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C:\Users\sergi\MEGA\MEGAsync\Financial University\Excel\Подготовка к экзамену\"/>
    </mc:Choice>
  </mc:AlternateContent>
  <xr:revisionPtr revIDLastSave="0" documentId="13_ncr:1_{01E3A3D6-C870-49AB-AA34-0C6037954A38}" xr6:coauthVersionLast="47" xr6:coauthVersionMax="47" xr10:uidLastSave="{00000000-0000-0000-0000-000000000000}"/>
  <bookViews>
    <workbookView xWindow="-108" yWindow="-108" windowWidth="23256" windowHeight="12456" xr2:uid="{00000000-000D-0000-FFFF-FFFF00000000}"/>
  </bookViews>
  <sheets>
    <sheet name="Задание" sheetId="1" r:id="rId1"/>
    <sheet name="Акции" sheetId="2" r:id="rId2"/>
    <sheet name="КХЛ" sheetId="3" r:id="rId3"/>
    <sheet name="Текст" sheetId="4" r:id="rId4"/>
    <sheet name="Продажи" sheetId="5" r:id="rId5"/>
    <sheet name="Массив" sheetId="6" r:id="rId6"/>
    <sheet name="Сделки" sheetId="7" r:id="rId7"/>
  </sheets>
  <definedNames>
    <definedName name="solver_adj" localSheetId="0" hidden="1">Задание!$F$38</definedName>
    <definedName name="solver_cvg" localSheetId="0" hidden="1">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Задание!$F$39</definedName>
    <definedName name="solver_pre" localSheetId="0" hidden="1">0.000001</definedName>
    <definedName name="solver_rbv" localSheetId="0" hidden="1">2</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3</definedName>
    <definedName name="Массив">Массив!$C$4:$AB$29</definedName>
    <definedName name="Текст">Текст!$D$1</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33" i="1" l="1" a="1"/>
  <c r="E33" i="1" s="1"/>
  <c r="E34" i="1"/>
  <c r="D33" i="1" a="1"/>
  <c r="D33" i="1" s="1"/>
  <c r="D32" i="1"/>
  <c r="D29" i="1" a="1"/>
  <c r="D29" i="1" s="1"/>
  <c r="D28" i="1" a="1"/>
  <c r="D28" i="1" s="1"/>
  <c r="D27" i="1" a="1"/>
  <c r="D27" i="1" s="1"/>
  <c r="D26" i="1" a="1"/>
  <c r="D26" i="1" s="1"/>
  <c r="D24" i="1" a="1"/>
  <c r="D24" i="1" s="1"/>
  <c r="D23" i="1" a="1"/>
  <c r="D23" i="1" s="1"/>
  <c r="D21" i="1"/>
  <c r="D20" i="1"/>
  <c r="D19" i="1"/>
  <c r="D18" i="1"/>
  <c r="D17" i="1"/>
  <c r="D15" i="1"/>
  <c r="E15" i="1"/>
  <c r="E14" i="1"/>
  <c r="E11" i="1" a="1"/>
  <c r="E11" i="1" s="1"/>
  <c r="D11" i="1"/>
  <c r="E13" i="1"/>
  <c r="E12" i="1"/>
  <c r="D13" i="1" a="1"/>
  <c r="D13" i="1" s="1"/>
  <c r="D12" i="1"/>
  <c r="D8" i="1"/>
  <c r="D7" i="1"/>
  <c r="D5" i="1"/>
  <c r="D10" i="1"/>
  <c r="D39" i="1"/>
  <c r="F39" i="1" a="1"/>
  <c r="D25" i="1" l="1"/>
  <c r="O1" i="5"/>
  <c r="D22" i="1"/>
  <c r="E2" i="7" l="1"/>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F39" i="1" l="1"/>
  <c r="D37" i="1"/>
  <c r="D38" i="1" a="1"/>
  <c r="D38" i="1" s="1"/>
  <c r="D34" i="1" a="1"/>
  <c r="D34" i="1" s="1"/>
  <c r="D35" i="1"/>
  <c r="D2"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31" i="1" a="1"/>
  <c r="D31" i="1"/>
  <c r="D30" i="1"/>
  <c r="D16" i="1"/>
  <c r="D14" i="1" a="1"/>
  <c r="D14" i="1" s="1"/>
  <c r="J6" i="3"/>
  <c r="D9" i="1"/>
  <c r="F5" i="2"/>
  <c r="D6" i="1"/>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F10" i="2"/>
  <c r="F6" i="2"/>
  <c r="F7" i="2"/>
  <c r="F8" i="2"/>
  <c r="F9"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alcChain>
</file>

<file path=xl/sharedStrings.xml><?xml version="1.0" encoding="utf-8"?>
<sst xmlns="http://schemas.openxmlformats.org/spreadsheetml/2006/main" count="9372" uniqueCount="2833">
  <si>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</si>
  <si>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</si>
  <si>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</si>
  <si>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</si>
  <si>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</si>
  <si>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</si>
  <si>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</si>
  <si>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</si>
  <si>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равен минимум цены закрытия?</t>
  </si>
  <si>
    <t>Чему равна медиана цены закрытия?</t>
  </si>
  <si>
    <t>Каково стандартное отклонение дневной доходности акции?</t>
  </si>
  <si>
    <t>Чему равно среднее значение дневной доходности акции?</t>
  </si>
  <si>
    <t>Какова асимметрия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</si>
  <si>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</si>
  <si>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</si>
  <si>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</si>
  <si>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Латвия больше 20?</t>
  </si>
  <si>
    <t>Какова суммарная зарплата игроков с амплуа нападающий 1988 года рождения ?</t>
  </si>
  <si>
    <t>Какова средняя зарплата игроков с гражданством Франция с фамилией на букву Н? (ошибку #ДЕЛ/0 замените на 0)</t>
  </si>
  <si>
    <t>Каков возраст игрока под номером 1431?</t>
  </si>
  <si>
    <t>Под каким номером в списке идет игрок Енсен Еспер Б.?</t>
  </si>
  <si>
    <t>Используя данные с листа Текст, ответьте на вопросы (каждый вопрос - 1 балл)</t>
  </si>
  <si>
    <t>Какова длина текста?</t>
  </si>
  <si>
    <t>Какой фрагмент текста содержится с 859 по 864 символ включительно?</t>
  </si>
  <si>
    <t>На какой позиции первый раз встречается символ D? (регистр важен)</t>
  </si>
  <si>
    <t>Какова будет длина текста, если убрать все пробелы?</t>
  </si>
  <si>
    <t>Сколько всего раз в тексте встречается символ M? (регистр важен)</t>
  </si>
  <si>
    <t>Если сделать все буквы строчными, на какой позиции первый раз встретится символ i?</t>
  </si>
  <si>
    <t>Используя данные с листа Продажи, ответьте на вопросы (каждый вопрос - 1 балл)</t>
  </si>
  <si>
    <t>Сколько заказов было сделано в августе?</t>
  </si>
  <si>
    <t>Какая доля от общего количества заказов приходится на среды?</t>
  </si>
  <si>
    <t>На какую сумму (без учета скидки) было продано чая с 2015-10-21 по 2019-08-30 включительно?</t>
  </si>
  <si>
    <t>На какую сумму (без учета скидки) в среднем продается товара в третью декаду месяца?  (ошибку #ДЕЛ/0 замените на 0)</t>
  </si>
  <si>
    <t>Сколько кг наименования Шен пуэр было заказано в 2015 году?</t>
  </si>
  <si>
    <t>Какова средняя скидка (десятичная дробь) по продажам в категории Пуэр рассыпной c 6-й по 31-ю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</si>
  <si>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</si>
  <si>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15ти наибольших элементов в строке номер 23?</t>
  </si>
  <si>
    <t>Какое значение содержится на пересечении строки номер 14и столбца номер 21?</t>
  </si>
  <si>
    <t>Чему равно скалярное произведение сроки номер 6и столбца номер 13?</t>
  </si>
  <si>
    <t>В какой(ом) строке массива находится наименьшее значение в столбце номер 25?</t>
  </si>
  <si>
    <t>Сколько четных значений в массиве?</t>
  </si>
  <si>
    <t>Чему равна сумма квадратов разностей элементов строки номер 17 и столбца номер 11?</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</si>
  <si>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</si>
  <si>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</si>
  <si>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</si>
  <si>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</si>
  <si>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r=5.67% , определите чистую приведенную стоимость всех денежных потоков на дату 2015-04-22.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</si>
  <si>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</si>
  <si>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</si>
  <si>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</si>
  <si>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</si>
  <si>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</si>
  <si>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</si>
  <si>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ABBV</t>
  </si>
  <si>
    <t>Фамилия, имя</t>
  </si>
  <si>
    <t>Амплуа</t>
  </si>
  <si>
    <t>Дата рождения</t>
  </si>
  <si>
    <t>Возраст</t>
  </si>
  <si>
    <t>Гражданство</t>
  </si>
  <si>
    <t>Зарплата</t>
  </si>
  <si>
    <t>Демагин Сергей</t>
  </si>
  <si>
    <t>нападающий</t>
  </si>
  <si>
    <t>19 Июля 1986</t>
  </si>
  <si>
    <t>Россия</t>
  </si>
  <si>
    <t>Клименко Глеб</t>
  </si>
  <si>
    <t>28 Июля 1983</t>
  </si>
  <si>
    <t>Цулыгин Кирилл</t>
  </si>
  <si>
    <t>защитник</t>
  </si>
  <si>
    <t>1 Марта 1996</t>
  </si>
  <si>
    <t>Пережогин Александр</t>
  </si>
  <si>
    <t>10 Августа 1983</t>
  </si>
  <si>
    <t>Варянов Владимир</t>
  </si>
  <si>
    <t>вратарь</t>
  </si>
  <si>
    <t>30 Марта 1990</t>
  </si>
  <si>
    <t>Ткачёв Владимир Э.</t>
  </si>
  <si>
    <t>5 Октября 1995</t>
  </si>
  <si>
    <t>Йокела Микко</t>
  </si>
  <si>
    <t>4 Марта 1980</t>
  </si>
  <si>
    <t>Финляндия</t>
  </si>
  <si>
    <t>Вянянен Осси</t>
  </si>
  <si>
    <t>18 Августа 1980</t>
  </si>
  <si>
    <t>Будкин Александр</t>
  </si>
  <si>
    <t>8 Сентября 1986</t>
  </si>
  <si>
    <t>Кудрявцев Сергей</t>
  </si>
  <si>
    <t>5 Апреля 1995</t>
  </si>
  <si>
    <t>Казахстан</t>
  </si>
  <si>
    <t>Шевченко Эрикс</t>
  </si>
  <si>
    <t>28 Апреля 1991</t>
  </si>
  <si>
    <t>Латвия</t>
  </si>
  <si>
    <t>Камаев Денис</t>
  </si>
  <si>
    <t>6 Марта 1994</t>
  </si>
  <si>
    <t>Якимов Богдан</t>
  </si>
  <si>
    <t>4 Октября 1994</t>
  </si>
  <si>
    <t>Шинкевич Илья</t>
  </si>
  <si>
    <t>1 Сентября 1989</t>
  </si>
  <si>
    <t>Беларусь</t>
  </si>
  <si>
    <t>Окса Мика</t>
  </si>
  <si>
    <t>6 Июля 1976</t>
  </si>
  <si>
    <t>Сергеенко Георгий</t>
  </si>
  <si>
    <t>14 Января 1994</t>
  </si>
  <si>
    <t>Гончаров Сергей</t>
  </si>
  <si>
    <t>22 Февраля 1989</t>
  </si>
  <si>
    <t>Кокарев Денис</t>
  </si>
  <si>
    <t>17 Июня 1985</t>
  </si>
  <si>
    <t>Эминджер Стивен</t>
  </si>
  <si>
    <t>31 Октября 1983</t>
  </si>
  <si>
    <t>Канада</t>
  </si>
  <si>
    <t>Воронин Артём</t>
  </si>
  <si>
    <t>22 Июля 1991</t>
  </si>
  <si>
    <t>Жуков Валерий</t>
  </si>
  <si>
    <t>8 Февраля 1988</t>
  </si>
  <si>
    <t>Рябыкин Дмитрий</t>
  </si>
  <si>
    <t>24 Марта 1976</t>
  </si>
  <si>
    <t>Сестито Тим</t>
  </si>
  <si>
    <t>28 Августа 1984</t>
  </si>
  <si>
    <t>США</t>
  </si>
  <si>
    <t>Бойд Дастин</t>
  </si>
  <si>
    <t>16 Июля 1986</t>
  </si>
  <si>
    <t>Зиго Томаш</t>
  </si>
  <si>
    <t>11 Апреля 1992</t>
  </si>
  <si>
    <t>Словакия</t>
  </si>
  <si>
    <t>Хагман Никлас</t>
  </si>
  <si>
    <t>5 Декабря 1979</t>
  </si>
  <si>
    <t>Креган Александр</t>
  </si>
  <si>
    <t>23 Февраля 1996</t>
  </si>
  <si>
    <t>Мойжиш Томаш</t>
  </si>
  <si>
    <t>2 Мая 1982</t>
  </si>
  <si>
    <t>Чехия</t>
  </si>
  <si>
    <t>Волков Алексей</t>
  </si>
  <si>
    <t>15 Марта 1980</t>
  </si>
  <si>
    <t>Радулов Александр</t>
  </si>
  <si>
    <t>5 Июля 1986</t>
  </si>
  <si>
    <t>Егоров Алексей</t>
  </si>
  <si>
    <t>22 Октября 1976</t>
  </si>
  <si>
    <t>Парфеевец Максим</t>
  </si>
  <si>
    <t>15 Апреля 1992</t>
  </si>
  <si>
    <t>Литовченко Вячеслав</t>
  </si>
  <si>
    <t>7 Января 1990</t>
  </si>
  <si>
    <t>Михалёв Андрей</t>
  </si>
  <si>
    <t>23 Февраля 1978</t>
  </si>
  <si>
    <t>Александров Евгений</t>
  </si>
  <si>
    <t>20 Апреля 1982</t>
  </si>
  <si>
    <t>Иванов Максим</t>
  </si>
  <si>
    <t>16 Августа 1993</t>
  </si>
  <si>
    <t>Щукин Кирилл</t>
  </si>
  <si>
    <t>24 Февраля 1996</t>
  </si>
  <si>
    <t>Широков Алексей</t>
  </si>
  <si>
    <t>20 Февраля 1981</t>
  </si>
  <si>
    <t>Мозякин Сергей</t>
  </si>
  <si>
    <t>30 Марта 1981</t>
  </si>
  <si>
    <t>Горохов Илья</t>
  </si>
  <si>
    <t>23 Августа 1977</t>
  </si>
  <si>
    <t>Холлоуэй Бад</t>
  </si>
  <si>
    <t>1 Марта 1988</t>
  </si>
  <si>
    <t>Фрейбергс Ральфс</t>
  </si>
  <si>
    <t>17 Мая 1991</t>
  </si>
  <si>
    <t>Лемтюгов Николай</t>
  </si>
  <si>
    <t>15 Января 1986</t>
  </si>
  <si>
    <t>Неколенко Архип</t>
  </si>
  <si>
    <t>11 Марта 1996</t>
  </si>
  <si>
    <t>Акифьев Алексей</t>
  </si>
  <si>
    <t>22 Января 1976</t>
  </si>
  <si>
    <t>Дойч Адам</t>
  </si>
  <si>
    <t>22 Мая 1995</t>
  </si>
  <si>
    <t>Швеция</t>
  </si>
  <si>
    <t>Эло Эро</t>
  </si>
  <si>
    <t>26 Апреля 1990</t>
  </si>
  <si>
    <t>Кетов Евгений</t>
  </si>
  <si>
    <t>17 Января 1986</t>
  </si>
  <si>
    <t>Стольберг Виктор</t>
  </si>
  <si>
    <t>Тимкин Евгений</t>
  </si>
  <si>
    <t>3 Сентября 1990</t>
  </si>
  <si>
    <t>Губарев Данил</t>
  </si>
  <si>
    <t>15 Октября 1991</t>
  </si>
  <si>
    <t>Гимбатов Пахрудин</t>
  </si>
  <si>
    <t>24 Марта 1987</t>
  </si>
  <si>
    <t>Подомацкий Егор</t>
  </si>
  <si>
    <t>22 Ноября 1976</t>
  </si>
  <si>
    <t>Родионычев Дмитрий</t>
  </si>
  <si>
    <t>12 Января 1999</t>
  </si>
  <si>
    <t>Сергушкин Денис</t>
  </si>
  <si>
    <t>29 Июня 1996</t>
  </si>
  <si>
    <t>Андрущенко Виктор</t>
  </si>
  <si>
    <t>10 Мая 1986</t>
  </si>
  <si>
    <t>Коньков Роман</t>
  </si>
  <si>
    <t>4 Марта 1993</t>
  </si>
  <si>
    <t>Мунро Адам</t>
  </si>
  <si>
    <t>12 Ноября 1982</t>
  </si>
  <si>
    <t>Черноок Павел</t>
  </si>
  <si>
    <t>28 Сентября 1986</t>
  </si>
  <si>
    <t>Рылов Яков</t>
  </si>
  <si>
    <t>15 Января 1985</t>
  </si>
  <si>
    <t>Кулагин Александр</t>
  </si>
  <si>
    <t>12 Января 1994</t>
  </si>
  <si>
    <t>Блатяк Мирослав</t>
  </si>
  <si>
    <t>25 Мая 1982</t>
  </si>
  <si>
    <t>Джо Брэйден</t>
  </si>
  <si>
    <t>24 Апреля 1992</t>
  </si>
  <si>
    <t>Китай</t>
  </si>
  <si>
    <t>Подлубошнов Павел</t>
  </si>
  <si>
    <t>20 Апреля 1997</t>
  </si>
  <si>
    <t>Бодуэн Эрик</t>
  </si>
  <si>
    <t>3 Мая 1980</t>
  </si>
  <si>
    <t>Тврдонь Марек</t>
  </si>
  <si>
    <t>31 Января 1993</t>
  </si>
  <si>
    <t>Турукин Константин</t>
  </si>
  <si>
    <t>28 Сентября 1990</t>
  </si>
  <si>
    <t>Петров Олег</t>
  </si>
  <si>
    <t>18 Апреля 1971</t>
  </si>
  <si>
    <t>Кулик Евгений</t>
  </si>
  <si>
    <t>12 Июня 1993</t>
  </si>
  <si>
    <t>Бумагин Евгений</t>
  </si>
  <si>
    <t>7 Апреля 1982</t>
  </si>
  <si>
    <t>Гальярди Терри</t>
  </si>
  <si>
    <t>22 Апреля 1988</t>
  </si>
  <si>
    <t>Василевский Андрей</t>
  </si>
  <si>
    <t>25 Июля 1994</t>
  </si>
  <si>
    <t>Колдер Кайл</t>
  </si>
  <si>
    <t>5 Января 1979</t>
  </si>
  <si>
    <t>Чернов Павел</t>
  </si>
  <si>
    <t>30 Января 1990</t>
  </si>
  <si>
    <t>Зуборев Сергей</t>
  </si>
  <si>
    <t>7 Апреля 1983</t>
  </si>
  <si>
    <t>Логинов Владимир</t>
  </si>
  <si>
    <t>1 Января 1981</t>
  </si>
  <si>
    <t>Грачёв Максим</t>
  </si>
  <si>
    <t>26 Сентября 1988</t>
  </si>
  <si>
    <t>Романцев Данил</t>
  </si>
  <si>
    <t>5 Июня 1993</t>
  </si>
  <si>
    <t>Шумаков Сергей</t>
  </si>
  <si>
    <t>4 Сентября 1992</t>
  </si>
  <si>
    <t>Лоцанс Робертс</t>
  </si>
  <si>
    <t>3 Марта 1996</t>
  </si>
  <si>
    <t>Шахрайчук Вадим</t>
  </si>
  <si>
    <t>12 Июня 1974</t>
  </si>
  <si>
    <t>Клементьев Антон</t>
  </si>
  <si>
    <t>25 Марта 1990</t>
  </si>
  <si>
    <t>Швалёв Алексей</t>
  </si>
  <si>
    <t>25 Мая 1987</t>
  </si>
  <si>
    <t>Гуркин Ефим</t>
  </si>
  <si>
    <t>13 Ноября 1992</t>
  </si>
  <si>
    <t>Гурьянов Георгий</t>
  </si>
  <si>
    <t>26 Июня 1990</t>
  </si>
  <si>
    <t>Лахти Янне</t>
  </si>
  <si>
    <t>20 Июля 1982</t>
  </si>
  <si>
    <t>Смирнов Василий</t>
  </si>
  <si>
    <t>25 Июня 1973</t>
  </si>
  <si>
    <t>Копиенко Роман</t>
  </si>
  <si>
    <t>5 Ноября 1995</t>
  </si>
  <si>
    <t>Франссон Юхан</t>
  </si>
  <si>
    <t>18 Февраля 1985</t>
  </si>
  <si>
    <t>Щемеров Александр</t>
  </si>
  <si>
    <t>2 Июня 1997</t>
  </si>
  <si>
    <t>Барош Самуэль</t>
  </si>
  <si>
    <t>10 Февраля 1994</t>
  </si>
  <si>
    <t>Ситников Максим</t>
  </si>
  <si>
    <t>24 Июня 1992</t>
  </si>
  <si>
    <t>Хайкин Андрей</t>
  </si>
  <si>
    <t>26 Февраля 1988</t>
  </si>
  <si>
    <t>Гришин Алексей</t>
  </si>
  <si>
    <t>28 Сентября 1988</t>
  </si>
  <si>
    <t>Жолобов Михаил</t>
  </si>
  <si>
    <t>5 Января 1997</t>
  </si>
  <si>
    <t>Павлинов Александр</t>
  </si>
  <si>
    <t>21 Декабря 1989</t>
  </si>
  <si>
    <t>Твердовский Олег</t>
  </si>
  <si>
    <t>18 Мая 1976</t>
  </si>
  <si>
    <t>Батлер Бобби</t>
  </si>
  <si>
    <t>26 Апреля 1987</t>
  </si>
  <si>
    <t>Маслов Артём</t>
  </si>
  <si>
    <t>12 Июля 1990</t>
  </si>
  <si>
    <t>Ландин Майк</t>
  </si>
  <si>
    <t>24 Сентября 1984</t>
  </si>
  <si>
    <t>Ничушкин Валерий</t>
  </si>
  <si>
    <t>4 Марта 1995</t>
  </si>
  <si>
    <t>Капризов Кирилл</t>
  </si>
  <si>
    <t>26 Апреля 1997</t>
  </si>
  <si>
    <t>Тэйлор Дэнни</t>
  </si>
  <si>
    <t>28 Апреля 1986</t>
  </si>
  <si>
    <t>Ойстрик Натан</t>
  </si>
  <si>
    <t>17 Декабря 1982</t>
  </si>
  <si>
    <t>Шаров Александр П.</t>
  </si>
  <si>
    <t>23 Июня 1995</t>
  </si>
  <si>
    <t>Репин Владимир</t>
  </si>
  <si>
    <t>19 Июля 1989</t>
  </si>
  <si>
    <t>Палола Олли</t>
  </si>
  <si>
    <t>8 Апреля 1988</t>
  </si>
  <si>
    <t>Коларж Ян</t>
  </si>
  <si>
    <t>22 Ноября 1986</t>
  </si>
  <si>
    <t>Набоков Евгений</t>
  </si>
  <si>
    <t>25 Июля 1975</t>
  </si>
  <si>
    <t>Коледаев Алексей</t>
  </si>
  <si>
    <t>27 Марта 1976</t>
  </si>
  <si>
    <t>Лужа Патрик</t>
  </si>
  <si>
    <t>27 Июля 1994</t>
  </si>
  <si>
    <t>Сапожков Евгений</t>
  </si>
  <si>
    <t>2 Мая 1978</t>
  </si>
  <si>
    <t>Ли Олег</t>
  </si>
  <si>
    <t>28 Февраля 1991</t>
  </si>
  <si>
    <t>Шталс Юрис</t>
  </si>
  <si>
    <t>8 Апреля 1982</t>
  </si>
  <si>
    <t>Ханьяров Артур</t>
  </si>
  <si>
    <t>29 Сентября 1993</t>
  </si>
  <si>
    <t>Фейхи Брайан</t>
  </si>
  <si>
    <t>2 Марта 1981</t>
  </si>
  <si>
    <t>Ролинек Томаш</t>
  </si>
  <si>
    <t>17 Февраля 1980</t>
  </si>
  <si>
    <t>Коммодор Майкл</t>
  </si>
  <si>
    <t>7 Ноября 1979</t>
  </si>
  <si>
    <t>Еглич Жига</t>
  </si>
  <si>
    <t>24 Февраля 1988</t>
  </si>
  <si>
    <t>Словения</t>
  </si>
  <si>
    <t>Мусин Илья</t>
  </si>
  <si>
    <t>3 Февраля 1991</t>
  </si>
  <si>
    <t>Гросс Владислав</t>
  </si>
  <si>
    <t>3 Января 1998</t>
  </si>
  <si>
    <t>Ерофеев Александр</t>
  </si>
  <si>
    <t>12 Апреля 1984</t>
  </si>
  <si>
    <t>Барбашев Сергей</t>
  </si>
  <si>
    <t>26 Июля 1992</t>
  </si>
  <si>
    <t>Земчёнок Артём</t>
  </si>
  <si>
    <t>24 Июня 1991</t>
  </si>
  <si>
    <t>Жиру Александр</t>
  </si>
  <si>
    <t>16 Июня 1981</t>
  </si>
  <si>
    <t>Даугавиньш Каспарс</t>
  </si>
  <si>
    <t>18 Мая 1988</t>
  </si>
  <si>
    <t>Блохин Евгений</t>
  </si>
  <si>
    <t>29 Мая 1979</t>
  </si>
  <si>
    <t>Сапрыкин Олег</t>
  </si>
  <si>
    <t>12 Февраля 1981</t>
  </si>
  <si>
    <t>Вяливаара Юрки</t>
  </si>
  <si>
    <t>30 Мая 1976</t>
  </si>
  <si>
    <t>Первышин Андрей</t>
  </si>
  <si>
    <t>2 Февраля 1985</t>
  </si>
  <si>
    <t>Шуленин Дмитрий</t>
  </si>
  <si>
    <t>17 Декабря 1995</t>
  </si>
  <si>
    <t>Смирнов Алексей</t>
  </si>
  <si>
    <t>28 Января 1982</t>
  </si>
  <si>
    <t>Никитенко Андрей</t>
  </si>
  <si>
    <t>13 Января 1979</t>
  </si>
  <si>
    <t>Бартечко Любош</t>
  </si>
  <si>
    <t>14 Июля 1976</t>
  </si>
  <si>
    <t>Висневский Джеймс</t>
  </si>
  <si>
    <t>21 Февраля 1984</t>
  </si>
  <si>
    <t>Маккарти Стив</t>
  </si>
  <si>
    <t>3 Февраля 1981</t>
  </si>
  <si>
    <t>Левандовский Эдуард</t>
  </si>
  <si>
    <t>Адамчук Кирилл</t>
  </si>
  <si>
    <t>24 Мая 1994</t>
  </si>
  <si>
    <t>Шевченко Александр</t>
  </si>
  <si>
    <t>20 Августа 1992</t>
  </si>
  <si>
    <t>Шкоула Мартин</t>
  </si>
  <si>
    <t>28 Октября 1979</t>
  </si>
  <si>
    <t>Савенков Константин</t>
  </si>
  <si>
    <t>Батрак Артём</t>
  </si>
  <si>
    <t>9 Марта 1993</t>
  </si>
  <si>
    <t>Алексеев Андрей</t>
  </si>
  <si>
    <t>9 Августа 1988</t>
  </si>
  <si>
    <t>Перетягин Сергей</t>
  </si>
  <si>
    <t>19 Апреля 1984</t>
  </si>
  <si>
    <t>Серсен Михал</t>
  </si>
  <si>
    <t>28 Декабря 1985</t>
  </si>
  <si>
    <t>Полыгалов Игорь</t>
  </si>
  <si>
    <t>21 Октября 1986</t>
  </si>
  <si>
    <t>Белов Николай</t>
  </si>
  <si>
    <t>13 Августа 1987</t>
  </si>
  <si>
    <t>Годла Денис</t>
  </si>
  <si>
    <t>4 Апреля 1995</t>
  </si>
  <si>
    <t>Купцов Егор</t>
  </si>
  <si>
    <t>24 Февраля 1989</t>
  </si>
  <si>
    <t>Лупул Джоффри</t>
  </si>
  <si>
    <t>23 Сентября 1983</t>
  </si>
  <si>
    <t>Губачек Петр</t>
  </si>
  <si>
    <t>2 Сентября 1979</t>
  </si>
  <si>
    <t>Алтарёв Дмитрий</t>
  </si>
  <si>
    <t>13 Августа 1980</t>
  </si>
  <si>
    <t>Бирюков Михаил</t>
  </si>
  <si>
    <t>13 Октября 1985</t>
  </si>
  <si>
    <t>Михайлов Егор</t>
  </si>
  <si>
    <t>23 Июля 1978</t>
  </si>
  <si>
    <t>Комаристый Александр</t>
  </si>
  <si>
    <t>2 Октября 1989</t>
  </si>
  <si>
    <t>Ушенин Вячеслав</t>
  </si>
  <si>
    <t>12 Мая 1992</t>
  </si>
  <si>
    <t>Густафссон Эрик</t>
  </si>
  <si>
    <t>15 Декабря 1988</t>
  </si>
  <si>
    <t>Шевчук Михаил</t>
  </si>
  <si>
    <t>19 Сентября 1994</t>
  </si>
  <si>
    <t>Украина</t>
  </si>
  <si>
    <t>Шемелин Денис</t>
  </si>
  <si>
    <t>24 Июля 1978</t>
  </si>
  <si>
    <t>Гаврус Артур</t>
  </si>
  <si>
    <t>3 Января 1994</t>
  </si>
  <si>
    <t>Бурк Крис</t>
  </si>
  <si>
    <t>29 Января 1986</t>
  </si>
  <si>
    <t>Грачёв Евгений</t>
  </si>
  <si>
    <t>21 Февраля 1990</t>
  </si>
  <si>
    <t>Тарасов Дмитрий</t>
  </si>
  <si>
    <t>13 Февраля 1979</t>
  </si>
  <si>
    <t>Юханссон Микаэль</t>
  </si>
  <si>
    <t>27 Июня 1985</t>
  </si>
  <si>
    <t>Панков Александр</t>
  </si>
  <si>
    <t>17 Ноября 1991</t>
  </si>
  <si>
    <t>Дудик Дмитрий</t>
  </si>
  <si>
    <t>2 Ноября 1977</t>
  </si>
  <si>
    <t>Лопачук Станислав</t>
  </si>
  <si>
    <t>16 Февраля 1992</t>
  </si>
  <si>
    <t>Лещёв Имантс</t>
  </si>
  <si>
    <t>23 Июля 1994</t>
  </si>
  <si>
    <t>Карев Андрей</t>
  </si>
  <si>
    <t>12 Февраля 1985</t>
  </si>
  <si>
    <t>Шалимов Владислав</t>
  </si>
  <si>
    <t>23 Сентября 1993</t>
  </si>
  <si>
    <t>Салминен Сакари</t>
  </si>
  <si>
    <t>31 Мая 1988</t>
  </si>
  <si>
    <t>Кузьмин Кирилл</t>
  </si>
  <si>
    <t>3 Октября 1994</t>
  </si>
  <si>
    <t>Хиршовиц Ким</t>
  </si>
  <si>
    <t>9 Мая 1982</t>
  </si>
  <si>
    <t>Пиганович Олег</t>
  </si>
  <si>
    <t>12 Мая 1985</t>
  </si>
  <si>
    <t>Демидов Михаил</t>
  </si>
  <si>
    <t>20 Июня 1986</t>
  </si>
  <si>
    <t>Угольников Антон</t>
  </si>
  <si>
    <t>27 Июня 1996</t>
  </si>
  <si>
    <t>Иконен Хенри</t>
  </si>
  <si>
    <t>17 Апреля 1994</t>
  </si>
  <si>
    <t>Корпикари Оскари</t>
  </si>
  <si>
    <t>5 Апреля 1984</t>
  </si>
  <si>
    <t>Стась Андрей</t>
  </si>
  <si>
    <t>18 Октября 1988</t>
  </si>
  <si>
    <t>Гладун Игорь</t>
  </si>
  <si>
    <t>Валах Юрай</t>
  </si>
  <si>
    <t>1 Февраля 1989</t>
  </si>
  <si>
    <t>Депре Симон</t>
  </si>
  <si>
    <t>27 Июля 1991</t>
  </si>
  <si>
    <t>Волков Артём</t>
  </si>
  <si>
    <t>28 Января 1985</t>
  </si>
  <si>
    <t>Бэйлен Ник</t>
  </si>
  <si>
    <t>12 Декабря 1989</t>
  </si>
  <si>
    <t>Попов Роман</t>
  </si>
  <si>
    <t>Рымарев Евгений</t>
  </si>
  <si>
    <t>9 Сентября 1988</t>
  </si>
  <si>
    <t>Петерс Ваутер</t>
  </si>
  <si>
    <t>31 Июля 1998</t>
  </si>
  <si>
    <t>Бельгия</t>
  </si>
  <si>
    <t>Олвецки Петер</t>
  </si>
  <si>
    <t>11 Октября 1985</t>
  </si>
  <si>
    <t>Носов Артём</t>
  </si>
  <si>
    <t>4 Апреля 1985</t>
  </si>
  <si>
    <t>Милёхин Михаил</t>
  </si>
  <si>
    <t>2 Ноября 1988</t>
  </si>
  <si>
    <t>Мирасти Джон</t>
  </si>
  <si>
    <t>4 Июня 1982</t>
  </si>
  <si>
    <t>Шинин Александр</t>
  </si>
  <si>
    <t>7 Января 1984</t>
  </si>
  <si>
    <t>Павлов Виталий</t>
  </si>
  <si>
    <t>17 Июня 1989</t>
  </si>
  <si>
    <t>Турковский Василий</t>
  </si>
  <si>
    <t>3 Сентября 1974</t>
  </si>
  <si>
    <t>Марков Даниил</t>
  </si>
  <si>
    <t>30 Июля 1976</t>
  </si>
  <si>
    <t>Рогачёв Степан</t>
  </si>
  <si>
    <t>9 Мая 1995</t>
  </si>
  <si>
    <t>Подкорытов Александр</t>
  </si>
  <si>
    <t>3 Февраля 1998</t>
  </si>
  <si>
    <t>Стальнов Даниил</t>
  </si>
  <si>
    <t>4 Ноября 1994</t>
  </si>
  <si>
    <t>Липин Александр</t>
  </si>
  <si>
    <t>19 Декабря 1985</t>
  </si>
  <si>
    <t>Григоренко Игорь</t>
  </si>
  <si>
    <t>9 Апреля 1983</t>
  </si>
  <si>
    <t>Беркутов Александр</t>
  </si>
  <si>
    <t>31 Мая 1986</t>
  </si>
  <si>
    <t>Фаунтин Майк</t>
  </si>
  <si>
    <t>26 Января 1972</t>
  </si>
  <si>
    <t>Яковенко Александр</t>
  </si>
  <si>
    <t>22 Февраля 1998</t>
  </si>
  <si>
    <t>Телегин Иван</t>
  </si>
  <si>
    <t>28 Февраля 1992</t>
  </si>
  <si>
    <t>Гедера Томаш</t>
  </si>
  <si>
    <t>7 Ноября 1998</t>
  </si>
  <si>
    <t>Кольцов Кирилл</t>
  </si>
  <si>
    <t>1 Февраля 1983</t>
  </si>
  <si>
    <t>Зиазов Айрат</t>
  </si>
  <si>
    <t>24 Января 1991</t>
  </si>
  <si>
    <t>Евсеенков Александр</t>
  </si>
  <si>
    <t>2 Октября 1985</t>
  </si>
  <si>
    <t>Томленович Мате</t>
  </si>
  <si>
    <t>3 Августа 1993</t>
  </si>
  <si>
    <t>Хорватия</t>
  </si>
  <si>
    <t>Кочетков Денис</t>
  </si>
  <si>
    <t>27 Марта 1980</t>
  </si>
  <si>
    <t>Константинов Евгений</t>
  </si>
  <si>
    <t>29 Марта 1981</t>
  </si>
  <si>
    <t>Метсола Юха</t>
  </si>
  <si>
    <t>Сперрле Даниэль</t>
  </si>
  <si>
    <t>7 Октября 1982</t>
  </si>
  <si>
    <t>Барзман Кирилл</t>
  </si>
  <si>
    <t>14 Июля 1993</t>
  </si>
  <si>
    <t>Хелльберг Магнус</t>
  </si>
  <si>
    <t>4 Апреля 1991</t>
  </si>
  <si>
    <t>Блэкер Джесси</t>
  </si>
  <si>
    <t>19 Апреля 1991</t>
  </si>
  <si>
    <t>Перкович Натан</t>
  </si>
  <si>
    <t>15 Октября 1985</t>
  </si>
  <si>
    <t>Захаров Константин</t>
  </si>
  <si>
    <t>2 Мая 1985</t>
  </si>
  <si>
    <t>Гребенщиков Святослав</t>
  </si>
  <si>
    <t>1 Июня 1994</t>
  </si>
  <si>
    <t>Якуценя Максим</t>
  </si>
  <si>
    <t>14 Февраля 1981</t>
  </si>
  <si>
    <t>Ринне Пекка</t>
  </si>
  <si>
    <t>3 Ноября 1982</t>
  </si>
  <si>
    <t>Эрикссон Джимми</t>
  </si>
  <si>
    <t>22 Февраля 1980</t>
  </si>
  <si>
    <t>Чистоклетов Василий</t>
  </si>
  <si>
    <t>23 Сентября 1976</t>
  </si>
  <si>
    <t>Коршков Егор</t>
  </si>
  <si>
    <t>10 Июля 1996</t>
  </si>
  <si>
    <t>Кошечкин Василий</t>
  </si>
  <si>
    <t>27 Марта 1983</t>
  </si>
  <si>
    <t>Шмелёв Сергей</t>
  </si>
  <si>
    <t>28 Августа 1993</t>
  </si>
  <si>
    <t>Подзиньш Айнарс</t>
  </si>
  <si>
    <t>16 Марта 1992</t>
  </si>
  <si>
    <t>Шаров Александр А.</t>
  </si>
  <si>
    <t>Сэнфорд Кёртис</t>
  </si>
  <si>
    <t>5 Октября 1979</t>
  </si>
  <si>
    <t>Рядинский Александр</t>
  </si>
  <si>
    <t>1 Апреля 1978</t>
  </si>
  <si>
    <t>Волков Александр</t>
  </si>
  <si>
    <t>2 Августа 1997</t>
  </si>
  <si>
    <t>Голубцов Вадим</t>
  </si>
  <si>
    <t>2 Января 1988</t>
  </si>
  <si>
    <t>Короваев Денис</t>
  </si>
  <si>
    <t>21 Июля 1990</t>
  </si>
  <si>
    <t>Гафиуллин Ильяс</t>
  </si>
  <si>
    <t>15 Февраля 1993</t>
  </si>
  <si>
    <t>Демченко Василий</t>
  </si>
  <si>
    <t>16 Марта 1994</t>
  </si>
  <si>
    <t>Жмакин Станислав</t>
  </si>
  <si>
    <t>25 Июня 1982</t>
  </si>
  <si>
    <t>Андерсон Мэтт</t>
  </si>
  <si>
    <t>31 Октября 1982</t>
  </si>
  <si>
    <t>Армстронг Райли</t>
  </si>
  <si>
    <t>8 Ноября 1984</t>
  </si>
  <si>
    <t>Счастливый Пётр</t>
  </si>
  <si>
    <t>18 Апреля 1979</t>
  </si>
  <si>
    <t>Петров Кирилл</t>
  </si>
  <si>
    <t>13 Апреля 1990</t>
  </si>
  <si>
    <t>Азеведо Джастин</t>
  </si>
  <si>
    <t>1 Апреля 1988</t>
  </si>
  <si>
    <t>Насыбуллин Даниэль</t>
  </si>
  <si>
    <t>2 Июня 1986</t>
  </si>
  <si>
    <t>Зюзин Андрей</t>
  </si>
  <si>
    <t>21 Января 1978</t>
  </si>
  <si>
    <t>Льюис Грант</t>
  </si>
  <si>
    <t>20 Января 1985</t>
  </si>
  <si>
    <t>Царёв Алексей</t>
  </si>
  <si>
    <t>23 Июня 1997</t>
  </si>
  <si>
    <t>Арзамасцев Захар</t>
  </si>
  <si>
    <t>6 Ноября 1992</t>
  </si>
  <si>
    <t>Прохоркин Николай</t>
  </si>
  <si>
    <t>17 Сентября 1993</t>
  </si>
  <si>
    <t>Уэллвуд Кайл</t>
  </si>
  <si>
    <t>16 Мая 1983</t>
  </si>
  <si>
    <t>Липсбергс Робертс</t>
  </si>
  <si>
    <t>29 Июля 1994</t>
  </si>
  <si>
    <t>Андронов Сергей</t>
  </si>
  <si>
    <t>Благой Роман</t>
  </si>
  <si>
    <t>25 Октября 1987</t>
  </si>
  <si>
    <t>Лютов Дмитрий</t>
  </si>
  <si>
    <t>6 Декабря 1988</t>
  </si>
  <si>
    <t>Обшут Ярослав</t>
  </si>
  <si>
    <t>3 Сентября 1976</t>
  </si>
  <si>
    <t>Денисов Сергей</t>
  </si>
  <si>
    <t>12 Мая 1990</t>
  </si>
  <si>
    <t>Варламов Семён</t>
  </si>
  <si>
    <t>27 Апреля 1988</t>
  </si>
  <si>
    <t>Дрозд Сергей</t>
  </si>
  <si>
    <t>14 Апреля 1990</t>
  </si>
  <si>
    <t>Воробьёв Иван</t>
  </si>
  <si>
    <t>1 Августа 1996</t>
  </si>
  <si>
    <t>Цингел Лукаш</t>
  </si>
  <si>
    <t>10 Июня 1992</t>
  </si>
  <si>
    <t>Емелин Константин</t>
  </si>
  <si>
    <t>4 Декабря 1988</t>
  </si>
  <si>
    <t>Зиновьев Кирилл</t>
  </si>
  <si>
    <t>3 Ноября 1997</t>
  </si>
  <si>
    <t>Обидин Андрей</t>
  </si>
  <si>
    <t>28 Февраля 1997</t>
  </si>
  <si>
    <t>Павлик Филип</t>
  </si>
  <si>
    <t>20 Июля 1992</t>
  </si>
  <si>
    <t>Седлачек Якуб</t>
  </si>
  <si>
    <t>5 Апреля 1990</t>
  </si>
  <si>
    <t>Да Коста Стефан</t>
  </si>
  <si>
    <t>11 Июля 1989</t>
  </si>
  <si>
    <t>Франция</t>
  </si>
  <si>
    <t>Дюрягин Денис</t>
  </si>
  <si>
    <t>10 Мая 1995</t>
  </si>
  <si>
    <t>Вишняков Альберт</t>
  </si>
  <si>
    <t>30 Декабря 1983</t>
  </si>
  <si>
    <t>Швиденко Дмитрий</t>
  </si>
  <si>
    <t>13 Октября 1992</t>
  </si>
  <si>
    <t>Григорьев Михаил</t>
  </si>
  <si>
    <t>1 Февраля 1991</t>
  </si>
  <si>
    <t>Воробьёв Михаил</t>
  </si>
  <si>
    <t>Мыльников Сергей</t>
  </si>
  <si>
    <t>15 Июля 1999</t>
  </si>
  <si>
    <t>Каралахти Ере</t>
  </si>
  <si>
    <t>25 Марта 1975</t>
  </si>
  <si>
    <t>Андрюхов Илья</t>
  </si>
  <si>
    <t>25 Мая 1990</t>
  </si>
  <si>
    <t>Чебатуркин Владимир</t>
  </si>
  <si>
    <t>23 Апреля 1975</t>
  </si>
  <si>
    <t>Дефацио Брэндон</t>
  </si>
  <si>
    <t>13 Сентября 1988</t>
  </si>
  <si>
    <t>Назаров Егор</t>
  </si>
  <si>
    <t>14 Июня 1995</t>
  </si>
  <si>
    <t>Ступин Сергей</t>
  </si>
  <si>
    <t>14 Сентября 1979</t>
  </si>
  <si>
    <t>Баранов Илья</t>
  </si>
  <si>
    <t>22 Сентября 1995</t>
  </si>
  <si>
    <t>Сазонов Александр</t>
  </si>
  <si>
    <t>29 Ноября 1980</t>
  </si>
  <si>
    <t>Башкатов Егор</t>
  </si>
  <si>
    <t>23 Апреля 1971</t>
  </si>
  <si>
    <t>Забис Бруно</t>
  </si>
  <si>
    <t>15 Января 1991</t>
  </si>
  <si>
    <t>Ландер Антон</t>
  </si>
  <si>
    <t>24 Апреля 1991</t>
  </si>
  <si>
    <t>Калетник Владислав</t>
  </si>
  <si>
    <t>24 Марта 1995</t>
  </si>
  <si>
    <t>Мисбахов Артур</t>
  </si>
  <si>
    <t>18 Марта 1996</t>
  </si>
  <si>
    <t>Белоцкий Артём</t>
  </si>
  <si>
    <t>24 Мая 1999</t>
  </si>
  <si>
    <t>Фролов Александр</t>
  </si>
  <si>
    <t>19 Июня 1982</t>
  </si>
  <si>
    <t>Алишаускас Нериюс</t>
  </si>
  <si>
    <t>6 Июня 1991</t>
  </si>
  <si>
    <t>Литва</t>
  </si>
  <si>
    <t>Юньков Михаил</t>
  </si>
  <si>
    <t>16 Февраля 1986</t>
  </si>
  <si>
    <t>Секера Андрей</t>
  </si>
  <si>
    <t>8 Июня 1986</t>
  </si>
  <si>
    <t>Макаров Данил</t>
  </si>
  <si>
    <t>11 Мая 1992</t>
  </si>
  <si>
    <t>Гусев Владимир</t>
  </si>
  <si>
    <t>24 Ноября 1982</t>
  </si>
  <si>
    <t>Фортэн Жан-Франсуа</t>
  </si>
  <si>
    <t>15 Марта 1979</t>
  </si>
  <si>
    <t>Балдаев Виктор</t>
  </si>
  <si>
    <t>Хлыстов Никита</t>
  </si>
  <si>
    <t>23 Июля 1993</t>
  </si>
  <si>
    <t>Горачек Ян</t>
  </si>
  <si>
    <t>22 Мая 1979</t>
  </si>
  <si>
    <t>Матаи Якуб</t>
  </si>
  <si>
    <t>9 Мая 1993</t>
  </si>
  <si>
    <t>Жульдиков Никита</t>
  </si>
  <si>
    <t>16 Августа 1996</t>
  </si>
  <si>
    <t>Иванов Георгий</t>
  </si>
  <si>
    <t>25 Сентября 1998</t>
  </si>
  <si>
    <t>Мильчаков Дмитрий</t>
  </si>
  <si>
    <t>2 Марта 1986</t>
  </si>
  <si>
    <t>Ван Гуаньхуа</t>
  </si>
  <si>
    <t>7 Мая 1992</t>
  </si>
  <si>
    <t>Махановский Павел</t>
  </si>
  <si>
    <t>2 Сентября 1993</t>
  </si>
  <si>
    <t>Поллок Джеймс</t>
  </si>
  <si>
    <t>16 Апреля 1979</t>
  </si>
  <si>
    <t>Юдов Егор</t>
  </si>
  <si>
    <t>8 Марта 1995</t>
  </si>
  <si>
    <t>Гашек Доминик</t>
  </si>
  <si>
    <t>29 Января 1965</t>
  </si>
  <si>
    <t>Ковалёв Денис</t>
  </si>
  <si>
    <t>29 Апреля 1992</t>
  </si>
  <si>
    <t>Казаков Максим</t>
  </si>
  <si>
    <t>27 Марта 1993</t>
  </si>
  <si>
    <t>Костицын Сергей</t>
  </si>
  <si>
    <t>20 Марта 1987</t>
  </si>
  <si>
    <t>Самарин Дмитрий</t>
  </si>
  <si>
    <t>4 Октября 1984</t>
  </si>
  <si>
    <t>Маркканен Юсси</t>
  </si>
  <si>
    <t>8 Мая 1975</t>
  </si>
  <si>
    <t>Яремчук Александр</t>
  </si>
  <si>
    <t>22 Августа 1999</t>
  </si>
  <si>
    <t>Коукал Петр</t>
  </si>
  <si>
    <t>16 Августа 1982</t>
  </si>
  <si>
    <t>Кучин Андрей</t>
  </si>
  <si>
    <t>11 Февраля 1991</t>
  </si>
  <si>
    <t>Чмыхов Артём</t>
  </si>
  <si>
    <t>28 Ноября 1997</t>
  </si>
  <si>
    <t>Джиллсон Джефф</t>
  </si>
  <si>
    <t>24 Июля 1980</t>
  </si>
  <si>
    <t>Ковалёв Алексей</t>
  </si>
  <si>
    <t>24 Февраля 1973</t>
  </si>
  <si>
    <t>Алиу Аким</t>
  </si>
  <si>
    <t>24 Апреля 1989</t>
  </si>
  <si>
    <t>Букартс Робертс</t>
  </si>
  <si>
    <t>27 Июня 1990</t>
  </si>
  <si>
    <t>Швырёв Игорь</t>
  </si>
  <si>
    <t>10 Июля 1998</t>
  </si>
  <si>
    <t>Лепистё Сами</t>
  </si>
  <si>
    <t>17 Октября 1984</t>
  </si>
  <si>
    <t>Полуэктов Павел</t>
  </si>
  <si>
    <t>20 Января 1992</t>
  </si>
  <si>
    <t>Дорофеев Михаил</t>
  </si>
  <si>
    <t>7 Марта 1995</t>
  </si>
  <si>
    <t>Меларт Илари</t>
  </si>
  <si>
    <t>11 Февраля 1989</t>
  </si>
  <si>
    <t>Ляпустин Денис</t>
  </si>
  <si>
    <t>6 Марта 1995</t>
  </si>
  <si>
    <t>Дьяков Кирилл</t>
  </si>
  <si>
    <t>21 Мая 1993</t>
  </si>
  <si>
    <t>Сигарёв Андрей</t>
  </si>
  <si>
    <t>10 Марта 1993</t>
  </si>
  <si>
    <t>Олонов Илья</t>
  </si>
  <si>
    <t>2 Августа 1993</t>
  </si>
  <si>
    <t>Ревай Мартин</t>
  </si>
  <si>
    <t>24 Января 1995</t>
  </si>
  <si>
    <t>Ворачек Томаш</t>
  </si>
  <si>
    <t>27 Февраля 1990</t>
  </si>
  <si>
    <t>Куликов Павел</t>
  </si>
  <si>
    <t>14 Января 1992</t>
  </si>
  <si>
    <t>Колник Юрай</t>
  </si>
  <si>
    <t>13 Ноября 1980</t>
  </si>
  <si>
    <t>Першин Артём</t>
  </si>
  <si>
    <t>Лихотников Артём</t>
  </si>
  <si>
    <t>11 Мая 1994</t>
  </si>
  <si>
    <t>Цыганов Егор</t>
  </si>
  <si>
    <t>17 Июля 1991</t>
  </si>
  <si>
    <t>Жихарев Антон</t>
  </si>
  <si>
    <t>Манкинен Ессе</t>
  </si>
  <si>
    <t>20 Мая 1991</t>
  </si>
  <si>
    <t>Самсонов Илья</t>
  </si>
  <si>
    <t>22 Февраля 1997</t>
  </si>
  <si>
    <t>Яценков Павел</t>
  </si>
  <si>
    <t>18 Июля 1991</t>
  </si>
  <si>
    <t>Захаров Владилен</t>
  </si>
  <si>
    <t>Петров Марк</t>
  </si>
  <si>
    <t>11 Января 1997</t>
  </si>
  <si>
    <t>Филиппов Алексей</t>
  </si>
  <si>
    <t>8 Марта 1994</t>
  </si>
  <si>
    <t>Болдижар Давид</t>
  </si>
  <si>
    <t>6 Января 1999</t>
  </si>
  <si>
    <t>Горбунов Денис</t>
  </si>
  <si>
    <t>11 Ноября 1994</t>
  </si>
  <si>
    <t>Свобода Адам</t>
  </si>
  <si>
    <t>26 Января 1978</t>
  </si>
  <si>
    <t>Рыбин Максим</t>
  </si>
  <si>
    <t>15 Июня 1981</t>
  </si>
  <si>
    <t>Тимченко Данил</t>
  </si>
  <si>
    <t>9 Июня 1998</t>
  </si>
  <si>
    <t>Зубарев Андрей</t>
  </si>
  <si>
    <t>3 Марта 1987</t>
  </si>
  <si>
    <t>Карлссон Маттиас</t>
  </si>
  <si>
    <t>15 Апреля 1985</t>
  </si>
  <si>
    <t>Савченко Филипп</t>
  </si>
  <si>
    <t>20 Ноября 1991</t>
  </si>
  <si>
    <t>Михнов Алексей</t>
  </si>
  <si>
    <t>31 Августа 1982</t>
  </si>
  <si>
    <t>Ярвинен Йоонас</t>
  </si>
  <si>
    <t>5 Января 1989</t>
  </si>
  <si>
    <t>Жеребцов Семён</t>
  </si>
  <si>
    <t>23 Ноября 1992</t>
  </si>
  <si>
    <t>Коскиранта Ярно</t>
  </si>
  <si>
    <t>9 Декабря 1986</t>
  </si>
  <si>
    <t>Лазушин Александр</t>
  </si>
  <si>
    <t>9 Апреля 1988</t>
  </si>
  <si>
    <t>Шишков Владислав</t>
  </si>
  <si>
    <t>19 Марта 1997</t>
  </si>
  <si>
    <t>Пикар Александр</t>
  </si>
  <si>
    <t>9 Октября 1985</t>
  </si>
  <si>
    <t>Щехура Пол</t>
  </si>
  <si>
    <t>30 Ноября 1985</t>
  </si>
  <si>
    <t>Рекис Арвидс</t>
  </si>
  <si>
    <t>1 Января 1979</t>
  </si>
  <si>
    <t>Антонов Андрей</t>
  </si>
  <si>
    <t>27 Апреля 1985</t>
  </si>
  <si>
    <t>Афиногенов Максим</t>
  </si>
  <si>
    <t>4 Сентября 1979</t>
  </si>
  <si>
    <t>Плэтт Джефф</t>
  </si>
  <si>
    <t>10 Июля 1985</t>
  </si>
  <si>
    <t>Филоненко Андрей</t>
  </si>
  <si>
    <t>5 Мая 1995</t>
  </si>
  <si>
    <t>Новотны Штепан</t>
  </si>
  <si>
    <t>21 Сентября 1990</t>
  </si>
  <si>
    <t>Ильенко Артём</t>
  </si>
  <si>
    <t>30 Апреля 1996</t>
  </si>
  <si>
    <t>Берестенников Илья</t>
  </si>
  <si>
    <t>9 Августа 1995</t>
  </si>
  <si>
    <t>Попов Александр</t>
  </si>
  <si>
    <t>31 Августа 1980</t>
  </si>
  <si>
    <t>Складниченко Николай</t>
  </si>
  <si>
    <t>13 Июля 1994</t>
  </si>
  <si>
    <t>Киселёв Евгений</t>
  </si>
  <si>
    <t>7 Сентября 1997</t>
  </si>
  <si>
    <t>Артёмов Артём</t>
  </si>
  <si>
    <t>17 Января 1997</t>
  </si>
  <si>
    <t>Зубенко Алексей</t>
  </si>
  <si>
    <t>20 Марта 1990</t>
  </si>
  <si>
    <t>Глухов Михаил</t>
  </si>
  <si>
    <t>13 Мая 1988</t>
  </si>
  <si>
    <t>Бабенко Юрий</t>
  </si>
  <si>
    <t>2 Января 1978</t>
  </si>
  <si>
    <t>Покровский Валерий</t>
  </si>
  <si>
    <t>17 Мая 1978</t>
  </si>
  <si>
    <t>Пулен Кевин</t>
  </si>
  <si>
    <t>12 Апреля 1990</t>
  </si>
  <si>
    <t>Гареев Артём</t>
  </si>
  <si>
    <t>4 Марта 1992</t>
  </si>
  <si>
    <t>Ерёменко Евгений</t>
  </si>
  <si>
    <t>13 Января 1990</t>
  </si>
  <si>
    <t>Свитт Ли</t>
  </si>
  <si>
    <t>13 Августа 1985</t>
  </si>
  <si>
    <t>Заношки Томислав</t>
  </si>
  <si>
    <t>3 Марта 1984</t>
  </si>
  <si>
    <t>Литвиненко Алексей</t>
  </si>
  <si>
    <t>7 Марта 1980</t>
  </si>
  <si>
    <t>Стулов Владимир</t>
  </si>
  <si>
    <t>4 Апреля 1983</t>
  </si>
  <si>
    <t>Смоленяк Радек</t>
  </si>
  <si>
    <t>3 Декабря 1986</t>
  </si>
  <si>
    <t>Хёгстрём Маркус</t>
  </si>
  <si>
    <t>20 Марта 1989</t>
  </si>
  <si>
    <t>Штюмпель Йозеф</t>
  </si>
  <si>
    <t>20 Июля 1972</t>
  </si>
  <si>
    <t>Орлов Дмитрий</t>
  </si>
  <si>
    <t>9 Марта 1991</t>
  </si>
  <si>
    <t>Кудашев Данил</t>
  </si>
  <si>
    <t>10 Ноября 1996</t>
  </si>
  <si>
    <t>Мнихович Андрей</t>
  </si>
  <si>
    <t>16 Декабря 1994</t>
  </si>
  <si>
    <t>Бачурин Денис</t>
  </si>
  <si>
    <t>7 Июня 1991</t>
  </si>
  <si>
    <t>Лофквист Сэм</t>
  </si>
  <si>
    <t>15 Марта 1990</t>
  </si>
  <si>
    <t>Колычев Евгений</t>
  </si>
  <si>
    <t>25 Февраля 1994</t>
  </si>
  <si>
    <t>Носек Давид</t>
  </si>
  <si>
    <t>19 Февраля 1981</t>
  </si>
  <si>
    <t>Шишканов Тимофей</t>
  </si>
  <si>
    <t>10 Июня 1983</t>
  </si>
  <si>
    <t>Федин Илья</t>
  </si>
  <si>
    <t>6 Мая 1989</t>
  </si>
  <si>
    <t>Ходжмэн Джастин</t>
  </si>
  <si>
    <t>27 Июня 1988</t>
  </si>
  <si>
    <t>Малевич Владимир</t>
  </si>
  <si>
    <t>2 Июля 1985</t>
  </si>
  <si>
    <t>Метлюк Филипп</t>
  </si>
  <si>
    <t>13 Декабря 1981</t>
  </si>
  <si>
    <t>Шуинар Эрик</t>
  </si>
  <si>
    <t>8 Июля 1980</t>
  </si>
  <si>
    <t>Сааринен Ессе</t>
  </si>
  <si>
    <t>29 Июля 1985</t>
  </si>
  <si>
    <t>Павлов Николай</t>
  </si>
  <si>
    <t>20 Июня 1998</t>
  </si>
  <si>
    <t>Зинченко Станислав</t>
  </si>
  <si>
    <t>5 Июля 1995</t>
  </si>
  <si>
    <t>Коренев Илья</t>
  </si>
  <si>
    <t>10 Февраля 1995</t>
  </si>
  <si>
    <t>Орлов Егор</t>
  </si>
  <si>
    <t>20 Июля 1996</t>
  </si>
  <si>
    <t>Скилли Джек</t>
  </si>
  <si>
    <t>19 Мая 1987</t>
  </si>
  <si>
    <t>Сентюрин Сергей</t>
  </si>
  <si>
    <t>12 Июля 1987</t>
  </si>
  <si>
    <t>Сегал Брэндон</t>
  </si>
  <si>
    <t>12 Июля 1983</t>
  </si>
  <si>
    <t>Чистяков Сергей Н.</t>
  </si>
  <si>
    <t>3 Мая 1990</t>
  </si>
  <si>
    <t>Калашников Станислав</t>
  </si>
  <si>
    <t>26 Октября 1991</t>
  </si>
  <si>
    <t>Семёнов Кирилл</t>
  </si>
  <si>
    <t>27 Октября 1994</t>
  </si>
  <si>
    <t>Аликин Евгений</t>
  </si>
  <si>
    <t>18 Октября 1994</t>
  </si>
  <si>
    <t>Рита Яни</t>
  </si>
  <si>
    <t>25 Июля 1981</t>
  </si>
  <si>
    <t>Хенкель Кристиан</t>
  </si>
  <si>
    <t>7 Ноября 1995</t>
  </si>
  <si>
    <t>Ванделль Том</t>
  </si>
  <si>
    <t>29 Января 1987</t>
  </si>
  <si>
    <t>Мюйр Брайан</t>
  </si>
  <si>
    <t>8 Июня 1973</t>
  </si>
  <si>
    <t>Каюмов Артур</t>
  </si>
  <si>
    <t>14 Февраля 1998</t>
  </si>
  <si>
    <t>Епишин Михаил</t>
  </si>
  <si>
    <t>23 Марта 1997</t>
  </si>
  <si>
    <t>Лапенков Евгений</t>
  </si>
  <si>
    <t>1 Августа 1984</t>
  </si>
  <si>
    <t>Дарзиньш Лаурис</t>
  </si>
  <si>
    <t>Ся Шэнжун</t>
  </si>
  <si>
    <t>24 Ноября 1994</t>
  </si>
  <si>
    <t>Быков Иван</t>
  </si>
  <si>
    <t>15 Апреля 1990</t>
  </si>
  <si>
    <t>Трясунов Вячеслав</t>
  </si>
  <si>
    <t>24 Июня 1985</t>
  </si>
  <si>
    <t>Глухов Николай</t>
  </si>
  <si>
    <t>28 Апреля 1995</t>
  </si>
  <si>
    <t>Кожевников Александр</t>
  </si>
  <si>
    <t>Нискала Янне</t>
  </si>
  <si>
    <t>22 Сентября 1981</t>
  </si>
  <si>
    <t>Уайт Иэн</t>
  </si>
  <si>
    <t>4 Июня 1984</t>
  </si>
  <si>
    <t>Орехов Валерий</t>
  </si>
  <si>
    <t>17 Июля 1999</t>
  </si>
  <si>
    <t>Энрот Юнас</t>
  </si>
  <si>
    <t>25 Июня 1988</t>
  </si>
  <si>
    <t>Юнланд Юнас</t>
  </si>
  <si>
    <t>15 Ноября 1987</t>
  </si>
  <si>
    <t>Шибаев Александр</t>
  </si>
  <si>
    <t>18 Апреля 1987</t>
  </si>
  <si>
    <t>Болякин Евгений</t>
  </si>
  <si>
    <t>30 Апреля 1990</t>
  </si>
  <si>
    <t>Яковлев Егор</t>
  </si>
  <si>
    <t>17 Сентября 1991</t>
  </si>
  <si>
    <t>Казанцев Антон</t>
  </si>
  <si>
    <t>26 Августа 1986</t>
  </si>
  <si>
    <t>Хомяков Артур</t>
  </si>
  <si>
    <t>3 Июня 1998</t>
  </si>
  <si>
    <t>Чубукин Никита</t>
  </si>
  <si>
    <t>7 Августа 1994</t>
  </si>
  <si>
    <t>Марковин Дмитрий</t>
  </si>
  <si>
    <t>14 Декабря 1994</t>
  </si>
  <si>
    <t>Людучин Роман</t>
  </si>
  <si>
    <t>4 Мая 1988</t>
  </si>
  <si>
    <t>Эштон Картер</t>
  </si>
  <si>
    <t>1 Апреля 1991</t>
  </si>
  <si>
    <t>Паленга Евгений</t>
  </si>
  <si>
    <t>27 Января 1993</t>
  </si>
  <si>
    <t>Смирнов Александр</t>
  </si>
  <si>
    <t>8 Апреля 1997</t>
  </si>
  <si>
    <t>Коновалов Илья</t>
  </si>
  <si>
    <t>13 Июля 1998</t>
  </si>
  <si>
    <t>Усенко Иван</t>
  </si>
  <si>
    <t>12 Февраля 1983</t>
  </si>
  <si>
    <t>Перри Тодд</t>
  </si>
  <si>
    <t>13 Декабря 1986</t>
  </si>
  <si>
    <t>Лазарев Максим</t>
  </si>
  <si>
    <t>29 Января 1996</t>
  </si>
  <si>
    <t>Цыплаков Максим</t>
  </si>
  <si>
    <t>19 Сентября 1998</t>
  </si>
  <si>
    <t>Тополь Максим</t>
  </si>
  <si>
    <t>8 Февраля 1989</t>
  </si>
  <si>
    <t>Михайлов Владимир</t>
  </si>
  <si>
    <t>4 Января 1989</t>
  </si>
  <si>
    <t>Голик Петр</t>
  </si>
  <si>
    <t>3 Марта 1992</t>
  </si>
  <si>
    <t>Кривда Виталий</t>
  </si>
  <si>
    <t>13 Декабря 1992</t>
  </si>
  <si>
    <t>Райт Джеймс</t>
  </si>
  <si>
    <t>24 Марта 1990</t>
  </si>
  <si>
    <t>Клинкхаммер Роб</t>
  </si>
  <si>
    <t>12 Августа 1986</t>
  </si>
  <si>
    <t>Декало Илья</t>
  </si>
  <si>
    <t>5 Февраля 1993</t>
  </si>
  <si>
    <t>23 Июля 1991</t>
  </si>
  <si>
    <t>Чернов Артём</t>
  </si>
  <si>
    <t>28 Апреля 1982</t>
  </si>
  <si>
    <t>Волков Константин</t>
  </si>
  <si>
    <t>20 Сентября 1997</t>
  </si>
  <si>
    <t>Тесленко Виталий</t>
  </si>
  <si>
    <t>Бабинцев Семён</t>
  </si>
  <si>
    <t>8 Октября 1994</t>
  </si>
  <si>
    <t>Григоренко Михаил</t>
  </si>
  <si>
    <t>16 Мая 1994</t>
  </si>
  <si>
    <t>Медведев Евгений</t>
  </si>
  <si>
    <t>27 Августа 1982</t>
  </si>
  <si>
    <t>Федотов Иван</t>
  </si>
  <si>
    <t>28 Ноября 1996</t>
  </si>
  <si>
    <t>Гарипов Артур</t>
  </si>
  <si>
    <t>26 Января 1985</t>
  </si>
  <si>
    <t>Зюзякин Максим</t>
  </si>
  <si>
    <t>13 Января 1991</t>
  </si>
  <si>
    <t>Орлов Михаил</t>
  </si>
  <si>
    <t>21 Сентября 1992</t>
  </si>
  <si>
    <t>Лысенков Никита</t>
  </si>
  <si>
    <t>1 Марта 1998</t>
  </si>
  <si>
    <t>Бумагин Александр</t>
  </si>
  <si>
    <t>1 Марта 1987</t>
  </si>
  <si>
    <t>ДаСилва Дэн</t>
  </si>
  <si>
    <t>30 Апреля 1985</t>
  </si>
  <si>
    <t>Карпов Максим</t>
  </si>
  <si>
    <t>19 Октября 1991</t>
  </si>
  <si>
    <t>Брюклер Бернд</t>
  </si>
  <si>
    <t>26 Сентября 1981</t>
  </si>
  <si>
    <t>Австрия</t>
  </si>
  <si>
    <t>Ержабек Якуб</t>
  </si>
  <si>
    <t>12 Мая 1991</t>
  </si>
  <si>
    <t>Лейтон Майкл</t>
  </si>
  <si>
    <t>19 Мая 1981</t>
  </si>
  <si>
    <t>Ючерс Марис</t>
  </si>
  <si>
    <t>18 Июня 1987</t>
  </si>
  <si>
    <t>Талалуев Илья</t>
  </si>
  <si>
    <t>28 Января 1998</t>
  </si>
  <si>
    <t>Черны Томаш</t>
  </si>
  <si>
    <t>15 Августа 1997</t>
  </si>
  <si>
    <t>Микфликер Джейкоб</t>
  </si>
  <si>
    <t>11 Июля 1984</t>
  </si>
  <si>
    <t>Мартынов Егор</t>
  </si>
  <si>
    <t>15 Августа 1990</t>
  </si>
  <si>
    <t>Зацепилин Виталий</t>
  </si>
  <si>
    <t>15 Июня 1994</t>
  </si>
  <si>
    <t>Яруллин Альберт</t>
  </si>
  <si>
    <t>3 Мая 1993</t>
  </si>
  <si>
    <t>Отмахов Владислав</t>
  </si>
  <si>
    <t>29 Мая 1974</t>
  </si>
  <si>
    <t>Бегунц Рубен</t>
  </si>
  <si>
    <t>25 Июня 1989</t>
  </si>
  <si>
    <t>Полещенков Сергей</t>
  </si>
  <si>
    <t>10 Декабря 1997</t>
  </si>
  <si>
    <t>Юханссон Ларс</t>
  </si>
  <si>
    <t>11 Июля 1987</t>
  </si>
  <si>
    <t>Хишон Джои</t>
  </si>
  <si>
    <t>20 Октября 1991</t>
  </si>
  <si>
    <t>Лукин Павел</t>
  </si>
  <si>
    <t>10 Апреля 1990</t>
  </si>
  <si>
    <t>Конозов Альберт</t>
  </si>
  <si>
    <t>4 Июня 1991</t>
  </si>
  <si>
    <t>Варнаков Михаил</t>
  </si>
  <si>
    <t>1 Марта 1985</t>
  </si>
  <si>
    <t>Ермаков Андрей</t>
  </si>
  <si>
    <t>12 Марта 1994</t>
  </si>
  <si>
    <t>Щербина Александр</t>
  </si>
  <si>
    <t>6 Августа 1988</t>
  </si>
  <si>
    <t>Пиманкин Александр</t>
  </si>
  <si>
    <t>28 Марта 1990</t>
  </si>
  <si>
    <t>Катичев Евгений</t>
  </si>
  <si>
    <t>3 Сентября 1986</t>
  </si>
  <si>
    <t>Кузнецов Георгий</t>
  </si>
  <si>
    <t>Грнка Томаш</t>
  </si>
  <si>
    <t>11 Ноября 1991</t>
  </si>
  <si>
    <t>Павлюков Илья</t>
  </si>
  <si>
    <t>24 Июня 1995</t>
  </si>
  <si>
    <t>Шафаренко Олег</t>
  </si>
  <si>
    <t>31 Октября 1981</t>
  </si>
  <si>
    <t>Доус Найджел</t>
  </si>
  <si>
    <t>9 Февраля 1985</t>
  </si>
  <si>
    <t>Иванов Андрей</t>
  </si>
  <si>
    <t>10 Марта 1981</t>
  </si>
  <si>
    <t>Сорокин Александр</t>
  </si>
  <si>
    <t>5 Июля 1994</t>
  </si>
  <si>
    <t>Шестёркин Игорь</t>
  </si>
  <si>
    <t>30 Декабря 1995</t>
  </si>
  <si>
    <t>Богословский Владислав</t>
  </si>
  <si>
    <t>Хауден Куинтон</t>
  </si>
  <si>
    <t>21 Января 1992</t>
  </si>
  <si>
    <t>Лаланд Кевин</t>
  </si>
  <si>
    <t>19 Февраля 1987</t>
  </si>
  <si>
    <t>Глазков Игорь</t>
  </si>
  <si>
    <t>Жайлауов Талгат</t>
  </si>
  <si>
    <t>7 Июля 1985</t>
  </si>
  <si>
    <t>Бадун Алексей</t>
  </si>
  <si>
    <t>30 Августа 1989</t>
  </si>
  <si>
    <t>Брент Тим</t>
  </si>
  <si>
    <t>10 Марта 1984</t>
  </si>
  <si>
    <t>Беднарж Ярослав</t>
  </si>
  <si>
    <t>9 Ноября 1976</t>
  </si>
  <si>
    <t>Зубов Алексей</t>
  </si>
  <si>
    <t>12 Января 1998</t>
  </si>
  <si>
    <t>Бобылёв Владимир</t>
  </si>
  <si>
    <t>18 Апреля 1997</t>
  </si>
  <si>
    <t>Емелеев Игорь</t>
  </si>
  <si>
    <t>7 Марта 1981</t>
  </si>
  <si>
    <t>Белльмор Бретт</t>
  </si>
  <si>
    <t>Мёрли Мэтт</t>
  </si>
  <si>
    <t>17 Декабря 1979</t>
  </si>
  <si>
    <t>Лаута Артур</t>
  </si>
  <si>
    <t>14 Февраля 1996</t>
  </si>
  <si>
    <t>Яласваара Янне</t>
  </si>
  <si>
    <t>15 Апреля 1984</t>
  </si>
  <si>
    <t>Линдстрём Юаким</t>
  </si>
  <si>
    <t>5 Декабря 1983</t>
  </si>
  <si>
    <t>Муршак Ян</t>
  </si>
  <si>
    <t>20 Января 1988</t>
  </si>
  <si>
    <t>Шипов Илья</t>
  </si>
  <si>
    <t>7 Октября 1993</t>
  </si>
  <si>
    <t>Кицын Максим</t>
  </si>
  <si>
    <t>24 Декабря 1991</t>
  </si>
  <si>
    <t>Докшин Илья</t>
  </si>
  <si>
    <t>9 Октября 1981</t>
  </si>
  <si>
    <t>Моисеев Дмитрий Ал.</t>
  </si>
  <si>
    <t>12 Июня 1995</t>
  </si>
  <si>
    <t>Хауген Ларс</t>
  </si>
  <si>
    <t>19 Марта 1987</t>
  </si>
  <si>
    <t>Норвегия</t>
  </si>
  <si>
    <t>Трибунцов Атварс</t>
  </si>
  <si>
    <t>14 Октября 1976</t>
  </si>
  <si>
    <t>Яковлев Мартиньш</t>
  </si>
  <si>
    <t>4 Мая 1991</t>
  </si>
  <si>
    <t>Костович Дарио</t>
  </si>
  <si>
    <t>8 Августа 1980</t>
  </si>
  <si>
    <t>Шпирко Растислав</t>
  </si>
  <si>
    <t>21 Июня 1984</t>
  </si>
  <si>
    <t>Язьков Никита</t>
  </si>
  <si>
    <t>27 Февраля 1996</t>
  </si>
  <si>
    <t>Хара Здено</t>
  </si>
  <si>
    <t>18 Марта 1977</t>
  </si>
  <si>
    <t>Березин Максим</t>
  </si>
  <si>
    <t>29 Января 1991</t>
  </si>
  <si>
    <t>Капуш Рихард</t>
  </si>
  <si>
    <t>9 Февраля 1973</t>
  </si>
  <si>
    <t>Варламов Сергей</t>
  </si>
  <si>
    <t>21 Июля 1978</t>
  </si>
  <si>
    <t>Столяренко Николай</t>
  </si>
  <si>
    <t>27 Сентября 1991</t>
  </si>
  <si>
    <t>Роса Павел</t>
  </si>
  <si>
    <t>7 Июня 1977</t>
  </si>
  <si>
    <t>Караваев Андрей</t>
  </si>
  <si>
    <t>12 Марта 1997</t>
  </si>
  <si>
    <t>Борисов Сергей</t>
  </si>
  <si>
    <t>18 Октября 1985</t>
  </si>
  <si>
    <t>Гончар Сергей</t>
  </si>
  <si>
    <t>13 Апреля 1974</t>
  </si>
  <si>
    <t>Ниинимяки Ессе</t>
  </si>
  <si>
    <t>19 Августа 1983</t>
  </si>
  <si>
    <t>Джериньш Андрис</t>
  </si>
  <si>
    <t>14 Февраля 1988</t>
  </si>
  <si>
    <t>Троттер Брок</t>
  </si>
  <si>
    <t>16 Января 1987</t>
  </si>
  <si>
    <t>Валеев Ильдар</t>
  </si>
  <si>
    <t>29 Ноября 1991</t>
  </si>
  <si>
    <t>Кучеров Никита</t>
  </si>
  <si>
    <t>17 Июня 1993</t>
  </si>
  <si>
    <t>Субботин Андрей</t>
  </si>
  <si>
    <t>1 Февраля 1973</t>
  </si>
  <si>
    <t>Андерсен Лукас</t>
  </si>
  <si>
    <t>30 Января 1999</t>
  </si>
  <si>
    <t>Дания</t>
  </si>
  <si>
    <t>Антоновский Илья</t>
  </si>
  <si>
    <t>3 Июля 1989</t>
  </si>
  <si>
    <t>Чубаров Артём</t>
  </si>
  <si>
    <t>13 Декабря 1979</t>
  </si>
  <si>
    <t>Раутанен Юхо</t>
  </si>
  <si>
    <t>25 Мая 1997</t>
  </si>
  <si>
    <t>Волошенко Роман</t>
  </si>
  <si>
    <t>12 Мая 1986</t>
  </si>
  <si>
    <t>Якупов Наиль</t>
  </si>
  <si>
    <t>6 Октября 1993</t>
  </si>
  <si>
    <t>Пильстрём Антти</t>
  </si>
  <si>
    <t>22 Октября 1984</t>
  </si>
  <si>
    <t>Букарев Семён</t>
  </si>
  <si>
    <t>21 Февраля 1997</t>
  </si>
  <si>
    <t>Янчевский Марк</t>
  </si>
  <si>
    <t>30 Июня 1998</t>
  </si>
  <si>
    <t>Клоучек Томаш</t>
  </si>
  <si>
    <t>Мишенин Дмитрий</t>
  </si>
  <si>
    <t>8 Января 1991</t>
  </si>
  <si>
    <t>Михнов Андрей</t>
  </si>
  <si>
    <t>26 Ноября 1983</t>
  </si>
  <si>
    <t>Дадонов Евгений</t>
  </si>
  <si>
    <t>12 Марта 1989</t>
  </si>
  <si>
    <t>Лямкин Никита</t>
  </si>
  <si>
    <t>6 Февраля 1996</t>
  </si>
  <si>
    <t>Каутто Яни</t>
  </si>
  <si>
    <t>25 Октября 1989</t>
  </si>
  <si>
    <t>Акмальдинов Александр</t>
  </si>
  <si>
    <t>23 Июня 1994</t>
  </si>
  <si>
    <t>25 Апреля 1997</t>
  </si>
  <si>
    <t>Зубов Игорь</t>
  </si>
  <si>
    <t>4 Июля 1988</t>
  </si>
  <si>
    <t>Игнатович Максим</t>
  </si>
  <si>
    <t>7 Апреля 1991</t>
  </si>
  <si>
    <t>Шитиков Дмитрий</t>
  </si>
  <si>
    <t>21 Января 1986</t>
  </si>
  <si>
    <t>Веханен Петри</t>
  </si>
  <si>
    <t>9 Октября 1977</t>
  </si>
  <si>
    <t>Ефремов Антон</t>
  </si>
  <si>
    <t>3 Ноября 1993</t>
  </si>
  <si>
    <t>Шэн Павел</t>
  </si>
  <si>
    <t>14 Августа 1999</t>
  </si>
  <si>
    <t>Иванюженков Антон</t>
  </si>
  <si>
    <t>2 Января 1994</t>
  </si>
  <si>
    <t>Фёдоров Сергей</t>
  </si>
  <si>
    <t>13 Декабря 1969</t>
  </si>
  <si>
    <t>Телюкин Андрей</t>
  </si>
  <si>
    <t>29 Мая 1976</t>
  </si>
  <si>
    <t>Клингберг Карл</t>
  </si>
  <si>
    <t>28 Января 1991</t>
  </si>
  <si>
    <t>Картаев Владислав</t>
  </si>
  <si>
    <t>10 Февраля 1992</t>
  </si>
  <si>
    <t>Салак Александр</t>
  </si>
  <si>
    <t>5 Января 1987</t>
  </si>
  <si>
    <t>Бэкстрём Никлас</t>
  </si>
  <si>
    <t>23 Ноября 1987</t>
  </si>
  <si>
    <t>Бутузов Станислав</t>
  </si>
  <si>
    <t>31 Мая 1996</t>
  </si>
  <si>
    <t>Александров Денис</t>
  </si>
  <si>
    <t>17 Января 1995</t>
  </si>
  <si>
    <t>Руденков Игорь</t>
  </si>
  <si>
    <t>5 Марта 1995</t>
  </si>
  <si>
    <t>Балмочных Максим</t>
  </si>
  <si>
    <t>7 Марта 1979</t>
  </si>
  <si>
    <t>Подскребалин Никита</t>
  </si>
  <si>
    <t>10 Июня 1998</t>
  </si>
  <si>
    <t>Франскевич Денис</t>
  </si>
  <si>
    <t>6 Июня 1981</t>
  </si>
  <si>
    <t>Мамин Максим</t>
  </si>
  <si>
    <t>13 Января 1995</t>
  </si>
  <si>
    <t>Берард Брайан</t>
  </si>
  <si>
    <t>5 Марта 1977</t>
  </si>
  <si>
    <t>Яшин Олег</t>
  </si>
  <si>
    <t>3 Декабря 1990</t>
  </si>
  <si>
    <t>Канарский Павел</t>
  </si>
  <si>
    <t>25 Февраля 1982</t>
  </si>
  <si>
    <t>Альшевский Станислав</t>
  </si>
  <si>
    <t>9 Мая 1991</t>
  </si>
  <si>
    <t>Караваев Артём</t>
  </si>
  <si>
    <t>Хютёнен Юха-Пекка</t>
  </si>
  <si>
    <t>22 Мая 1981</t>
  </si>
  <si>
    <t>Косов Ярослав</t>
  </si>
  <si>
    <t>5 Июля 1993</t>
  </si>
  <si>
    <t>Кваша Олег</t>
  </si>
  <si>
    <t>26 Июля 1978</t>
  </si>
  <si>
    <t>Комаров Виктор</t>
  </si>
  <si>
    <t>17 Февраля 1994</t>
  </si>
  <si>
    <t>Дятелинка Иван</t>
  </si>
  <si>
    <t>6 Марта 1983</t>
  </si>
  <si>
    <t>Бобряшов Никита</t>
  </si>
  <si>
    <t>10 Октября 1995</t>
  </si>
  <si>
    <t>Закиев Радик</t>
  </si>
  <si>
    <t>23 Декабря 1986</t>
  </si>
  <si>
    <t>Бицадзе Михаил</t>
  </si>
  <si>
    <t>18 Ноября 1999</t>
  </si>
  <si>
    <t>Локтионов Андрей</t>
  </si>
  <si>
    <t>30 Мая 1990</t>
  </si>
  <si>
    <t>Шамыгин Дмитрий</t>
  </si>
  <si>
    <t>17 Июня 1987</t>
  </si>
  <si>
    <t>Кирющенков Виталий</t>
  </si>
  <si>
    <t>31 Января 1992</t>
  </si>
  <si>
    <t>Петопрсты Денис</t>
  </si>
  <si>
    <t>5 Ноября 1997</t>
  </si>
  <si>
    <t>Микуш Петер</t>
  </si>
  <si>
    <t>10 Января 1985</t>
  </si>
  <si>
    <t>Абрамов Сергей</t>
  </si>
  <si>
    <t>1 Февраля 1993</t>
  </si>
  <si>
    <t>Энджелл Ник</t>
  </si>
  <si>
    <t>31 Октября 1979</t>
  </si>
  <si>
    <t>Кукумберг Роман</t>
  </si>
  <si>
    <t>8 Апреля 1980</t>
  </si>
  <si>
    <t>Данилишин Александр</t>
  </si>
  <si>
    <t>22 Декабря 1989</t>
  </si>
  <si>
    <t>Шатан Мирослав</t>
  </si>
  <si>
    <t>22 Октября 1974</t>
  </si>
  <si>
    <t>Шакич Марко</t>
  </si>
  <si>
    <t>13 Апреля 1994</t>
  </si>
  <si>
    <t>Полозов Кирилл</t>
  </si>
  <si>
    <t>Сушинский Максим</t>
  </si>
  <si>
    <t>1 Июля 1974</t>
  </si>
  <si>
    <t>Шабунов Константин</t>
  </si>
  <si>
    <t>28 Декабря 1994</t>
  </si>
  <si>
    <t>Свитов Александр</t>
  </si>
  <si>
    <t>Кудрна Андрей</t>
  </si>
  <si>
    <t>11 Мая 1991</t>
  </si>
  <si>
    <t>Власкин Алексей</t>
  </si>
  <si>
    <t>8 Февраля 1997</t>
  </si>
  <si>
    <t>Загидулин Артём</t>
  </si>
  <si>
    <t>8 Августа 1995</t>
  </si>
  <si>
    <t>Гутов Александр</t>
  </si>
  <si>
    <t>23 Марта 1982</t>
  </si>
  <si>
    <t>Черник Иван</t>
  </si>
  <si>
    <t>30 Октября 1977</t>
  </si>
  <si>
    <t>Ворошнин Павел</t>
  </si>
  <si>
    <t>23 Марта 1984</t>
  </si>
  <si>
    <t>Башкиров Руслан</t>
  </si>
  <si>
    <t>7 Марта 1989</t>
  </si>
  <si>
    <t>Стасюк Денис</t>
  </si>
  <si>
    <t>2 Сентября 1985</t>
  </si>
  <si>
    <t>Шинкарь Александр</t>
  </si>
  <si>
    <t>3 Июля 1981</t>
  </si>
  <si>
    <t>Богочанов Артём</t>
  </si>
  <si>
    <t>11 Января 1991</t>
  </si>
  <si>
    <t>Белинский Виталий</t>
  </si>
  <si>
    <t>27 Ноября 1989</t>
  </si>
  <si>
    <t>Бортников Игорь</t>
  </si>
  <si>
    <t>8 Июня 1989</t>
  </si>
  <si>
    <t>Ахметов Данияр</t>
  </si>
  <si>
    <t>30 Марта 1988</t>
  </si>
  <si>
    <t>Арютин Никита</t>
  </si>
  <si>
    <t>7 Июня 1994</t>
  </si>
  <si>
    <t>Медведев Алексей</t>
  </si>
  <si>
    <t>13 Января 1982</t>
  </si>
  <si>
    <t>Гренков Андрей</t>
  </si>
  <si>
    <t>31 Мая 1990</t>
  </si>
  <si>
    <t>Ярославлев Евгений</t>
  </si>
  <si>
    <t>6 Апреля 1994</t>
  </si>
  <si>
    <t>Пархоменко Константин</t>
  </si>
  <si>
    <t>13 Июля 1996</t>
  </si>
  <si>
    <t>Бронников Сергей</t>
  </si>
  <si>
    <t>Анкипанс Гиртс</t>
  </si>
  <si>
    <t>29 Ноября 1975</t>
  </si>
  <si>
    <t>Халь Рику</t>
  </si>
  <si>
    <t>1 Ноября 1980</t>
  </si>
  <si>
    <t>Щадилов Игорь</t>
  </si>
  <si>
    <t>7 Июня 1980</t>
  </si>
  <si>
    <t>Шишка Юрай</t>
  </si>
  <si>
    <t>17 Мая 1996</t>
  </si>
  <si>
    <t>Цветков Алексей</t>
  </si>
  <si>
    <t>28 Августа 1981</t>
  </si>
  <si>
    <t>Метальников Леонид</t>
  </si>
  <si>
    <t>25 Апреля 1990</t>
  </si>
  <si>
    <t>Билялов Тимур</t>
  </si>
  <si>
    <t>28 Марта 1995</t>
  </si>
  <si>
    <t>Харью Юхан</t>
  </si>
  <si>
    <t>15 Мая 1986</t>
  </si>
  <si>
    <t>Розаков Раиль</t>
  </si>
  <si>
    <t>Грэттон Джош</t>
  </si>
  <si>
    <t>9 Сентября 1982</t>
  </si>
  <si>
    <t>Семёнов Дмитрий</t>
  </si>
  <si>
    <t>19 Апреля 1982</t>
  </si>
  <si>
    <t>Терещенко Виктор</t>
  </si>
  <si>
    <t>22 Апреля 1995</t>
  </si>
  <si>
    <t>Хешка Шон</t>
  </si>
  <si>
    <t>30 Июля 1985</t>
  </si>
  <si>
    <t>Скачков Евгений</t>
  </si>
  <si>
    <t>14 Июля 1984</t>
  </si>
  <si>
    <t>Крстев Ангел</t>
  </si>
  <si>
    <t>15 Декабря 1980</t>
  </si>
  <si>
    <t>Скотт Грег</t>
  </si>
  <si>
    <t>3 Июня 1988</t>
  </si>
  <si>
    <t>Мозес Стив</t>
  </si>
  <si>
    <t>9 Августа 1989</t>
  </si>
  <si>
    <t>Заделёнов Сергей</t>
  </si>
  <si>
    <t>27 Февраля 1976</t>
  </si>
  <si>
    <t>Овуя Марк</t>
  </si>
  <si>
    <t>18 Июля 1989</t>
  </si>
  <si>
    <t>Красиков Алексей</t>
  </si>
  <si>
    <t>14 Декабря 1995</t>
  </si>
  <si>
    <t>Панюков Кирилл</t>
  </si>
  <si>
    <t>22 Мая 1997</t>
  </si>
  <si>
    <t>Ячанов Дмитрий</t>
  </si>
  <si>
    <t>17 Апреля 1972</t>
  </si>
  <si>
    <t>Евсеев Владислав</t>
  </si>
  <si>
    <t>10 Сентября 1984</t>
  </si>
  <si>
    <t>Гункес Иржи</t>
  </si>
  <si>
    <t>31 Июля 1984</t>
  </si>
  <si>
    <t>Фаст Виктор</t>
  </si>
  <si>
    <t>8 Августа 1982</t>
  </si>
  <si>
    <t>Мокшанцев Александр</t>
  </si>
  <si>
    <t>17 Февраля 1995</t>
  </si>
  <si>
    <t>Горбунов Роман</t>
  </si>
  <si>
    <t>14 Ноября 1996</t>
  </si>
  <si>
    <t>Мищенко Григорий</t>
  </si>
  <si>
    <t>5 Января 1992</t>
  </si>
  <si>
    <t>Джильяти Стефано</t>
  </si>
  <si>
    <t>7 Октября 1987</t>
  </si>
  <si>
    <t>Италия</t>
  </si>
  <si>
    <t>Томас Билл</t>
  </si>
  <si>
    <t>20 Июня 1983</t>
  </si>
  <si>
    <t>Стефанович Михаил</t>
  </si>
  <si>
    <t>11 Мая 1989</t>
  </si>
  <si>
    <t>Кудлаев Даниил</t>
  </si>
  <si>
    <t>20 Июля 1991</t>
  </si>
  <si>
    <t>Волжанкин Александр</t>
  </si>
  <si>
    <t>9 Апреля 1990</t>
  </si>
  <si>
    <t>Хентунен Юкка</t>
  </si>
  <si>
    <t>3 Мая 1974</t>
  </si>
  <si>
    <t>Дюков Роман</t>
  </si>
  <si>
    <t>29 Сентября 1995</t>
  </si>
  <si>
    <t>Дюкарев Владислав</t>
  </si>
  <si>
    <t>16 Января 1997</t>
  </si>
  <si>
    <t>Пайгин Зият</t>
  </si>
  <si>
    <t>8 Февраля 1995</t>
  </si>
  <si>
    <t>Рычагов Андрей</t>
  </si>
  <si>
    <t>25 Августа 1982</t>
  </si>
  <si>
    <t>Кудинов Роман</t>
  </si>
  <si>
    <t>23 Июня 1992</t>
  </si>
  <si>
    <t>Васильев Алексей</t>
  </si>
  <si>
    <t>1 Сентября 1977</t>
  </si>
  <si>
    <t>Полинин Альберт</t>
  </si>
  <si>
    <t>13 Января 1989</t>
  </si>
  <si>
    <t>Риддервалль Калле</t>
  </si>
  <si>
    <t>28 Мая 1988</t>
  </si>
  <si>
    <t>Редлихс Микелис</t>
  </si>
  <si>
    <t>1 Июля 1984</t>
  </si>
  <si>
    <t>Хвостов Евгений</t>
  </si>
  <si>
    <t>28 Мая 1981</t>
  </si>
  <si>
    <t>Гюмер Франк</t>
  </si>
  <si>
    <t>7 Июня 1996</t>
  </si>
  <si>
    <t>Худяков Максим</t>
  </si>
  <si>
    <t>18 Августа 1986</t>
  </si>
  <si>
    <t>Галкин Евгений</t>
  </si>
  <si>
    <t>27 Ноября 1975</t>
  </si>
  <si>
    <t>Зубов Илья</t>
  </si>
  <si>
    <t>14 Февраля 1987</t>
  </si>
  <si>
    <t>Райан Майкл</t>
  </si>
  <si>
    <t>16 Мая 1980</t>
  </si>
  <si>
    <t>Епанчинцев Вадим</t>
  </si>
  <si>
    <t>16 Марта 1976</t>
  </si>
  <si>
    <t>Рябев Александр</t>
  </si>
  <si>
    <t>24 Августа 1988</t>
  </si>
  <si>
    <t>Кулда Артурс</t>
  </si>
  <si>
    <t>25 Июля 1988</t>
  </si>
  <si>
    <t>Сильницкий Юрий</t>
  </si>
  <si>
    <t>Терещенко Сергей</t>
  </si>
  <si>
    <t>28 Декабря 1991</t>
  </si>
  <si>
    <t>Клаймер Бен</t>
  </si>
  <si>
    <t>11 Апреля 1978</t>
  </si>
  <si>
    <t>Евпалов Никита</t>
  </si>
  <si>
    <t>9 Сентября 1994</t>
  </si>
  <si>
    <t>Шведов Игорь</t>
  </si>
  <si>
    <t>6 Марта 1987</t>
  </si>
  <si>
    <t>Страупе Янис</t>
  </si>
  <si>
    <t>3 Июня 1989</t>
  </si>
  <si>
    <t>Тарнаски Ник</t>
  </si>
  <si>
    <t>25 Ноября 1984</t>
  </si>
  <si>
    <t>Куусела Кристиан</t>
  </si>
  <si>
    <t>19 Февраля 1983</t>
  </si>
  <si>
    <t>Приступлюк Максим</t>
  </si>
  <si>
    <t>2 Января 1991</t>
  </si>
  <si>
    <t>Наместников Егор</t>
  </si>
  <si>
    <t>5 Апреля 1992</t>
  </si>
  <si>
    <t>Юшкевич Дмитрий</t>
  </si>
  <si>
    <t>3 Июня 1997</t>
  </si>
  <si>
    <t>Шиафотдинов Камиль</t>
  </si>
  <si>
    <t>Китаров Александр</t>
  </si>
  <si>
    <t>Майоров Константин</t>
  </si>
  <si>
    <t>25 Мая 1988</t>
  </si>
  <si>
    <t>Штепанек Якуб</t>
  </si>
  <si>
    <t>Дергачёв Александр</t>
  </si>
  <si>
    <t>27 Сентября 1996</t>
  </si>
  <si>
    <t>Монс Евгений</t>
  </si>
  <si>
    <t>23 Марта 1989</t>
  </si>
  <si>
    <t>Страхов Алексей</t>
  </si>
  <si>
    <t>16 Октября 1975</t>
  </si>
  <si>
    <t>Швец-Роговой Артём</t>
  </si>
  <si>
    <t>3 Марта 1995</t>
  </si>
  <si>
    <t>Галенюк Данила</t>
  </si>
  <si>
    <t>11 Февраля 2000</t>
  </si>
  <si>
    <t>Прайзингер Мирослав</t>
  </si>
  <si>
    <t>Шилин Олег</t>
  </si>
  <si>
    <t>Кинрейд Джеффри</t>
  </si>
  <si>
    <t>Мальцев Дмитрий</t>
  </si>
  <si>
    <t>20 Января 1991</t>
  </si>
  <si>
    <t>Мёллер Оскар</t>
  </si>
  <si>
    <t>22 Января 1989</t>
  </si>
  <si>
    <t>Савичев Роман</t>
  </si>
  <si>
    <t>22 Января 1985</t>
  </si>
  <si>
    <t>Вьеденски Марек</t>
  </si>
  <si>
    <t>18 Августа 1990</t>
  </si>
  <si>
    <t>Енюшин Александр</t>
  </si>
  <si>
    <t>7 Марта 1997</t>
  </si>
  <si>
    <t>Кутузов Александр</t>
  </si>
  <si>
    <t>23 Ноября 1985</t>
  </si>
  <si>
    <t>Лехтеря Йори</t>
  </si>
  <si>
    <t>23 Декабря 1987</t>
  </si>
  <si>
    <t>Погге Джастин</t>
  </si>
  <si>
    <t>22 Апреля 1986</t>
  </si>
  <si>
    <t>Кривоножкин Максим</t>
  </si>
  <si>
    <t>18 Февраля 1984</t>
  </si>
  <si>
    <t>Карнаухов Михаил</t>
  </si>
  <si>
    <t>22 Февраля 1994</t>
  </si>
  <si>
    <t>Чалпа Улдис</t>
  </si>
  <si>
    <t>4 Сентября 1991</t>
  </si>
  <si>
    <t>Костючёнок Виктор</t>
  </si>
  <si>
    <t>7 Июня 1979</t>
  </si>
  <si>
    <t>Твердохлебов Сергей</t>
  </si>
  <si>
    <t>26 Января 1993</t>
  </si>
  <si>
    <t>Нестрашил Андрей</t>
  </si>
  <si>
    <t>22 Февраля 1991</t>
  </si>
  <si>
    <t>Кокуёв Семён</t>
  </si>
  <si>
    <t>2 Января 1987</t>
  </si>
  <si>
    <t>Лессио Лукас</t>
  </si>
  <si>
    <t>23 Января 1993</t>
  </si>
  <si>
    <t>Достойнов Алексей</t>
  </si>
  <si>
    <t>3 Августа 1989</t>
  </si>
  <si>
    <t>Брит Александр</t>
  </si>
  <si>
    <t>Егин Владислав</t>
  </si>
  <si>
    <t>13 Апреля 1989</t>
  </si>
  <si>
    <t>Голещихин Игорь</t>
  </si>
  <si>
    <t>11 Августа 1997</t>
  </si>
  <si>
    <t>Сенькевич Артём</t>
  </si>
  <si>
    <t>4 Мая 1982</t>
  </si>
  <si>
    <t>Джулиано Джефф</t>
  </si>
  <si>
    <t>20 Июня 1979</t>
  </si>
  <si>
    <t>Сотниекс Кристапс</t>
  </si>
  <si>
    <t>Упитис Юрис</t>
  </si>
  <si>
    <t>16 Июня 1991</t>
  </si>
  <si>
    <t>Белов Вячеслав</t>
  </si>
  <si>
    <t>17 Апреля 1983</t>
  </si>
  <si>
    <t>Амиров Артур</t>
  </si>
  <si>
    <t>3 Апреля 1992</t>
  </si>
  <si>
    <t>Гарбатт Райан</t>
  </si>
  <si>
    <t>12 Августа 1985</t>
  </si>
  <si>
    <t>Скутар Марк</t>
  </si>
  <si>
    <t>15 Марта 1994</t>
  </si>
  <si>
    <t>Фарафонов Иван</t>
  </si>
  <si>
    <t>7 Апреля 1994</t>
  </si>
  <si>
    <t>Токранов Василий</t>
  </si>
  <si>
    <t>2 Августа 1989</t>
  </si>
  <si>
    <t>Кейн Эвандер</t>
  </si>
  <si>
    <t>2 Августа 1991</t>
  </si>
  <si>
    <t>Макаров Игорь</t>
  </si>
  <si>
    <t>19 Сентября 1987</t>
  </si>
  <si>
    <t>Остроушко Артём</t>
  </si>
  <si>
    <t>18 Марта 1974</t>
  </si>
  <si>
    <t>Гордиюк Виктор</t>
  </si>
  <si>
    <t>11 Апреля 1970</t>
  </si>
  <si>
    <t>Стельмах Андрей</t>
  </si>
  <si>
    <t>Богданов Александр</t>
  </si>
  <si>
    <t>25 Марта 1988</t>
  </si>
  <si>
    <t>Булатов Алексей</t>
  </si>
  <si>
    <t>24 Января 1978</t>
  </si>
  <si>
    <t>Макаренко Павел</t>
  </si>
  <si>
    <t>20 Октября 1994</t>
  </si>
  <si>
    <t>Авцин Александр</t>
  </si>
  <si>
    <t>19 Марта 1991</t>
  </si>
  <si>
    <t>Волков Игорь</t>
  </si>
  <si>
    <t>24 Января 1983</t>
  </si>
  <si>
    <t>Лажо Мирослав</t>
  </si>
  <si>
    <t>18 Октября 1977</t>
  </si>
  <si>
    <t>Афонасьевский Семён</t>
  </si>
  <si>
    <t>15 Октября 1996</t>
  </si>
  <si>
    <t>Коршунов Андрей</t>
  </si>
  <si>
    <t>10 Мая 1983</t>
  </si>
  <si>
    <t>Курепанов Денис</t>
  </si>
  <si>
    <t>Крошель Гашпер</t>
  </si>
  <si>
    <t>9 Февраля 1987</t>
  </si>
  <si>
    <t>Новотны Филип</t>
  </si>
  <si>
    <t>6 Мая 1991</t>
  </si>
  <si>
    <t>Малыхин Фёдор</t>
  </si>
  <si>
    <t>13 Ноября 1990</t>
  </si>
  <si>
    <t>Волзер Деррик</t>
  </si>
  <si>
    <t>12 Мая 1978</t>
  </si>
  <si>
    <t>Попов Кирилл</t>
  </si>
  <si>
    <t>14 Июня 1999</t>
  </si>
  <si>
    <t>Белл Брендэн</t>
  </si>
  <si>
    <t>31 Марта 1983</t>
  </si>
  <si>
    <t>Горечишников Максим</t>
  </si>
  <si>
    <t>Титов Александр</t>
  </si>
  <si>
    <t>21 Июня 1991</t>
  </si>
  <si>
    <t>Во Джефф</t>
  </si>
  <si>
    <t>25 Августа 1983</t>
  </si>
  <si>
    <t>Муратов Евгений</t>
  </si>
  <si>
    <t>28 Января 1981</t>
  </si>
  <si>
    <t>Яакола Топи</t>
  </si>
  <si>
    <t>15 Ноября 1983</t>
  </si>
  <si>
    <t>Полищук Фёдор</t>
  </si>
  <si>
    <t>4 Июля 1979</t>
  </si>
  <si>
    <t>Полохов Кирилл</t>
  </si>
  <si>
    <t>23 Марта 1998</t>
  </si>
  <si>
    <t>Толванен Эли</t>
  </si>
  <si>
    <t>22 Апреля 1999</t>
  </si>
  <si>
    <t>Селуянов Александр</t>
  </si>
  <si>
    <t>24 Марта 1982</t>
  </si>
  <si>
    <t>Шютц Феликс</t>
  </si>
  <si>
    <t>3 Ноября 1987</t>
  </si>
  <si>
    <t>Германия</t>
  </si>
  <si>
    <t>Костичкин Николай</t>
  </si>
  <si>
    <t>24 Марта 1989</t>
  </si>
  <si>
    <t>Колена Милан</t>
  </si>
  <si>
    <t>12 Мая 1994</t>
  </si>
  <si>
    <t>Каллен Марк</t>
  </si>
  <si>
    <t>28 Октября 1978</t>
  </si>
  <si>
    <t>Шёгрен Маттиас</t>
  </si>
  <si>
    <t>27 Ноября 1987</t>
  </si>
  <si>
    <t>Ниеми Мика</t>
  </si>
  <si>
    <t>10 Марта 1988</t>
  </si>
  <si>
    <t>Люткевич Виталий</t>
  </si>
  <si>
    <t>4 Апреля 1980</t>
  </si>
  <si>
    <t>Власенков Дмитрий</t>
  </si>
  <si>
    <t>1 Января 1978</t>
  </si>
  <si>
    <t>Брынцев Александр</t>
  </si>
  <si>
    <t>21 Мая 1995</t>
  </si>
  <si>
    <t>Малышев Антон</t>
  </si>
  <si>
    <t>24 Февраля 1985</t>
  </si>
  <si>
    <t>Ольховцев Сергей</t>
  </si>
  <si>
    <t>19 Октября 1987</t>
  </si>
  <si>
    <t>Девяткин Антон</t>
  </si>
  <si>
    <t>30 Января 2000</t>
  </si>
  <si>
    <t>Грэм Джон</t>
  </si>
  <si>
    <t>31 Августа 1975</t>
  </si>
  <si>
    <t>Голованов Станислав</t>
  </si>
  <si>
    <t>15 Сентября 1983</t>
  </si>
  <si>
    <t>Бойков Александр</t>
  </si>
  <si>
    <t>3 Февраля 1975</t>
  </si>
  <si>
    <t>Коваль Виталий</t>
  </si>
  <si>
    <t>31 Марта 1980</t>
  </si>
  <si>
    <t>Верёвкин Максим</t>
  </si>
  <si>
    <t>12 Января 1990</t>
  </si>
  <si>
    <t>Прошкин Виталий</t>
  </si>
  <si>
    <t>8 Мая 1976</t>
  </si>
  <si>
    <t>Гуляев Иван</t>
  </si>
  <si>
    <t>18 Марта 1989</t>
  </si>
  <si>
    <t>Шегало Павел</t>
  </si>
  <si>
    <t>7 Февраля 1993</t>
  </si>
  <si>
    <t>Иммонен Яркко</t>
  </si>
  <si>
    <t>Ландри Эрик</t>
  </si>
  <si>
    <t>20 Января 1975</t>
  </si>
  <si>
    <t>Генри Джордан</t>
  </si>
  <si>
    <t>11 Февраля 1986</t>
  </si>
  <si>
    <t>Гундерсон Райан</t>
  </si>
  <si>
    <t>16 Августа 1985</t>
  </si>
  <si>
    <t>Мальцев Михаил</t>
  </si>
  <si>
    <t>12 Марта 1998</t>
  </si>
  <si>
    <t>Гиздатуллин Артур</t>
  </si>
  <si>
    <t>8 Августа 1997</t>
  </si>
  <si>
    <t>Липсбергс Микс</t>
  </si>
  <si>
    <t>9 Июня 1991</t>
  </si>
  <si>
    <t>Бреннан Кристофер</t>
  </si>
  <si>
    <t>27 Августа 1980</t>
  </si>
  <si>
    <t>Гаврилин Андрей</t>
  </si>
  <si>
    <t>7 Августа 1992</t>
  </si>
  <si>
    <t>Щегольков Вадим</t>
  </si>
  <si>
    <t>19 Апреля 1994</t>
  </si>
  <si>
    <t>Мюррэй Эндрю</t>
  </si>
  <si>
    <t>6 Ноября 1981</t>
  </si>
  <si>
    <t>Лехтонен Микко</t>
  </si>
  <si>
    <t>1 Апреля 1987</t>
  </si>
  <si>
    <t>Глазков Иван</t>
  </si>
  <si>
    <t>13 Февраля 1992</t>
  </si>
  <si>
    <t>Воробьёв Дмитрий</t>
  </si>
  <si>
    <t>Дугин Егор</t>
  </si>
  <si>
    <t>4 Ноября 1990</t>
  </si>
  <si>
    <t>Тодыков Антон</t>
  </si>
  <si>
    <t>24 Сентября 1992</t>
  </si>
  <si>
    <t>Наумов Владислав</t>
  </si>
  <si>
    <t>26 Ноября 1996</t>
  </si>
  <si>
    <t>Силланпя Севери</t>
  </si>
  <si>
    <t>7 Февраля 1988</t>
  </si>
  <si>
    <t>Гоголев Александр</t>
  </si>
  <si>
    <t>18 Мая 1992</t>
  </si>
  <si>
    <t>Пельтонен Вилле</t>
  </si>
  <si>
    <t>24 Мая 1973</t>
  </si>
  <si>
    <t>Вышедкевич Сергей</t>
  </si>
  <si>
    <t>3 Января 1975</t>
  </si>
  <si>
    <t>Шенфельд Антон</t>
  </si>
  <si>
    <t>Ипатов Вячеслав</t>
  </si>
  <si>
    <t>11 Сентября 1995</t>
  </si>
  <si>
    <t>Атюшов Виталий</t>
  </si>
  <si>
    <t>Гринфогелс Нилс</t>
  </si>
  <si>
    <t>28 Мая 1994</t>
  </si>
  <si>
    <t>Бут Антон</t>
  </si>
  <si>
    <t>3 Июля 1980</t>
  </si>
  <si>
    <t>Моррисон Джастин</t>
  </si>
  <si>
    <t>10 Августа 1978</t>
  </si>
  <si>
    <t>Рукавишников Роман</t>
  </si>
  <si>
    <t>Бернацкий Сергей</t>
  </si>
  <si>
    <t>1 Марта 1982</t>
  </si>
  <si>
    <t>Иванов Семён</t>
  </si>
  <si>
    <t>10 Июля 1995</t>
  </si>
  <si>
    <t>21 Марта 1981</t>
  </si>
  <si>
    <t>Пёпперле Томаш</t>
  </si>
  <si>
    <t>10 Октября 1984</t>
  </si>
  <si>
    <t>Делорье Джефф</t>
  </si>
  <si>
    <t>15 Мая 1984</t>
  </si>
  <si>
    <t>Коуса Микко</t>
  </si>
  <si>
    <t>11 Мая 1988</t>
  </si>
  <si>
    <t>Савченко Роман</t>
  </si>
  <si>
    <t>28 Июля 1988</t>
  </si>
  <si>
    <t>Анисимов Артём</t>
  </si>
  <si>
    <t>24 Мая 1988</t>
  </si>
  <si>
    <t>Шиксатдаров Ильдар</t>
  </si>
  <si>
    <t>11 Июля 1994</t>
  </si>
  <si>
    <t>Индрашис Микс</t>
  </si>
  <si>
    <t>30 Сентября 1990</t>
  </si>
  <si>
    <t>Малков Андрей</t>
  </si>
  <si>
    <t>29 Апреля 1973</t>
  </si>
  <si>
    <t>Шашков Глеб</t>
  </si>
  <si>
    <t>13 Апреля 1996</t>
  </si>
  <si>
    <t>Демков Артём</t>
  </si>
  <si>
    <t>26 Сентября 1989</t>
  </si>
  <si>
    <t>Пиккарайнен Ханну</t>
  </si>
  <si>
    <t>13 Октября 1983</t>
  </si>
  <si>
    <t>Фрэттин Мэттью</t>
  </si>
  <si>
    <t>3 Января 1988</t>
  </si>
  <si>
    <t>Пронин Николай</t>
  </si>
  <si>
    <t>13 Апреля 1979</t>
  </si>
  <si>
    <t>Безина Горан</t>
  </si>
  <si>
    <t>21 Марта 1980</t>
  </si>
  <si>
    <t>Мицкевич Никита</t>
  </si>
  <si>
    <t>25 Ноября 1994</t>
  </si>
  <si>
    <t>Крейчик Якуб</t>
  </si>
  <si>
    <t>25 Июня 1991</t>
  </si>
  <si>
    <t>Сварс Паулс</t>
  </si>
  <si>
    <t>11 Марта 1998</t>
  </si>
  <si>
    <t>Микуш Томаш</t>
  </si>
  <si>
    <t>1 Июля 1993</t>
  </si>
  <si>
    <t>Трунёв Максим</t>
  </si>
  <si>
    <t>7 Сентября 1990</t>
  </si>
  <si>
    <t>Кудрна Ярослав</t>
  </si>
  <si>
    <t>5 Декабря 1975</t>
  </si>
  <si>
    <t>Корабейников Андрей</t>
  </si>
  <si>
    <t>Полухин Александр</t>
  </si>
  <si>
    <t>19 Декабря 1988</t>
  </si>
  <si>
    <t>Скворцов Гунарс</t>
  </si>
  <si>
    <t>Кручинин Алексей</t>
  </si>
  <si>
    <t>Пупков Евгений</t>
  </si>
  <si>
    <t>18 Января 1976</t>
  </si>
  <si>
    <t>Климчук Михаил</t>
  </si>
  <si>
    <t>Падакин Павел</t>
  </si>
  <si>
    <t>8 Июня 1994</t>
  </si>
  <si>
    <t>Воробьёв Артём</t>
  </si>
  <si>
    <t>15 Июля 1993</t>
  </si>
  <si>
    <t>Зарипов Марат</t>
  </si>
  <si>
    <t>6 Февраля 1990</t>
  </si>
  <si>
    <t>Назаркин Евгений</t>
  </si>
  <si>
    <t>21 Октября 1996</t>
  </si>
  <si>
    <t>Лукьянчиков Николай</t>
  </si>
  <si>
    <t>23 Мая 1989</t>
  </si>
  <si>
    <t>Кундратек Томаш</t>
  </si>
  <si>
    <t>26 Декабря 1989</t>
  </si>
  <si>
    <t>Гареев Станислав</t>
  </si>
  <si>
    <t>13 Августа 1994</t>
  </si>
  <si>
    <t>Хайруллин Марат</t>
  </si>
  <si>
    <t>15 Июля 1996</t>
  </si>
  <si>
    <t>Минеев Максим</t>
  </si>
  <si>
    <t>26 Июня 1997</t>
  </si>
  <si>
    <t>Белохвостиков Евгений</t>
  </si>
  <si>
    <t>1 Февраля 1992</t>
  </si>
  <si>
    <t>Парлетт Блэйк</t>
  </si>
  <si>
    <t>13 Мая 1989</t>
  </si>
  <si>
    <t>Совэ Янн</t>
  </si>
  <si>
    <t>18 Февраля 1990</t>
  </si>
  <si>
    <t>Рой Дерек</t>
  </si>
  <si>
    <t>4 Мая 1983</t>
  </si>
  <si>
    <t>Жданов Степан</t>
  </si>
  <si>
    <t>25 Августа 1989</t>
  </si>
  <si>
    <t>Двуреченский Никита</t>
  </si>
  <si>
    <t>30 Июля 1991</t>
  </si>
  <si>
    <t>Шикун Александр</t>
  </si>
  <si>
    <t>3 Августа 1999</t>
  </si>
  <si>
    <t>Веске Райан</t>
  </si>
  <si>
    <t>Севостьянов Александр</t>
  </si>
  <si>
    <t>7 Января 1998</t>
  </si>
  <si>
    <t>Олвер Марк</t>
  </si>
  <si>
    <t>1 Января 1988</t>
  </si>
  <si>
    <t>Паршин Денис</t>
  </si>
  <si>
    <t>1 Февраля 1986</t>
  </si>
  <si>
    <t>Лацо Ян</t>
  </si>
  <si>
    <t>1 Декабря 1981</t>
  </si>
  <si>
    <t>Акишин Дмитрий</t>
  </si>
  <si>
    <t>21 Апреля 1992</t>
  </si>
  <si>
    <t>7 Февраля 1975</t>
  </si>
  <si>
    <t>Сёмин Александр</t>
  </si>
  <si>
    <t>Рыбаков Александр В.</t>
  </si>
  <si>
    <t>11 Августа 1985</t>
  </si>
  <si>
    <t>Бешаров Тимур</t>
  </si>
  <si>
    <t>23 Ноября 1996</t>
  </si>
  <si>
    <t>Носов Антон</t>
  </si>
  <si>
    <t>7 Марта 1985</t>
  </si>
  <si>
    <t>Пуяц Георгий</t>
  </si>
  <si>
    <t>11 Июня 1981</t>
  </si>
  <si>
    <t>Микулович Александр</t>
  </si>
  <si>
    <t>1 Июля 1996</t>
  </si>
  <si>
    <t>Шаус Ник</t>
  </si>
  <si>
    <t>3 Июля 1986</t>
  </si>
  <si>
    <t>Каштанов Иван</t>
  </si>
  <si>
    <t>24 Февраля 1997</t>
  </si>
  <si>
    <t>Игер Бен</t>
  </si>
  <si>
    <t>22 Января 1984</t>
  </si>
  <si>
    <t>Кемпни Михал</t>
  </si>
  <si>
    <t>8 Сентября 1990</t>
  </si>
  <si>
    <t>Гру Дэнни</t>
  </si>
  <si>
    <t>23 Июня 1981</t>
  </si>
  <si>
    <t>Надь Ладислав</t>
  </si>
  <si>
    <t>1 Июня 1979</t>
  </si>
  <si>
    <t>Соловьёв Александр</t>
  </si>
  <si>
    <t>Куваев Александр</t>
  </si>
  <si>
    <t>2 Мая 1993</t>
  </si>
  <si>
    <t>Кручинин Андрей</t>
  </si>
  <si>
    <t>18 Мая 1978</t>
  </si>
  <si>
    <t>Купаринен Матти</t>
  </si>
  <si>
    <t>16 Октября 1984</t>
  </si>
  <si>
    <t>Кулда Эдгарс</t>
  </si>
  <si>
    <t>13 Ноября 1994</t>
  </si>
  <si>
    <t>Казаковцев Николай</t>
  </si>
  <si>
    <t>23 Марта 1990</t>
  </si>
  <si>
    <t>Хохлачёв Александр</t>
  </si>
  <si>
    <t>9 Сентября 1993</t>
  </si>
  <si>
    <t>Кузнецов Сергей</t>
  </si>
  <si>
    <t>5 Января 1991</t>
  </si>
  <si>
    <t>Полак Войтех</t>
  </si>
  <si>
    <t>Гавриков Владислав</t>
  </si>
  <si>
    <t>21 Ноября 1995</t>
  </si>
  <si>
    <t>Лещенко Вячеслав</t>
  </si>
  <si>
    <t>24 Апреля 1995</t>
  </si>
  <si>
    <t>Слепышев Антон</t>
  </si>
  <si>
    <t>13 Мая 1994</t>
  </si>
  <si>
    <t>Феоктистов Никита</t>
  </si>
  <si>
    <t>23 Июня 1990</t>
  </si>
  <si>
    <t>Свобода Ярослав</t>
  </si>
  <si>
    <t>1 Июня 1980</t>
  </si>
  <si>
    <t>Макдона Райан</t>
  </si>
  <si>
    <t>13 Июня 1989</t>
  </si>
  <si>
    <t>Синегубкин Егор</t>
  </si>
  <si>
    <t>8 Января 2000</t>
  </si>
  <si>
    <t>Марченко Алексей</t>
  </si>
  <si>
    <t>2 Января 1992</t>
  </si>
  <si>
    <t>Кемпе Марио</t>
  </si>
  <si>
    <t>19 Сентября 1988</t>
  </si>
  <si>
    <t>Семёнов Алексей</t>
  </si>
  <si>
    <t>10 Декабря 1986</t>
  </si>
  <si>
    <t>Гиллис Тревор</t>
  </si>
  <si>
    <t>30 Января 1979</t>
  </si>
  <si>
    <t>Галимов Эмиль</t>
  </si>
  <si>
    <t>9 Мая 1992</t>
  </si>
  <si>
    <t>Варг Томми</t>
  </si>
  <si>
    <t>19 Декабря 1986</t>
  </si>
  <si>
    <t>Секач Иржи</t>
  </si>
  <si>
    <t>Сибгатуллин Адель</t>
  </si>
  <si>
    <t>21 Апреля 1995</t>
  </si>
  <si>
    <t>Малкин Евгений</t>
  </si>
  <si>
    <t>31 Июля 1986</t>
  </si>
  <si>
    <t>Немировски Дэвид</t>
  </si>
  <si>
    <t>1 Августа 1976</t>
  </si>
  <si>
    <t>Бердников Сергей</t>
  </si>
  <si>
    <t>5 Января 1971</t>
  </si>
  <si>
    <t>Кубалик Доминик</t>
  </si>
  <si>
    <t>21 Августа 1995</t>
  </si>
  <si>
    <t>Хлебников Валерий</t>
  </si>
  <si>
    <t>13 Октября 1981</t>
  </si>
  <si>
    <t>Гиматов Эдуард</t>
  </si>
  <si>
    <t>22 Января 1994</t>
  </si>
  <si>
    <t>Вольский Войтек</t>
  </si>
  <si>
    <t>24 Февраля 1986</t>
  </si>
  <si>
    <t>Польша</t>
  </si>
  <si>
    <t>Торяник Александр</t>
  </si>
  <si>
    <t>5 Января 1990</t>
  </si>
  <si>
    <t>Герасимов Юрий</t>
  </si>
  <si>
    <t>14 Февраля 1979</t>
  </si>
  <si>
    <t>Попов Виталий</t>
  </si>
  <si>
    <t>Устиненко Никита</t>
  </si>
  <si>
    <t>Шарыченков Александр</t>
  </si>
  <si>
    <t>3 Октября 1991</t>
  </si>
  <si>
    <t>Демидов Николай</t>
  </si>
  <si>
    <t>16 Ноября 1995</t>
  </si>
  <si>
    <t>Скориков Даниил</t>
  </si>
  <si>
    <t>1 Апреля 1999</t>
  </si>
  <si>
    <t>Чудинов Максим</t>
  </si>
  <si>
    <t>Семёнов Данил</t>
  </si>
  <si>
    <t>21 Октября 1997</t>
  </si>
  <si>
    <t>Кодола Владислав</t>
  </si>
  <si>
    <t>30 Октября 1996</t>
  </si>
  <si>
    <t>Галама Марко</t>
  </si>
  <si>
    <t>2 Января 1996</t>
  </si>
  <si>
    <t>Чванов Сергей</t>
  </si>
  <si>
    <t>Дыбленко Ярослав</t>
  </si>
  <si>
    <t>28 Декабря 1993</t>
  </si>
  <si>
    <t>Мищенко Иван</t>
  </si>
  <si>
    <t>22 Июля 1995</t>
  </si>
  <si>
    <t>Пластино Ник</t>
  </si>
  <si>
    <t>20 Февраля 1986</t>
  </si>
  <si>
    <t>Канифадин Дмитрий</t>
  </si>
  <si>
    <t>3 Апреля 1991</t>
  </si>
  <si>
    <t>Шарипзянов Дамир</t>
  </si>
  <si>
    <t>17 Февраля 1996</t>
  </si>
  <si>
    <t>Димитракос Николас</t>
  </si>
  <si>
    <t>21 Мая 1979</t>
  </si>
  <si>
    <t>Штрбак Мартин</t>
  </si>
  <si>
    <t>15 Января 1975</t>
  </si>
  <si>
    <t>Гецл Марек</t>
  </si>
  <si>
    <t>30 Декабря 1997</t>
  </si>
  <si>
    <t>Граньяни Марк-Андре</t>
  </si>
  <si>
    <t>11 Марта 1987</t>
  </si>
  <si>
    <t>Прусек Мартин</t>
  </si>
  <si>
    <t>11 Декабря 1975</t>
  </si>
  <si>
    <t>Жлоба Никита</t>
  </si>
  <si>
    <t>16 Августа 1995</t>
  </si>
  <si>
    <t>Мусатов Игорь</t>
  </si>
  <si>
    <t>23 Сентября 1987</t>
  </si>
  <si>
    <t>Лушняк Патрик</t>
  </si>
  <si>
    <t>6 Ноября 1988</t>
  </si>
  <si>
    <t>Хэмилл Зак</t>
  </si>
  <si>
    <t>23 Сентября 1988</t>
  </si>
  <si>
    <t>Гайсберс Саймон</t>
  </si>
  <si>
    <t>7 Мая 1987</t>
  </si>
  <si>
    <t>Пулиш Радован</t>
  </si>
  <si>
    <t>Хабаров Ярослав</t>
  </si>
  <si>
    <t>5 Марта 1989</t>
  </si>
  <si>
    <t>Сергеев Артём</t>
  </si>
  <si>
    <t>20 Апреля 1993</t>
  </si>
  <si>
    <t>Коварж Ян</t>
  </si>
  <si>
    <t>Бергстрём Александр</t>
  </si>
  <si>
    <t>18 Января 1986</t>
  </si>
  <si>
    <t>Грушка Петр</t>
  </si>
  <si>
    <t>3 Января 1990</t>
  </si>
  <si>
    <t>Шангин Георгий</t>
  </si>
  <si>
    <t>21 Февраля 1989</t>
  </si>
  <si>
    <t>Гарнетт Майкл</t>
  </si>
  <si>
    <t>25 Ноября 1982</t>
  </si>
  <si>
    <t>Рот Владимир</t>
  </si>
  <si>
    <t>25 Июня 1990</t>
  </si>
  <si>
    <t>Скокан Давид</t>
  </si>
  <si>
    <t>Петров Александр</t>
  </si>
  <si>
    <t>27 Сентября 1993</t>
  </si>
  <si>
    <t>Толпеко Денис</t>
  </si>
  <si>
    <t>29 Января 1985</t>
  </si>
  <si>
    <t>Скабелка Алексей</t>
  </si>
  <si>
    <t>7 Декабря 1992</t>
  </si>
  <si>
    <t>Страхов Андрей</t>
  </si>
  <si>
    <t>17 Ноября 1978</t>
  </si>
  <si>
    <t>Кинг Дуайт</t>
  </si>
  <si>
    <t>5 Июля 1989</t>
  </si>
  <si>
    <t>Петтерссон Тимми</t>
  </si>
  <si>
    <t>15 Марта 1977</t>
  </si>
  <si>
    <t>Чащухин Константин</t>
  </si>
  <si>
    <t>6 Мая 1978</t>
  </si>
  <si>
    <t>Тарасов Даниил</t>
  </si>
  <si>
    <t>20 Июня 1991</t>
  </si>
  <si>
    <t>Лакиза Артемий</t>
  </si>
  <si>
    <t>2 Июля 1987</t>
  </si>
  <si>
    <t>Койвисто Тони</t>
  </si>
  <si>
    <t>5 Ноября 1982</t>
  </si>
  <si>
    <t>Максвелл Бен</t>
  </si>
  <si>
    <t>Дубровский Георгий</t>
  </si>
  <si>
    <t>21 Марта 2000</t>
  </si>
  <si>
    <t>Плотников Сергей</t>
  </si>
  <si>
    <t>3 Июня 1990</t>
  </si>
  <si>
    <t>Радивоевич Бранко</t>
  </si>
  <si>
    <t>24 Ноября 1980</t>
  </si>
  <si>
    <t>Разин Геннадий</t>
  </si>
  <si>
    <t>3 Февраля 1978</t>
  </si>
  <si>
    <t>Дажене Пьер</t>
  </si>
  <si>
    <t>4 Марта 1978</t>
  </si>
  <si>
    <t>Угольников Александр</t>
  </si>
  <si>
    <t>14 Января 1989</t>
  </si>
  <si>
    <t>Мамкин Михаил</t>
  </si>
  <si>
    <t>7 Августа 1990</t>
  </si>
  <si>
    <t>Журавлёв Егор</t>
  </si>
  <si>
    <t>Савин Иван</t>
  </si>
  <si>
    <t>4 Января 1981</t>
  </si>
  <si>
    <t>Кухтинов Роман</t>
  </si>
  <si>
    <t>1 Декабря 1975</t>
  </si>
  <si>
    <t>Серебряков Никита</t>
  </si>
  <si>
    <t>1 Ноября 1995</t>
  </si>
  <si>
    <t>Варфоломеев Павел</t>
  </si>
  <si>
    <t>15 Апреля 1995</t>
  </si>
  <si>
    <t>Елисеев Николай</t>
  </si>
  <si>
    <t>7 Июля 1994</t>
  </si>
  <si>
    <t>Сагадеев Антон</t>
  </si>
  <si>
    <t>6 Сентября 1993</t>
  </si>
  <si>
    <t>Старостин Иван</t>
  </si>
  <si>
    <t>19 Мая 1996</t>
  </si>
  <si>
    <t>Макконен Юсси</t>
  </si>
  <si>
    <t>24 Апреля 1985</t>
  </si>
  <si>
    <t>Гловацкий Антон</t>
  </si>
  <si>
    <t>Бренёв Илья</t>
  </si>
  <si>
    <t>16 Мая 1990</t>
  </si>
  <si>
    <t>Кутейкин Андрей</t>
  </si>
  <si>
    <t>30 Сентября 1984</t>
  </si>
  <si>
    <t>Зуев Андрей</t>
  </si>
  <si>
    <t>18 Мая 1964</t>
  </si>
  <si>
    <t>Емелин Алексей</t>
  </si>
  <si>
    <t>25 Апреля 1986</t>
  </si>
  <si>
    <t>Тёрнберг Мартин</t>
  </si>
  <si>
    <t>6 Августа 1983</t>
  </si>
  <si>
    <t>Беланже Эрик</t>
  </si>
  <si>
    <t>16 Декабря 1977</t>
  </si>
  <si>
    <t>Угрюмов Евгений</t>
  </si>
  <si>
    <t>29 Апреля 1996</t>
  </si>
  <si>
    <t>Ружичка Штефан</t>
  </si>
  <si>
    <t>17 Февраля 1985</t>
  </si>
  <si>
    <t>Макаров Андрей</t>
  </si>
  <si>
    <t>Гуна Рудольф</t>
  </si>
  <si>
    <t>27 Мая 1980</t>
  </si>
  <si>
    <t>Янк Богумил</t>
  </si>
  <si>
    <t>6 Июля 1992</t>
  </si>
  <si>
    <t>Энгквист Андреас</t>
  </si>
  <si>
    <t>Снек Ере</t>
  </si>
  <si>
    <t>5 Мая 1994</t>
  </si>
  <si>
    <t>Гуськов Александр</t>
  </si>
  <si>
    <t>26 Ноября 1976</t>
  </si>
  <si>
    <t>Юрьев Кирилл</t>
  </si>
  <si>
    <t>Бартович Милан</t>
  </si>
  <si>
    <t>9 Апреля 1981</t>
  </si>
  <si>
    <t>Фомичёв Александр</t>
  </si>
  <si>
    <t>19 Февраля 1979</t>
  </si>
  <si>
    <t>Козак Лукаш</t>
  </si>
  <si>
    <t>29 Октября 1991</t>
  </si>
  <si>
    <t>Протасеня Анатолий</t>
  </si>
  <si>
    <t>26 Января 1990</t>
  </si>
  <si>
    <t>Моренец Антон</t>
  </si>
  <si>
    <t>30 Января 1996</t>
  </si>
  <si>
    <t>Шингареев Тимур</t>
  </si>
  <si>
    <t>30 Июля 1994</t>
  </si>
  <si>
    <t>Паренто Пьер-Александр</t>
  </si>
  <si>
    <t>24 Марта 1983</t>
  </si>
  <si>
    <t>Кузьмин Глеб</t>
  </si>
  <si>
    <t>Белов Олег</t>
  </si>
  <si>
    <t>20 Апреля 1973</t>
  </si>
  <si>
    <t>Прохоров Артём</t>
  </si>
  <si>
    <t>Иггулден Майк</t>
  </si>
  <si>
    <t>9 Ноября 1982</t>
  </si>
  <si>
    <t>Меньшиков Виталий</t>
  </si>
  <si>
    <t>15 Июля 1989</t>
  </si>
  <si>
    <t>17 Мая 1988</t>
  </si>
  <si>
    <t>Лучинкин Сергей</t>
  </si>
  <si>
    <t>16 Октября 1976</t>
  </si>
  <si>
    <t>Хелениус Рику</t>
  </si>
  <si>
    <t>Циркуль Никита</t>
  </si>
  <si>
    <t>4 Марта 1997</t>
  </si>
  <si>
    <t>Саймон Крис</t>
  </si>
  <si>
    <t>30 Января 1972</t>
  </si>
  <si>
    <t>Соловьёв Евгений</t>
  </si>
  <si>
    <t>14 Февраля 1992</t>
  </si>
  <si>
    <t>Бульин Владислав</t>
  </si>
  <si>
    <t>18 Мая 1972</t>
  </si>
  <si>
    <t>Ващенко Григорий</t>
  </si>
  <si>
    <t>29 Января 1995</t>
  </si>
  <si>
    <t>Емелин Сергей</t>
  </si>
  <si>
    <t>1 Мая 1991</t>
  </si>
  <si>
    <t>Бегов Рустам</t>
  </si>
  <si>
    <t>26 Июня 1993</t>
  </si>
  <si>
    <t>Захарчук Иван</t>
  </si>
  <si>
    <t>7 Мая 1989</t>
  </si>
  <si>
    <t>Саболич Роберт</t>
  </si>
  <si>
    <t>18 Сентября 1988</t>
  </si>
  <si>
    <t>Петерссон Андре</t>
  </si>
  <si>
    <t>11 Сентября 1990</t>
  </si>
  <si>
    <t>Каширский Никита</t>
  </si>
  <si>
    <t>24 Января 1985</t>
  </si>
  <si>
    <t>Челышев Максим</t>
  </si>
  <si>
    <t>18 Сентября 1991</t>
  </si>
  <si>
    <t>Скороходов Игорь</t>
  </si>
  <si>
    <t>4 Мая 1986</t>
  </si>
  <si>
    <t>Безруков Артём</t>
  </si>
  <si>
    <t>1 Августа 1982</t>
  </si>
  <si>
    <t>Седунов Артём</t>
  </si>
  <si>
    <t>18 Января 1988</t>
  </si>
  <si>
    <t>Кириллов Дмитрий</t>
  </si>
  <si>
    <t>30 Июля 1990</t>
  </si>
  <si>
    <t>Сигалет Джонатан</t>
  </si>
  <si>
    <t>12 Февраля 1986</t>
  </si>
  <si>
    <t>Морозов Илья</t>
  </si>
  <si>
    <t>20 Января 1999</t>
  </si>
  <si>
    <t>Ибрайбеков Мадияр</t>
  </si>
  <si>
    <t>4 Сентября 1995</t>
  </si>
  <si>
    <t>Гавриленко Иван</t>
  </si>
  <si>
    <t>5 Июня 1992</t>
  </si>
  <si>
    <t>Турессон Андреас</t>
  </si>
  <si>
    <t>18 Ноября 1987</t>
  </si>
  <si>
    <t>Лусениус Никлас</t>
  </si>
  <si>
    <t>3 Мая 1989</t>
  </si>
  <si>
    <t>Сухи Радослав</t>
  </si>
  <si>
    <t>7 Апреля 1976</t>
  </si>
  <si>
    <t>Зотов Виталий</t>
  </si>
  <si>
    <t>1 Апреля 1992</t>
  </si>
  <si>
    <t>Елисеенко Антон</t>
  </si>
  <si>
    <t>21 Июля 1991</t>
  </si>
  <si>
    <t>Сидоров Максим</t>
  </si>
  <si>
    <t>3 Апреля 1996</t>
  </si>
  <si>
    <t>Казнадей Илья</t>
  </si>
  <si>
    <t>22 Июня 1989</t>
  </si>
  <si>
    <t>Хацей Арсений</t>
  </si>
  <si>
    <t>28 Января 1994</t>
  </si>
  <si>
    <t>Машковцев Сергей</t>
  </si>
  <si>
    <t>26 Ноября 1992</t>
  </si>
  <si>
    <t>Кацуба Станислав</t>
  </si>
  <si>
    <t>8 Мая 1991</t>
  </si>
  <si>
    <t>Тимашов Николай</t>
  </si>
  <si>
    <t>3 Мая 1994</t>
  </si>
  <si>
    <t>Педан Руслан</t>
  </si>
  <si>
    <t>16 Ноября 1994</t>
  </si>
  <si>
    <t>Телльквист Микаэль</t>
  </si>
  <si>
    <t>19 Сентября 1979</t>
  </si>
  <si>
    <t>Ларсен Филип</t>
  </si>
  <si>
    <t>7 Декабря 1989</t>
  </si>
  <si>
    <t>Смирнов Кирилл</t>
  </si>
  <si>
    <t>23 Мая 1994</t>
  </si>
  <si>
    <t>Риссанен Расмус</t>
  </si>
  <si>
    <t>13 Июля 1991</t>
  </si>
  <si>
    <t>Лучников Алексей</t>
  </si>
  <si>
    <t>Сорокин Олег</t>
  </si>
  <si>
    <t>4 Января 1974</t>
  </si>
  <si>
    <t>Лебедев Кирилл</t>
  </si>
  <si>
    <t>1 Октября 1991</t>
  </si>
  <si>
    <t>Квартальнов Данила</t>
  </si>
  <si>
    <t>7 Июля 1997</t>
  </si>
  <si>
    <t>Гребешков Денис</t>
  </si>
  <si>
    <t>11 Октября 1983</t>
  </si>
  <si>
    <t>Порейс Мартиньш</t>
  </si>
  <si>
    <t>6 Июля 1991</t>
  </si>
  <si>
    <t>Карле Мэтью</t>
  </si>
  <si>
    <t>30 Сентября 1987</t>
  </si>
  <si>
    <t>Данилов Денис</t>
  </si>
  <si>
    <t>2 Января 1990</t>
  </si>
  <si>
    <t>Пивко Либор</t>
  </si>
  <si>
    <t>29 Марта 1980</t>
  </si>
  <si>
    <t>Вальберг Микаэль</t>
  </si>
  <si>
    <t>28 Декабря 1976</t>
  </si>
  <si>
    <t>Новосельцев Иван</t>
  </si>
  <si>
    <t>23 Января 1979</t>
  </si>
  <si>
    <t>Крутов Алексей</t>
  </si>
  <si>
    <t>1 Февраля 1984</t>
  </si>
  <si>
    <t>Валеев Игорь</t>
  </si>
  <si>
    <t>9 Января 1981</t>
  </si>
  <si>
    <t>Яхин Алексей</t>
  </si>
  <si>
    <t>26 Марта 1984</t>
  </si>
  <si>
    <t>Пепеляев Алексей</t>
  </si>
  <si>
    <t>16 Июня 1984</t>
  </si>
  <si>
    <t>Андрющенко Вячеслав</t>
  </si>
  <si>
    <t>4 Июля 1989</t>
  </si>
  <si>
    <t>Лейно Вилле</t>
  </si>
  <si>
    <t>6 Октября 1983</t>
  </si>
  <si>
    <t>Макеев Алексей</t>
  </si>
  <si>
    <t>25 Ноября 1991</t>
  </si>
  <si>
    <t>Мянтюля Туукка</t>
  </si>
  <si>
    <t>25 Мая 1981</t>
  </si>
  <si>
    <t>Штястни Ян</t>
  </si>
  <si>
    <t>30 Сентября 1982</t>
  </si>
  <si>
    <t>Кара Владислав</t>
  </si>
  <si>
    <t>20 Апреля 1998</t>
  </si>
  <si>
    <t>Пиларж Карел</t>
  </si>
  <si>
    <t>23 Декабря 1977</t>
  </si>
  <si>
    <t>Дуба Томаш</t>
  </si>
  <si>
    <t>2 Июля 1981</t>
  </si>
  <si>
    <t>Ежек Алеш</t>
  </si>
  <si>
    <t>Суглобов Александр</t>
  </si>
  <si>
    <t>15 Января 1982</t>
  </si>
  <si>
    <t>Лунтер Марио</t>
  </si>
  <si>
    <t>20 Июня 1994</t>
  </si>
  <si>
    <t>Мортенссон Тони</t>
  </si>
  <si>
    <t>23 Июня 1980</t>
  </si>
  <si>
    <t>Бирнер Михал</t>
  </si>
  <si>
    <t>Енсен Еспер Б.</t>
  </si>
  <si>
    <t>Полторак Евгений</t>
  </si>
  <si>
    <t>15 Апреля 1993</t>
  </si>
  <si>
    <t>Пёрселл Тедди</t>
  </si>
  <si>
    <t>8 Сентября 1985</t>
  </si>
  <si>
    <t>Слобода Карол</t>
  </si>
  <si>
    <t>Петриков Евгений</t>
  </si>
  <si>
    <t>26 Января 1995</t>
  </si>
  <si>
    <t>Миронов Андрей А.</t>
  </si>
  <si>
    <t>Жульдиков Владимир</t>
  </si>
  <si>
    <t>11 Июня 1994</t>
  </si>
  <si>
    <t>Шафигулин Григорий</t>
  </si>
  <si>
    <t>13 Января 1985</t>
  </si>
  <si>
    <t>Джиошвили Максим</t>
  </si>
  <si>
    <t>15 Января 1996</t>
  </si>
  <si>
    <t>Осипов Максим</t>
  </si>
  <si>
    <t>31 Августа 1993</t>
  </si>
  <si>
    <t>Йормакка Пекка</t>
  </si>
  <si>
    <t>14 Сентября 1990</t>
  </si>
  <si>
    <t>Горохов Игорь</t>
  </si>
  <si>
    <t>28 Ноября 1990</t>
  </si>
  <si>
    <t>Граборенко Роман</t>
  </si>
  <si>
    <t>24 Августа 1992</t>
  </si>
  <si>
    <t>Логинов Александр</t>
  </si>
  <si>
    <t>18 Февраля 1987</t>
  </si>
  <si>
    <t>Крепс Камил</t>
  </si>
  <si>
    <t>18 Ноября 1984</t>
  </si>
  <si>
    <t>Копытин Павел</t>
  </si>
  <si>
    <t>17 Марта 1987</t>
  </si>
  <si>
    <t>Кон Ладислав</t>
  </si>
  <si>
    <t>4 Марта 1975</t>
  </si>
  <si>
    <t>Фурх Доминик</t>
  </si>
  <si>
    <t>19 Апреля 1990</t>
  </si>
  <si>
    <t>Бородин Савва</t>
  </si>
  <si>
    <t>6 Декабря 1991</t>
  </si>
  <si>
    <t>Лемешевский Евгений</t>
  </si>
  <si>
    <t>8 Февраля 1981</t>
  </si>
  <si>
    <t>Ханнула Мика</t>
  </si>
  <si>
    <t>2 Апреля 1979</t>
  </si>
  <si>
    <t>Гурков Дмитрий</t>
  </si>
  <si>
    <t>3 Июня 1996</t>
  </si>
  <si>
    <t>Контиола Петри</t>
  </si>
  <si>
    <t>Корсо Даниэль</t>
  </si>
  <si>
    <t>3 Апреля 1978</t>
  </si>
  <si>
    <t>Юмангулов Ринат</t>
  </si>
  <si>
    <t>3 Января 1996</t>
  </si>
  <si>
    <t>Корчемкин Дмитрий</t>
  </si>
  <si>
    <t>2 Сентября 1996</t>
  </si>
  <si>
    <t>Флягин Михаил</t>
  </si>
  <si>
    <t>10 Мая 1993</t>
  </si>
  <si>
    <t>Красоткин Дмитрий</t>
  </si>
  <si>
    <t>28 Августа 1971</t>
  </si>
  <si>
    <t>Коротеев Денис</t>
  </si>
  <si>
    <t>9 Декабря 1983</t>
  </si>
  <si>
    <t>Эберт Ник</t>
  </si>
  <si>
    <t>Сопин Алексей</t>
  </si>
  <si>
    <t>4 Марта 1987</t>
  </si>
  <si>
    <t>Бабчук Антон</t>
  </si>
  <si>
    <t>6 Мая 1984</t>
  </si>
  <si>
    <t>Игнатов Николай</t>
  </si>
  <si>
    <t>22 Апреля 1978</t>
  </si>
  <si>
    <t>Шиндел Якуб</t>
  </si>
  <si>
    <t>24 Января 1986</t>
  </si>
  <si>
    <t>Коньков Сергей</t>
  </si>
  <si>
    <t>30 Мая 1982</t>
  </si>
  <si>
    <t>Фостер Кёртис</t>
  </si>
  <si>
    <t>24 Ноября 1981</t>
  </si>
  <si>
    <t>Неколенко Илья</t>
  </si>
  <si>
    <t>31 Июля 1993</t>
  </si>
  <si>
    <t>Мегалинский Дмитрий</t>
  </si>
  <si>
    <t>Локхарт Лукас</t>
  </si>
  <si>
    <t>1 Ноября 1992</t>
  </si>
  <si>
    <t>Эш Роберт</t>
  </si>
  <si>
    <t>22 Января 1978</t>
  </si>
  <si>
    <t>Калинин Дмитрий</t>
  </si>
  <si>
    <t>22 Июля 1980</t>
  </si>
  <si>
    <t>Энлунд Йонас</t>
  </si>
  <si>
    <t>Кудако Вадим</t>
  </si>
  <si>
    <t>Заборски Томаш</t>
  </si>
  <si>
    <t>14 Ноября 1987</t>
  </si>
  <si>
    <t>Береглазов Алексей</t>
  </si>
  <si>
    <t>20 Апреля 1994</t>
  </si>
  <si>
    <t>Коларик Чад</t>
  </si>
  <si>
    <t>26 Января 1986</t>
  </si>
  <si>
    <t>Сарканис Дейвидс</t>
  </si>
  <si>
    <t>7 Ноября 1994</t>
  </si>
  <si>
    <t>Ворел Марек</t>
  </si>
  <si>
    <t>27 Августа 1977</t>
  </si>
  <si>
    <t>Когалев Александр</t>
  </si>
  <si>
    <t>22 Мая 1994</t>
  </si>
  <si>
    <t>Гичибеков Назир</t>
  </si>
  <si>
    <t>Каиров Данияр</t>
  </si>
  <si>
    <t>5 Апреля 1994</t>
  </si>
  <si>
    <t>Колппанен Вилле</t>
  </si>
  <si>
    <t>5 Сентября 1992</t>
  </si>
  <si>
    <t>Митякин Евгений</t>
  </si>
  <si>
    <t>24 Декабря 1997</t>
  </si>
  <si>
    <t>Макинтайр Дрю</t>
  </si>
  <si>
    <t>24 Июня 1983</t>
  </si>
  <si>
    <t>Васильев Валерий Ю.</t>
  </si>
  <si>
    <t>17 Марта 1990</t>
  </si>
  <si>
    <t>Архипов Денис</t>
  </si>
  <si>
    <t>19 Мая 1979</t>
  </si>
  <si>
    <t>Чичу Джонатан</t>
  </si>
  <si>
    <t>15 Июля 1980</t>
  </si>
  <si>
    <t>Тарасенко Владимир</t>
  </si>
  <si>
    <t>13 Декабря 1991</t>
  </si>
  <si>
    <t>Верещагин Иван</t>
  </si>
  <si>
    <t>19 Января 1995</t>
  </si>
  <si>
    <t>Петровицки Роберт</t>
  </si>
  <si>
    <t>26 Октября 1973</t>
  </si>
  <si>
    <t>Кашпар Лукаш</t>
  </si>
  <si>
    <t>23 Сентября 1985</t>
  </si>
  <si>
    <t>Тернавский Артём</t>
  </si>
  <si>
    <t>2 Июня 1983</t>
  </si>
  <si>
    <t>Прайссинг Том</t>
  </si>
  <si>
    <t>3 Декабря 1978</t>
  </si>
  <si>
    <t>Алексеев Кирилл</t>
  </si>
  <si>
    <t>27 Февраля 1981</t>
  </si>
  <si>
    <t>Николаев Сергей</t>
  </si>
  <si>
    <t>8 Июня 1972</t>
  </si>
  <si>
    <t>Косоуров Алексей</t>
  </si>
  <si>
    <t>29 Июля 1979</t>
  </si>
  <si>
    <t>Черепов Денис</t>
  </si>
  <si>
    <t>8 Июня 1996</t>
  </si>
  <si>
    <t>Ахметов Рафаэль</t>
  </si>
  <si>
    <t>31 Января 1989</t>
  </si>
  <si>
    <t>Сарматин Михаил</t>
  </si>
  <si>
    <t>26 Октября 1972</t>
  </si>
  <si>
    <t>Робитайл Рэнди</t>
  </si>
  <si>
    <t>12 Октября 1975</t>
  </si>
  <si>
    <t>14 Апреля 1975</t>
  </si>
  <si>
    <t>Лашак Ян</t>
  </si>
  <si>
    <t>10 Апреля 1979</t>
  </si>
  <si>
    <t>Павлас Христиан</t>
  </si>
  <si>
    <t>Кузменков Артур</t>
  </si>
  <si>
    <t>1 Декабря 1993</t>
  </si>
  <si>
    <t>Пеллетье Паскаль</t>
  </si>
  <si>
    <t>16 Июня 1983</t>
  </si>
  <si>
    <t>Первушин Владимир</t>
  </si>
  <si>
    <t>25 Марта 1986</t>
  </si>
  <si>
    <t>Денисов Владимир</t>
  </si>
  <si>
    <t>29 Июня 1984</t>
  </si>
  <si>
    <t>Туоккола Пекка</t>
  </si>
  <si>
    <t>22 Октября 1983</t>
  </si>
  <si>
    <t>Наумов Антон</t>
  </si>
  <si>
    <t>31 Декабря 1997</t>
  </si>
  <si>
    <t>Захарчук Степан</t>
  </si>
  <si>
    <t>30 Ноября 1986</t>
  </si>
  <si>
    <t>Варламов Евгений</t>
  </si>
  <si>
    <t>7 Декабря 1976</t>
  </si>
  <si>
    <t>Серкин Григорий</t>
  </si>
  <si>
    <t>14 Сентября 1991</t>
  </si>
  <si>
    <t>Ерёменко Александр</t>
  </si>
  <si>
    <t>10 Апреля 1980</t>
  </si>
  <si>
    <t>Теряев Сергей</t>
  </si>
  <si>
    <t>13 Октября 1994</t>
  </si>
  <si>
    <t>Беляков Иван</t>
  </si>
  <si>
    <t>9 Марта 1998</t>
  </si>
  <si>
    <t>Шалагин Михаил</t>
  </si>
  <si>
    <t>12 Сентября 1999</t>
  </si>
  <si>
    <t>Захаров Виктор</t>
  </si>
  <si>
    <t>8 Января 1994</t>
  </si>
  <si>
    <t>Курашов Даниил</t>
  </si>
  <si>
    <t>13 Апреля 1998</t>
  </si>
  <si>
    <t>Кучерявенко Александр</t>
  </si>
  <si>
    <t>27 Августа 1987</t>
  </si>
  <si>
    <t>Соколов Денис</t>
  </si>
  <si>
    <t>27 Января 1977</t>
  </si>
  <si>
    <t>Макеев Никита</t>
  </si>
  <si>
    <t>13 Февраля 1998</t>
  </si>
  <si>
    <t>Любушкин Илья</t>
  </si>
  <si>
    <t>Хомицкий Вадим</t>
  </si>
  <si>
    <t>21 Июля 1982</t>
  </si>
  <si>
    <t>Сидякин Андрей</t>
  </si>
  <si>
    <t>20 Января 1979</t>
  </si>
  <si>
    <t>Устьянцев Михаил</t>
  </si>
  <si>
    <t>21 Марта 1992</t>
  </si>
  <si>
    <t>Свиязов Кирилл</t>
  </si>
  <si>
    <t>23 Октября 1992</t>
  </si>
  <si>
    <t>Мальцев Артём</t>
  </si>
  <si>
    <t>27 Марта 1998</t>
  </si>
  <si>
    <t>Сидоров Михаил</t>
  </si>
  <si>
    <t>25 Июня 1997</t>
  </si>
  <si>
    <t>Максимкин Иван</t>
  </si>
  <si>
    <t>5 Марта 1988</t>
  </si>
  <si>
    <t>Лассила Тему</t>
  </si>
  <si>
    <t>26 Марта 1983</t>
  </si>
  <si>
    <t>Коротков Дмитрий</t>
  </si>
  <si>
    <t>26 Мая 1985</t>
  </si>
  <si>
    <t>Кучин Иван</t>
  </si>
  <si>
    <t>23 Августа 1988</t>
  </si>
  <si>
    <t>Черников Александр</t>
  </si>
  <si>
    <t>8 Сентября 1984</t>
  </si>
  <si>
    <t>Диксон Стивен</t>
  </si>
  <si>
    <t>7 Сентября 1985</t>
  </si>
  <si>
    <t>Мякинен Миро</t>
  </si>
  <si>
    <t>27 Апреля 1996</t>
  </si>
  <si>
    <t>Меляков Кирилл</t>
  </si>
  <si>
    <t>21 Декабря 1997</t>
  </si>
  <si>
    <t>Штястни Андрей</t>
  </si>
  <si>
    <t>Сидляров Дмитрий</t>
  </si>
  <si>
    <t>Бирюков Евгений</t>
  </si>
  <si>
    <t>19 Апреля 1986</t>
  </si>
  <si>
    <t>Попов Дмитрий</t>
  </si>
  <si>
    <t>Бурделёв Артём</t>
  </si>
  <si>
    <t>Хатчинсон Эндрю</t>
  </si>
  <si>
    <t>24 Марта 1980</t>
  </si>
  <si>
    <t>Шевченко Вячеслав</t>
  </si>
  <si>
    <t>3 Апреля 1998</t>
  </si>
  <si>
    <t>Ларин Иван</t>
  </si>
  <si>
    <t>Пуголовкин Артём</t>
  </si>
  <si>
    <t>26 Января 1992</t>
  </si>
  <si>
    <t>Мосс Тайлер</t>
  </si>
  <si>
    <t>29 Июня 1975</t>
  </si>
  <si>
    <t>Бельгибаев Нурсултан</t>
  </si>
  <si>
    <t>3 Августа 1991</t>
  </si>
  <si>
    <t>Ялванти Йоонас</t>
  </si>
  <si>
    <t>Уилсон Кайл</t>
  </si>
  <si>
    <t>15 Декабря 1984</t>
  </si>
  <si>
    <t>Ховинен Нико</t>
  </si>
  <si>
    <t>16 Марта 1988</t>
  </si>
  <si>
    <t>Ип Брэндон</t>
  </si>
  <si>
    <t>25 Апреля 1985</t>
  </si>
  <si>
    <t>Ямкин Илья</t>
  </si>
  <si>
    <t>Фэйрчайлд Кейд</t>
  </si>
  <si>
    <t>15 Января 1989</t>
  </si>
  <si>
    <t>Гудачек Юлиус</t>
  </si>
  <si>
    <t>Козловский Юрий</t>
  </si>
  <si>
    <t>29 Июня 1994</t>
  </si>
  <si>
    <t>Алексеев Никита</t>
  </si>
  <si>
    <t>27 Декабря 1981</t>
  </si>
  <si>
    <t>Королёв Евгений</t>
  </si>
  <si>
    <t>Бойченко Павел</t>
  </si>
  <si>
    <t>30 Апреля 1975</t>
  </si>
  <si>
    <t>Филатов Никита</t>
  </si>
  <si>
    <t>Тихомиров Антон</t>
  </si>
  <si>
    <t>23 Августа 1990</t>
  </si>
  <si>
    <t>Дорофеев Сергей</t>
  </si>
  <si>
    <t>Манухов Роман</t>
  </si>
  <si>
    <t>11 Марта 1994</t>
  </si>
  <si>
    <t>Игумнов Иван</t>
  </si>
  <si>
    <t>Хартикайнен Тему</t>
  </si>
  <si>
    <t>Дани Янн</t>
  </si>
  <si>
    <t>21 Июня 1981</t>
  </si>
  <si>
    <t>Секстон Дэн</t>
  </si>
  <si>
    <t>29 Апреля 1987</t>
  </si>
  <si>
    <t>Сахарусов Сергей</t>
  </si>
  <si>
    <t>9 Мая 1994</t>
  </si>
  <si>
    <t>Мезин Андрей</t>
  </si>
  <si>
    <t>8 Июля 1974</t>
  </si>
  <si>
    <t>Климонтов Константин</t>
  </si>
  <si>
    <t>15 Октября 1990</t>
  </si>
  <si>
    <t>Рыков Егор</t>
  </si>
  <si>
    <t>14 Апреля 1997</t>
  </si>
  <si>
    <t>Жердев Николай</t>
  </si>
  <si>
    <t>5 Ноября 1984</t>
  </si>
  <si>
    <t>Мелин Бьёрн</t>
  </si>
  <si>
    <t>4 Июля 1981</t>
  </si>
  <si>
    <t>Доненко Богдан</t>
  </si>
  <si>
    <t>24 Октября 1997</t>
  </si>
  <si>
    <t>Григоренко Евгений</t>
  </si>
  <si>
    <t>11 Августа 1992</t>
  </si>
  <si>
    <t>Карпов Владимир</t>
  </si>
  <si>
    <t>3 Октября 1986</t>
  </si>
  <si>
    <t>Блинов Виктор</t>
  </si>
  <si>
    <t>26 Июня 1981</t>
  </si>
  <si>
    <t>Осипов Александр</t>
  </si>
  <si>
    <t>Железнов Михаил</t>
  </si>
  <si>
    <t>15 Февраля 1991</t>
  </si>
  <si>
    <t>Безруков Иван</t>
  </si>
  <si>
    <t>11 Июня 1997</t>
  </si>
  <si>
    <t>Иванов Егор</t>
  </si>
  <si>
    <t>30 Июня 1995</t>
  </si>
  <si>
    <t>Бобровский Сергей</t>
  </si>
  <si>
    <t>20 Сентября 1988</t>
  </si>
  <si>
    <t>Шаршок Ярослав</t>
  </si>
  <si>
    <t>17 Мая 1990</t>
  </si>
  <si>
    <t>Денисов Денис</t>
  </si>
  <si>
    <t>31 Декабря 1981</t>
  </si>
  <si>
    <t>Шипин Максим</t>
  </si>
  <si>
    <t>11 Мая 1997</t>
  </si>
  <si>
    <t>Гаврилычев Кирилл</t>
  </si>
  <si>
    <t>Муштуков Эрвин</t>
  </si>
  <si>
    <t>7 Апреля 1984</t>
  </si>
  <si>
    <t>Питерс Джастин</t>
  </si>
  <si>
    <t>30 Августа 1986</t>
  </si>
  <si>
    <t>Рейтц Эрик</t>
  </si>
  <si>
    <t>29 Июля 1982</t>
  </si>
  <si>
    <t>Норонен Мика</t>
  </si>
  <si>
    <t>17 Июня 1979</t>
  </si>
  <si>
    <t>Мюттюнен Матиас</t>
  </si>
  <si>
    <t>12 Марта 1990</t>
  </si>
  <si>
    <t>Андрейчиков Руслан</t>
  </si>
  <si>
    <t>28 Июля 1992</t>
  </si>
  <si>
    <t>Коротков Евгений</t>
  </si>
  <si>
    <t>10 Декабря 1987</t>
  </si>
  <si>
    <t>Уиллси Брайан</t>
  </si>
  <si>
    <t>16 Марта 1978</t>
  </si>
  <si>
    <t>Ефименко Алексей</t>
  </si>
  <si>
    <t>20 Августа 1985</t>
  </si>
  <si>
    <t>Кривов Степан</t>
  </si>
  <si>
    <t>Шарангович Егор</t>
  </si>
  <si>
    <t>6 Июня 1998</t>
  </si>
  <si>
    <t>Клопов Дмитрий</t>
  </si>
  <si>
    <t>7 Октября 1989</t>
  </si>
  <si>
    <t>Зернов Денис</t>
  </si>
  <si>
    <t>10 Января 1996</t>
  </si>
  <si>
    <t>Насонов Владислав</t>
  </si>
  <si>
    <t>10 Мая 1997</t>
  </si>
  <si>
    <t>Херсли Патрик</t>
  </si>
  <si>
    <t>23 Июня 1986</t>
  </si>
  <si>
    <t>Недорост Вацлав</t>
  </si>
  <si>
    <t>16 Марта 1982</t>
  </si>
  <si>
    <t>Горелов Александр</t>
  </si>
  <si>
    <t>14 Октября 1981</t>
  </si>
  <si>
    <t>Манухов Никита</t>
  </si>
  <si>
    <t>28 Июня 1989</t>
  </si>
  <si>
    <t>Сёмин Николай</t>
  </si>
  <si>
    <t>20 Февраля 1973</t>
  </si>
  <si>
    <t>Бикмуллин Рафаэль</t>
  </si>
  <si>
    <t>12 Июля 1997</t>
  </si>
  <si>
    <t>Болдюк Александр</t>
  </si>
  <si>
    <t>26 Июня 1985</t>
  </si>
  <si>
    <t>О'Нилл Брайан</t>
  </si>
  <si>
    <t>1 Июня 1988</t>
  </si>
  <si>
    <t>Малюшкин Илья</t>
  </si>
  <si>
    <t>30 Января 1984</t>
  </si>
  <si>
    <t>Михеев Артём</t>
  </si>
  <si>
    <t>27 Мая 1995</t>
  </si>
  <si>
    <t>Рыбалкин Денис</t>
  </si>
  <si>
    <t>21 Апреля 2000</t>
  </si>
  <si>
    <t>Калинин Александр О.</t>
  </si>
  <si>
    <t>8 Февраля 1998</t>
  </si>
  <si>
    <t>Миклик Михел</t>
  </si>
  <si>
    <t>31 Июля 1982</t>
  </si>
  <si>
    <t>Маколей Кенни</t>
  </si>
  <si>
    <t>29 Апреля 1984</t>
  </si>
  <si>
    <t>Песонен Янне</t>
  </si>
  <si>
    <t>11 Мая 1982</t>
  </si>
  <si>
    <t>Савельев Михаил</t>
  </si>
  <si>
    <t>Нюстрём Эрик</t>
  </si>
  <si>
    <t>30 Октября 1993</t>
  </si>
  <si>
    <t>Манелюк Майк</t>
  </si>
  <si>
    <t>1 Октября 1973</t>
  </si>
  <si>
    <t>Мяки Томи</t>
  </si>
  <si>
    <t>Хлыстов Денис</t>
  </si>
  <si>
    <t>Паутов Юрий</t>
  </si>
  <si>
    <t>18 Марта 1995</t>
  </si>
  <si>
    <t>Веро Дарси</t>
  </si>
  <si>
    <t>13 Июля 1976</t>
  </si>
  <si>
    <t>Куклев Михаил</t>
  </si>
  <si>
    <t>24 Августа 1982</t>
  </si>
  <si>
    <t>Воробьёв Кирилл</t>
  </si>
  <si>
    <t>11 Февраля 1995</t>
  </si>
  <si>
    <t>Попов Андрей</t>
  </si>
  <si>
    <t>15 Июля 1988</t>
  </si>
  <si>
    <t>Эрсберг Эрик</t>
  </si>
  <si>
    <t>8 Марта 1982</t>
  </si>
  <si>
    <t>Шигапов Линар</t>
  </si>
  <si>
    <t>19 Ноября 1986</t>
  </si>
  <si>
    <t>Петров Алексей</t>
  </si>
  <si>
    <t>Афанасьев Максим</t>
  </si>
  <si>
    <t>11 Января 1998</t>
  </si>
  <si>
    <t>Рау Чед</t>
  </si>
  <si>
    <t>18 Января 1987</t>
  </si>
  <si>
    <t>Красоткин Антон</t>
  </si>
  <si>
    <t>20 Мая 1997</t>
  </si>
  <si>
    <t>Тортунов Борис</t>
  </si>
  <si>
    <t>14 Августа 1973</t>
  </si>
  <si>
    <t>Александров Виктор</t>
  </si>
  <si>
    <t>Зюзин Дмитрий</t>
  </si>
  <si>
    <t>21 Октября 1987</t>
  </si>
  <si>
    <t>Уокер Люк</t>
  </si>
  <si>
    <t>19 Февраля 1990</t>
  </si>
  <si>
    <t>Маслаков Андрей</t>
  </si>
  <si>
    <t>17 Марта 1991</t>
  </si>
  <si>
    <t>Холёс Йонас</t>
  </si>
  <si>
    <t>Давыдов Илья</t>
  </si>
  <si>
    <t>25 Января 1989</t>
  </si>
  <si>
    <t>Бондырев Игорь</t>
  </si>
  <si>
    <t>4 Июня 1997</t>
  </si>
  <si>
    <t>Звягин Сергей</t>
  </si>
  <si>
    <t>17 Февраля 1971</t>
  </si>
  <si>
    <t>Путилов Кирилл</t>
  </si>
  <si>
    <t>1 Ноября 1988</t>
  </si>
  <si>
    <t>Кагарлицкий Дмитрий</t>
  </si>
  <si>
    <t>1 Августа 1989</t>
  </si>
  <si>
    <t>Шабуров Дмитрий</t>
  </si>
  <si>
    <t>22 Августа 1996</t>
  </si>
  <si>
    <t>Гимаев Сергей</t>
  </si>
  <si>
    <t>16 Февраля 1984</t>
  </si>
  <si>
    <t>Шастин Егор</t>
  </si>
  <si>
    <t>10 Сентября 1982</t>
  </si>
  <si>
    <t>Матерухин Александр</t>
  </si>
  <si>
    <t>17 Октября 1981</t>
  </si>
  <si>
    <t>Гусманов Равиль</t>
  </si>
  <si>
    <t>25 Июля 1972</t>
  </si>
  <si>
    <t>Иванов Иван С.</t>
  </si>
  <si>
    <t>26 Января 1994</t>
  </si>
  <si>
    <t>Петраков Иван</t>
  </si>
  <si>
    <t>28 Февраля 1994</t>
  </si>
  <si>
    <t>Рассказов Кирилл</t>
  </si>
  <si>
    <t>3 Мая 1992</t>
  </si>
  <si>
    <t>Энгрен Атте</t>
  </si>
  <si>
    <t>19 Февраля 1988</t>
  </si>
  <si>
    <t>Зарипов Данис</t>
  </si>
  <si>
    <t>26 Марта 1981</t>
  </si>
  <si>
    <t>Василевич Андрей</t>
  </si>
  <si>
    <t>Основин Вячеслав</t>
  </si>
  <si>
    <t>5 Марта 1994</t>
  </si>
  <si>
    <t>Сундстрём Юхан</t>
  </si>
  <si>
    <t>Ионин Владимир</t>
  </si>
  <si>
    <t>22 Февраля 1995</t>
  </si>
  <si>
    <t>Керянен Михаэль</t>
  </si>
  <si>
    <t>4 Января 1990</t>
  </si>
  <si>
    <t>Фахрутдинов Денис</t>
  </si>
  <si>
    <t>21 Марта 1990</t>
  </si>
  <si>
    <t>Лугин Дмитрий</t>
  </si>
  <si>
    <t>1 Апреля 1990</t>
  </si>
  <si>
    <t>Калюжный Алексей</t>
  </si>
  <si>
    <t>13 Июня 1977</t>
  </si>
  <si>
    <t>Переляев Семён</t>
  </si>
  <si>
    <t>24 Августа 1999</t>
  </si>
  <si>
    <t>Заграпан Марек</t>
  </si>
  <si>
    <t>6 Декабря 1986</t>
  </si>
  <si>
    <t>Фёдоров Фёдор</t>
  </si>
  <si>
    <t>Ткаченко Павел</t>
  </si>
  <si>
    <t>11 Июля 1997</t>
  </si>
  <si>
    <t>Мингалеев Денис</t>
  </si>
  <si>
    <t>Стоа Райан</t>
  </si>
  <si>
    <t>13 Апреля 1987</t>
  </si>
  <si>
    <t>Порселанд Матиас</t>
  </si>
  <si>
    <t>12 Июня 1986</t>
  </si>
  <si>
    <t>Тарасов Александр</t>
  </si>
  <si>
    <t>24 Декабря 1990</t>
  </si>
  <si>
    <t>Петружалек Якуб</t>
  </si>
  <si>
    <t>Дацюк Павел</t>
  </si>
  <si>
    <t>20 Июля 1978</t>
  </si>
  <si>
    <t>Ивашов Роман</t>
  </si>
  <si>
    <t>5 Апреля 1997</t>
  </si>
  <si>
    <t>Филатов Владимир</t>
  </si>
  <si>
    <t>14 Апреля 1994</t>
  </si>
  <si>
    <t>Скворцов Юрий</t>
  </si>
  <si>
    <t>14 Марта 1991</t>
  </si>
  <si>
    <t>Марцинко Томаш</t>
  </si>
  <si>
    <t>11 Апреля 1988</t>
  </si>
  <si>
    <t>Свечников Евгений</t>
  </si>
  <si>
    <t>31 Октября 1996</t>
  </si>
  <si>
    <t>20 Марта 1993</t>
  </si>
  <si>
    <t>Горжава Милослав</t>
  </si>
  <si>
    <t>27 Октября 1982</t>
  </si>
  <si>
    <t>Кириллов Алексей</t>
  </si>
  <si>
    <t>18 Июня 1993</t>
  </si>
  <si>
    <t>Юртайкин Данил</t>
  </si>
  <si>
    <t>1 Июля 1997</t>
  </si>
  <si>
    <t>Томилин Артём</t>
  </si>
  <si>
    <t>16 Июля 1991</t>
  </si>
  <si>
    <t>Зырянов Глеб</t>
  </si>
  <si>
    <t>16 Апреля 1992</t>
  </si>
  <si>
    <t>Поляков Дмитрий</t>
  </si>
  <si>
    <t>23 Января 1985</t>
  </si>
  <si>
    <t>Гончаров Максим</t>
  </si>
  <si>
    <t>15 Июня 1989</t>
  </si>
  <si>
    <t>Разумов Алексей</t>
  </si>
  <si>
    <t>15 Сентября 1995</t>
  </si>
  <si>
    <t>Балаев Антон</t>
  </si>
  <si>
    <t>8 Июля 1996</t>
  </si>
  <si>
    <t>Савинайнен Вели-Матти</t>
  </si>
  <si>
    <t>5 Января 1986</t>
  </si>
  <si>
    <t>Якубов Михаил</t>
  </si>
  <si>
    <t>16 Февраля 1982</t>
  </si>
  <si>
    <t>Попов Никита</t>
  </si>
  <si>
    <t>11 Июля 1992</t>
  </si>
  <si>
    <t>Вейссманн Эрик</t>
  </si>
  <si>
    <t>27 Мая 1978</t>
  </si>
  <si>
    <t>Татаринов Александр</t>
  </si>
  <si>
    <t>14 Апреля 1982</t>
  </si>
  <si>
    <t>Князев Кирилл</t>
  </si>
  <si>
    <t>9 Июня 1983</t>
  </si>
  <si>
    <t>Летовски Тревор</t>
  </si>
  <si>
    <t>5 Апреля 1977</t>
  </si>
  <si>
    <t>Богданов Егор</t>
  </si>
  <si>
    <t>27 Января 1998</t>
  </si>
  <si>
    <t>Поснов Андрей</t>
  </si>
  <si>
    <t>19 Ноября 1981</t>
  </si>
  <si>
    <t>Камалетдинов Рустем</t>
  </si>
  <si>
    <t>30 Июня 1972</t>
  </si>
  <si>
    <t>Костицын Андрей</t>
  </si>
  <si>
    <t>3 Февраля 1985</t>
  </si>
  <si>
    <t>Акимов Сергей</t>
  </si>
  <si>
    <t>15 Октября 1976</t>
  </si>
  <si>
    <t>Ружичка Мартин</t>
  </si>
  <si>
    <t>15 Декабря 1985</t>
  </si>
  <si>
    <t>Эллиотт Стефан</t>
  </si>
  <si>
    <t>30 Января 1991</t>
  </si>
  <si>
    <t>Зеленин Никита</t>
  </si>
  <si>
    <t>30 Марта 1995</t>
  </si>
  <si>
    <t>Зайцев Егор</t>
  </si>
  <si>
    <t>3 Мая 1998</t>
  </si>
  <si>
    <t>Юшков Максим</t>
  </si>
  <si>
    <t>Шафигуллин Булат</t>
  </si>
  <si>
    <t>29 Декабря 1999</t>
  </si>
  <si>
    <t>Савиелс Агрис</t>
  </si>
  <si>
    <t>Королёв Сергей</t>
  </si>
  <si>
    <t>28 Декабря 1973</t>
  </si>
  <si>
    <t>Лукоянов Артём</t>
  </si>
  <si>
    <t>Мужжухин Алексей</t>
  </si>
  <si>
    <t>14 Июля 1987</t>
  </si>
  <si>
    <t>Умарк Линус</t>
  </si>
  <si>
    <t>5 Февраля 1987</t>
  </si>
  <si>
    <t>Ердаков Даниил</t>
  </si>
  <si>
    <t>4 Июня 1989</t>
  </si>
  <si>
    <t>Сорокин Илья</t>
  </si>
  <si>
    <t>4 Августа 1995</t>
  </si>
  <si>
    <t>Налимов Иван</t>
  </si>
  <si>
    <t>Елизаров Сергей</t>
  </si>
  <si>
    <t>5 Февраля 1985</t>
  </si>
  <si>
    <t>Дроков Константин</t>
  </si>
  <si>
    <t>8 Сентября 1995</t>
  </si>
  <si>
    <t>Шулаков Виталий</t>
  </si>
  <si>
    <t>9 Мая 1983</t>
  </si>
  <si>
    <t>Хабаров Макар</t>
  </si>
  <si>
    <t>10 Сентября 1999</t>
  </si>
  <si>
    <t>Хедберг Эдвин</t>
  </si>
  <si>
    <t>29 Января 1994</t>
  </si>
  <si>
    <t>Евдокимов Ярослав</t>
  </si>
  <si>
    <t>18 Сентября 1993</t>
  </si>
  <si>
    <t>Буйницкий Дмитрий</t>
  </si>
  <si>
    <t>1 Марта 1997</t>
  </si>
  <si>
    <t>Спруктс Янис</t>
  </si>
  <si>
    <t>31 Января 1982</t>
  </si>
  <si>
    <t>Гиллис Колтон</t>
  </si>
  <si>
    <t>12 Февраля 1989</t>
  </si>
  <si>
    <t>Назаров Юрий</t>
  </si>
  <si>
    <t>Бомерсбэк Марк</t>
  </si>
  <si>
    <t>8 Июля 1982</t>
  </si>
  <si>
    <t>Москалёв Сергей</t>
  </si>
  <si>
    <t>25 Мая 1974</t>
  </si>
  <si>
    <t>Андерссон Юнас</t>
  </si>
  <si>
    <t>24 Февраля 1981</t>
  </si>
  <si>
    <t>Дронов Григорий</t>
  </si>
  <si>
    <t>10 Января 1998</t>
  </si>
  <si>
    <t>Ивананс Райтис</t>
  </si>
  <si>
    <t>3 Января 1979</t>
  </si>
  <si>
    <t>Грибанов Сергей</t>
  </si>
  <si>
    <t>2 Января 1986</t>
  </si>
  <si>
    <t>Мерескин Александр</t>
  </si>
  <si>
    <t>3 Декабря 1987</t>
  </si>
  <si>
    <t>Таркки Туомас</t>
  </si>
  <si>
    <t>28 Февраля 1980</t>
  </si>
  <si>
    <t>Гимбатов Магомед</t>
  </si>
  <si>
    <t>11 Ноября 1990</t>
  </si>
  <si>
    <t>Лингле Шарль</t>
  </si>
  <si>
    <t>22 Июня 1982</t>
  </si>
  <si>
    <t>Окерман Юхан</t>
  </si>
  <si>
    <t>20 Ноября 1972</t>
  </si>
  <si>
    <t>Баклунд Юхан</t>
  </si>
  <si>
    <t>24 Июля 1981</t>
  </si>
  <si>
    <t>Филичкин Андрей</t>
  </si>
  <si>
    <t>24 Сентября 1987</t>
  </si>
  <si>
    <t>Потапов Максим</t>
  </si>
  <si>
    <t>25 Мая 1980</t>
  </si>
  <si>
    <t>Шкенин Николай</t>
  </si>
  <si>
    <t>20 Октября 1990</t>
  </si>
  <si>
    <t>Абдрахманов Руслан</t>
  </si>
  <si>
    <t>25 Декабря 1984</t>
  </si>
  <si>
    <t>Ритчи Байрон</t>
  </si>
  <si>
    <t>24 Апреля 1977</t>
  </si>
  <si>
    <t>Ся Тяньсян</t>
  </si>
  <si>
    <t>11 Сентября 1993</t>
  </si>
  <si>
    <t>Аншаков Сергей</t>
  </si>
  <si>
    <t>13 Января 1984</t>
  </si>
  <si>
    <t>Усов Никита</t>
  </si>
  <si>
    <t>20 Апреля 1995</t>
  </si>
  <si>
    <t>Воробьёв Владимир</t>
  </si>
  <si>
    <t>2 Ноября 1972</t>
  </si>
  <si>
    <t>Воронин Кирилл</t>
  </si>
  <si>
    <t>11 Января 1994</t>
  </si>
  <si>
    <t>Ежов Илья</t>
  </si>
  <si>
    <t>12 Января 1987</t>
  </si>
  <si>
    <t>We consider the automated recognition of human actions in surveillance videos. Most current methods build classifiers based on complex handcrafted features computed from the raw inputs. Convolutional neural networks (CNNs) are a type of deep model that can act directly on the raw inputs. However, such models are currently limited to handling 2D inputs. In this paper, we develop a novel 3D CNN model for action recognition. This model extracts features from both the spatial and the temporal dimensions by performing 3D convolutions, thereby capturing the motion information encoded in multiple adjacent frames. The developed model generates multiple channels of information from the input frames, and the final feature representation combines information from all channels. To further boost the performance, we propose regularizing the outputs with high-level features and combining the predictions of a variety of different models. We apply the developed models to recognize human actions in the real-world environment of airport surveillance videos, and they achieve superior performance in comparison to baseline methods. {\textcopyright} 1979-2012 IEEE.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</si>
  <si>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</si>
  <si>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</si>
  <si>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</si>
  <si>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</si>
  <si>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</si>
  <si>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</si>
  <si>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</si>
  <si>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</si>
  <si>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</si>
  <si>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</si>
  <si>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GT-41</t>
  </si>
  <si>
    <t>Улун</t>
  </si>
  <si>
    <t>1 кг</t>
  </si>
  <si>
    <t>GT-24</t>
  </si>
  <si>
    <t>Добавки</t>
  </si>
  <si>
    <t>Имбирь</t>
  </si>
  <si>
    <t>0,5 кг</t>
  </si>
  <si>
    <t>BT-43</t>
  </si>
  <si>
    <t>Пуэр рассыпной</t>
  </si>
  <si>
    <t>Шен пуэр</t>
  </si>
  <si>
    <t>GT-22</t>
  </si>
  <si>
    <t>Роза</t>
  </si>
  <si>
    <t>GT-26</t>
  </si>
  <si>
    <t>Лайм</t>
  </si>
  <si>
    <t>GT-13</t>
  </si>
  <si>
    <t>Белый чай</t>
  </si>
  <si>
    <t>GT-44</t>
  </si>
  <si>
    <t>Улун выдержанный</t>
  </si>
  <si>
    <t>GT-29</t>
  </si>
  <si>
    <t>Связанный чай</t>
  </si>
  <si>
    <t xml:space="preserve">Цветок с ароматом персика </t>
  </si>
  <si>
    <t>BT-44</t>
  </si>
  <si>
    <t>Молочный пуэр</t>
  </si>
  <si>
    <t>GT-18</t>
  </si>
  <si>
    <t>Жасминовый чай</t>
  </si>
  <si>
    <t>Жасминовый чай крупный</t>
  </si>
  <si>
    <t>BT-38</t>
  </si>
  <si>
    <t>Пуэр дворцовый 2</t>
  </si>
  <si>
    <t>GT-02</t>
  </si>
  <si>
    <t>Зеленый чай</t>
  </si>
  <si>
    <t>Зеленый чай Премиум</t>
  </si>
  <si>
    <t>BT-45</t>
  </si>
  <si>
    <t xml:space="preserve">Пуэр дворцовый 1       </t>
  </si>
  <si>
    <t>GT-23</t>
  </si>
  <si>
    <t>Жасмин</t>
  </si>
  <si>
    <t>GT-28</t>
  </si>
  <si>
    <t xml:space="preserve">Цветок с ароматом жасмина  </t>
  </si>
  <si>
    <t>BT-36</t>
  </si>
  <si>
    <t>GT-30</t>
  </si>
  <si>
    <t>BT-42</t>
  </si>
  <si>
    <t>BT-09</t>
  </si>
  <si>
    <t>Фруктовый чай</t>
  </si>
  <si>
    <t>Лимонный</t>
  </si>
  <si>
    <t>BT-05</t>
  </si>
  <si>
    <t xml:space="preserve">Красный чай </t>
  </si>
  <si>
    <t>Красный чай мелкий</t>
  </si>
  <si>
    <t>GT-12</t>
  </si>
  <si>
    <t>Желтый чай</t>
  </si>
  <si>
    <t>GT-42A</t>
  </si>
  <si>
    <t>Улун премиум</t>
  </si>
  <si>
    <t>GT-14</t>
  </si>
  <si>
    <t>Белый чай Премиум</t>
  </si>
  <si>
    <t>GT-01</t>
  </si>
  <si>
    <t>Зеленый чай мелкий</t>
  </si>
  <si>
    <t>GT-27</t>
  </si>
  <si>
    <t>Цветок с ароматом молока</t>
  </si>
  <si>
    <t>GT-20</t>
  </si>
  <si>
    <t>Жасминовый чай мелкий</t>
  </si>
  <si>
    <t>BT-06</t>
  </si>
  <si>
    <t>Красный чай крупный</t>
  </si>
  <si>
    <t>BT-10</t>
  </si>
  <si>
    <t>Апельсиновый</t>
  </si>
  <si>
    <t>BT-07</t>
  </si>
  <si>
    <t>Молочный красный 1</t>
  </si>
  <si>
    <t>GT-04</t>
  </si>
  <si>
    <t>Зеленый чай крупнолистовой 2</t>
  </si>
  <si>
    <t>BT-04</t>
  </si>
  <si>
    <t>Молочный красный 2</t>
  </si>
  <si>
    <t>BT-37</t>
  </si>
  <si>
    <t>Пуэр рассыпной премиум</t>
  </si>
  <si>
    <t>BT-46</t>
  </si>
  <si>
    <t>GT-31</t>
  </si>
  <si>
    <t>BT-40</t>
  </si>
  <si>
    <t>Пуэр дворцовый 1</t>
  </si>
  <si>
    <t>Улун рассыпной</t>
  </si>
  <si>
    <t>GT-09</t>
  </si>
  <si>
    <t>Зеленый чай крупнолистовой 1</t>
  </si>
  <si>
    <t>GT-16</t>
  </si>
  <si>
    <t>Почки</t>
  </si>
  <si>
    <t>Дата сделки</t>
  </si>
  <si>
    <t>Тип сделки</t>
  </si>
  <si>
    <t>Количество</t>
  </si>
  <si>
    <t>Покупка</t>
  </si>
  <si>
    <t>Продажа</t>
  </si>
  <si>
    <t>Доходность</t>
  </si>
  <si>
    <t>Столбец1</t>
  </si>
  <si>
    <t>Год рождения</t>
  </si>
  <si>
    <t>Количество_net</t>
  </si>
  <si>
    <t>Сумма по полю Количество_net</t>
  </si>
  <si>
    <t>Денежный поток</t>
  </si>
  <si>
    <t>Ставка</t>
  </si>
  <si>
    <t>ПС</t>
  </si>
  <si>
    <t>Целевая функция</t>
  </si>
  <si>
    <t>Через поиск решения</t>
  </si>
  <si>
    <t>Задание не решается в одну ячейку. Нужно узнать точно сколько месяцев в выборке. Для этого применяется группировка через сводную таблицу</t>
  </si>
  <si>
    <t>Общий итог</t>
  </si>
  <si>
    <t>Годы</t>
  </si>
  <si>
    <t>2015</t>
  </si>
  <si>
    <t>апр</t>
  </si>
  <si>
    <t>май</t>
  </si>
  <si>
    <t>июн</t>
  </si>
  <si>
    <t>июл</t>
  </si>
  <si>
    <t>авг</t>
  </si>
  <si>
    <t>сен</t>
  </si>
  <si>
    <t>окт</t>
  </si>
  <si>
    <t>ноя</t>
  </si>
  <si>
    <t>дек</t>
  </si>
  <si>
    <t>2016</t>
  </si>
  <si>
    <t>янв</t>
  </si>
  <si>
    <t>фев</t>
  </si>
  <si>
    <t>мар</t>
  </si>
  <si>
    <t>2017</t>
  </si>
  <si>
    <t>2018</t>
  </si>
  <si>
    <t>2019</t>
  </si>
  <si>
    <t>2020</t>
  </si>
  <si>
    <t>Сумма по полю Итого со скидкой</t>
  </si>
  <si>
    <t>2015 Итог</t>
  </si>
  <si>
    <t>2016 Итог</t>
  </si>
  <si>
    <t>2017 Итог</t>
  </si>
  <si>
    <t>2018 Итог</t>
  </si>
  <si>
    <t>2019 Итог</t>
  </si>
  <si>
    <t>2020 Итог</t>
  </si>
  <si>
    <t>Не понял что считать чаем - возможно неверно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</si>
</sst>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0.000000000000"/>
  </numFmts>
  <fonts count="4" x14ac:knownFonts="1">
    <font>
      <sz val="11"/>
      <color theme="1"/>
      <name val="Calibri"/>
      <family val="2"/>
      <scheme val="minor"/>
    </font>
    <font>
      <b/>
      <sz val="11"/>
      <name val="Calibri"/>
      <family val="2"/>
    </font>
    <font>
      <i/>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rgb="FFFF0000"/>
        <bgColor indexed="64"/>
      </patternFill>
    </fill>
    <fill>
      <patternFill patternType="solid">
        <fgColor rgb="FFFFC000"/>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indexed="64"/>
      </right>
      <top/>
      <bottom/>
      <diagonal/>
    </border>
    <border>
      <left/>
      <right/>
      <top/>
      <bottom style="thin">
        <color indexed="64"/>
      </bottom>
      <diagonal/>
    </border>
    <border>
      <left style="thin">
        <color auto="1"/>
      </left>
      <right/>
      <top/>
      <bottom style="thin">
        <color auto="1"/>
      </bottom>
      <diagonal/>
    </border>
  </borders>
  <cellStyleXfs count="2">
    <xf numFmtId="0" fontId="0" fillId="0" borderId="0"/>
    <xf numFmtId="9" fontId="3" fillId="0" borderId="0" applyFont="0" applyFill="0" applyBorder="0" applyAlignment="0" applyProtection="0"/>
  </cellStyleXfs>
  <cellXfs count="40">
    <xf numFmtId="0" fontId="0" fillId="0" borderId="0" xfId="0"/>
    <xf numFmtId="0" fontId="1" fillId="0" borderId="1" xfId="0" applyFont="1" applyBorder="1" applyAlignment="1">
      <alignment horizontal="center" vertical="top"/>
    </xf>
    <xf numFmtId="0" fontId="0" fillId="0" borderId="2" xfId="0" applyBorder="1"/>
    <xf numFmtId="0" fontId="0" fillId="2" borderId="3" xfId="0" applyFill="1" applyBorder="1"/>
    <xf numFmtId="0" fontId="1" fillId="0" borderId="0" xfId="0" applyFont="1"/>
    <xf numFmtId="0" fontId="0" fillId="0" borderId="4" xfId="0" applyBorder="1" applyAlignment="1">
      <alignment vertical="center" wrapText="1"/>
    </xf>
    <xf numFmtId="0" fontId="0" fillId="2" borderId="2" xfId="0" applyFill="1" applyBorder="1"/>
    <xf numFmtId="0" fontId="0" fillId="0" borderId="0" xfId="0"/>
    <xf numFmtId="0" fontId="1" fillId="0" borderId="6" xfId="0" applyFont="1" applyBorder="1" applyAlignment="1">
      <alignment horizontal="center" vertical="top"/>
    </xf>
    <xf numFmtId="0" fontId="1" fillId="0" borderId="7" xfId="0" applyFont="1" applyBorder="1" applyAlignment="1">
      <alignment horizontal="center" vertical="top"/>
    </xf>
    <xf numFmtId="2" fontId="0" fillId="0" borderId="0" xfId="0" applyNumberFormat="1"/>
    <xf numFmtId="1" fontId="0" fillId="0" borderId="0" xfId="0" applyNumberFormat="1"/>
    <xf numFmtId="0" fontId="0" fillId="0" borderId="0" xfId="0" applyFill="1" applyBorder="1" applyAlignment="1"/>
    <xf numFmtId="164" fontId="1" fillId="0" borderId="7" xfId="0" applyNumberFormat="1" applyFont="1" applyBorder="1" applyAlignment="1">
      <alignment horizontal="center" vertical="top"/>
    </xf>
    <xf numFmtId="164" fontId="0" fillId="0" borderId="0" xfId="0" applyNumberFormat="1"/>
    <xf numFmtId="14" fontId="0" fillId="0" borderId="0" xfId="0" applyNumberFormat="1"/>
    <xf numFmtId="0" fontId="0" fillId="0" borderId="8" xfId="0" applyBorder="1"/>
    <xf numFmtId="0" fontId="0" fillId="0" borderId="9" xfId="0" applyBorder="1"/>
    <xf numFmtId="0" fontId="0" fillId="0" borderId="0" xfId="0" pivotButton="1"/>
    <xf numFmtId="0" fontId="0" fillId="0" borderId="0" xfId="0" applyNumberFormat="1"/>
    <xf numFmtId="14" fontId="1" fillId="0" borderId="5" xfId="0" applyNumberFormat="1" applyFont="1" applyBorder="1" applyAlignment="1">
      <alignment horizontal="center" vertical="top"/>
    </xf>
    <xf numFmtId="0" fontId="0" fillId="0" borderId="0" xfId="0"/>
    <xf numFmtId="0" fontId="0" fillId="0" borderId="2" xfId="0" applyNumberFormat="1" applyBorder="1"/>
    <xf numFmtId="0" fontId="0" fillId="0" borderId="2" xfId="0" applyFill="1" applyBorder="1"/>
    <xf numFmtId="10" fontId="0" fillId="0" borderId="2" xfId="0" applyNumberFormat="1" applyFill="1" applyBorder="1"/>
    <xf numFmtId="0" fontId="0" fillId="4" borderId="0" xfId="0" applyFill="1"/>
    <xf numFmtId="0" fontId="0" fillId="3" borderId="0" xfId="0" applyFill="1"/>
    <xf numFmtId="0" fontId="0" fillId="0" borderId="0" xfId="0" applyFill="1"/>
    <xf numFmtId="0" fontId="0" fillId="0" borderId="0" xfId="0" applyAlignment="1">
      <alignment wrapText="1"/>
    </xf>
    <xf numFmtId="0" fontId="0" fillId="0" borderId="0" xfId="0" applyBorder="1"/>
    <xf numFmtId="14" fontId="0" fillId="0" borderId="0" xfId="0" applyNumberFormat="1" applyBorder="1"/>
    <xf numFmtId="0" fontId="0" fillId="0" borderId="0" xfId="0" applyBorder="1" applyAlignment="1">
      <alignment vertical="center"/>
    </xf>
    <xf numFmtId="165" fontId="0" fillId="0" borderId="0" xfId="0" applyNumberFormat="1" applyBorder="1"/>
    <xf numFmtId="0" fontId="1" fillId="0" borderId="10" xfId="0" applyFont="1" applyBorder="1" applyAlignment="1">
      <alignment horizontal="center" vertical="top"/>
    </xf>
    <xf numFmtId="0" fontId="2" fillId="0" borderId="0" xfId="0" applyFont="1" applyFill="1" applyBorder="1" applyAlignment="1">
      <alignment horizontal="center"/>
    </xf>
    <xf numFmtId="0" fontId="2" fillId="0" borderId="0" xfId="0" applyFont="1" applyFill="1" applyBorder="1" applyAlignment="1">
      <alignment horizontal="centerContinuous"/>
    </xf>
    <xf numFmtId="0" fontId="0" fillId="0" borderId="0" xfId="0" applyFill="1" applyBorder="1"/>
    <xf numFmtId="0" fontId="1" fillId="0" borderId="4" xfId="0" applyFont="1" applyBorder="1" applyAlignment="1">
      <alignment vertical="center" wrapText="1"/>
    </xf>
    <xf numFmtId="0" fontId="0" fillId="0" borderId="0" xfId="0"/>
    <xf numFmtId="10" fontId="0" fillId="0" borderId="0" xfId="1" applyNumberFormat="1" applyFont="1"/>
  </cellXfs>
  <cellStyles count="2">
    <cellStyle name="Обычный" xfId="0" builtinId="0"/>
    <cellStyle name="Процентный" xfId="1" builtinId="5"/>
  </cellStyles>
  <dxfs count="21">
    <dxf>
      <numFmt numFmtId="0" formatCode="General"/>
    </dxf>
    <dxf>
      <numFmt numFmtId="0" formatCode="General"/>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9" formatCode="dd/mm/yyyy"/>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64" formatCode="[$-F800]dddd\,\ mmmm\ dd\,\ 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 formatCode="0"/>
    </dxf>
    <dxf>
      <numFmt numFmtId="2" formatCode="0.00"/>
      <border outline="0">
        <left style="thin">
          <color auto="1"/>
        </left>
      </border>
    </dxf>
    <dxf>
      <font>
        <b/>
        <i val="0"/>
        <strike val="0"/>
        <condense val="0"/>
        <extend val="0"/>
        <outline val="0"/>
        <shadow val="0"/>
        <u val="none"/>
        <vertAlign val="baseline"/>
        <sz val="11"/>
        <color auto="1"/>
        <name val="Calibri"/>
        <family val="2"/>
        <scheme val="none"/>
      </font>
      <numFmt numFmtId="19" formatCode="dd/mm/yyyy"/>
      <alignment horizontal="center" vertical="top" textRotation="0" wrapText="0" indent="0" justifyLastLine="0" shrinkToFit="0" readingOrder="0"/>
      <border diagonalUp="0" diagonalDown="0" outline="0">
        <left/>
        <right/>
        <top style="thin">
          <color auto="1"/>
        </top>
        <bottom style="thin">
          <color auto="1"/>
        </bottom>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col"/>
        <c:grouping val="clustered"/>
        <c:varyColors val="0"/>
        <c:ser>
          <c:idx val="0"/>
          <c:order val="0"/>
          <c:tx>
            <c:v>Денежный поток</c:v>
          </c:tx>
          <c:spPr>
            <a:solidFill>
              <a:schemeClr val="accent1"/>
            </a:solidFill>
            <a:ln>
              <a:noFill/>
            </a:ln>
            <a:effectLst/>
          </c:spPr>
          <c:invertIfNegative val="0"/>
          <c:cat>
            <c:numRef>
              <c:f>Сделки!$A$2:$A$494</c:f>
              <c:numCache>
                <c:formatCode>m/d/yyyy</c:formatCode>
                <c:ptCount val="493"/>
                <c:pt idx="0">
                  <c:v>42116</c:v>
                </c:pt>
                <c:pt idx="1">
                  <c:v>42117</c:v>
                </c:pt>
                <c:pt idx="2">
                  <c:v>42122</c:v>
                </c:pt>
                <c:pt idx="3">
                  <c:v>42124</c:v>
                </c:pt>
                <c:pt idx="4">
                  <c:v>42128</c:v>
                </c:pt>
                <c:pt idx="5">
                  <c:v>42128</c:v>
                </c:pt>
                <c:pt idx="6">
                  <c:v>42129</c:v>
                </c:pt>
                <c:pt idx="7">
                  <c:v>42131</c:v>
                </c:pt>
                <c:pt idx="8">
                  <c:v>42139</c:v>
                </c:pt>
                <c:pt idx="9">
                  <c:v>42171</c:v>
                </c:pt>
                <c:pt idx="10">
                  <c:v>42177</c:v>
                </c:pt>
                <c:pt idx="11">
                  <c:v>42178</c:v>
                </c:pt>
                <c:pt idx="12">
                  <c:v>42180</c:v>
                </c:pt>
                <c:pt idx="13">
                  <c:v>42185</c:v>
                </c:pt>
                <c:pt idx="14">
                  <c:v>42185</c:v>
                </c:pt>
                <c:pt idx="15">
                  <c:v>42186</c:v>
                </c:pt>
                <c:pt idx="16">
                  <c:v>42187</c:v>
                </c:pt>
                <c:pt idx="17">
                  <c:v>42191</c:v>
                </c:pt>
                <c:pt idx="18">
                  <c:v>42198</c:v>
                </c:pt>
                <c:pt idx="19">
                  <c:v>42199</c:v>
                </c:pt>
                <c:pt idx="20">
                  <c:v>42199</c:v>
                </c:pt>
                <c:pt idx="21">
                  <c:v>42202</c:v>
                </c:pt>
                <c:pt idx="22">
                  <c:v>42207</c:v>
                </c:pt>
                <c:pt idx="23">
                  <c:v>42212</c:v>
                </c:pt>
                <c:pt idx="24">
                  <c:v>42212</c:v>
                </c:pt>
                <c:pt idx="25">
                  <c:v>42214</c:v>
                </c:pt>
                <c:pt idx="26">
                  <c:v>42230</c:v>
                </c:pt>
                <c:pt idx="27">
                  <c:v>42233</c:v>
                </c:pt>
                <c:pt idx="28">
                  <c:v>42233</c:v>
                </c:pt>
                <c:pt idx="29">
                  <c:v>42237</c:v>
                </c:pt>
                <c:pt idx="30">
                  <c:v>42242</c:v>
                </c:pt>
                <c:pt idx="31">
                  <c:v>42242</c:v>
                </c:pt>
                <c:pt idx="32">
                  <c:v>42248</c:v>
                </c:pt>
                <c:pt idx="33">
                  <c:v>42251</c:v>
                </c:pt>
                <c:pt idx="34">
                  <c:v>42255</c:v>
                </c:pt>
                <c:pt idx="35">
                  <c:v>42258</c:v>
                </c:pt>
                <c:pt idx="36">
                  <c:v>42268</c:v>
                </c:pt>
                <c:pt idx="37">
                  <c:v>42272</c:v>
                </c:pt>
                <c:pt idx="38">
                  <c:v>42277</c:v>
                </c:pt>
                <c:pt idx="39">
                  <c:v>42285</c:v>
                </c:pt>
                <c:pt idx="40">
                  <c:v>42286</c:v>
                </c:pt>
                <c:pt idx="41">
                  <c:v>42291</c:v>
                </c:pt>
                <c:pt idx="42">
                  <c:v>42300</c:v>
                </c:pt>
                <c:pt idx="43">
                  <c:v>42303</c:v>
                </c:pt>
                <c:pt idx="44">
                  <c:v>42311</c:v>
                </c:pt>
                <c:pt idx="45">
                  <c:v>42319</c:v>
                </c:pt>
                <c:pt idx="46">
                  <c:v>42320</c:v>
                </c:pt>
                <c:pt idx="47">
                  <c:v>42327</c:v>
                </c:pt>
                <c:pt idx="48">
                  <c:v>42331</c:v>
                </c:pt>
                <c:pt idx="49">
                  <c:v>42338</c:v>
                </c:pt>
                <c:pt idx="50">
                  <c:v>42339</c:v>
                </c:pt>
                <c:pt idx="51">
                  <c:v>42340</c:v>
                </c:pt>
                <c:pt idx="52">
                  <c:v>42346</c:v>
                </c:pt>
                <c:pt idx="53">
                  <c:v>42348</c:v>
                </c:pt>
                <c:pt idx="54">
                  <c:v>42348</c:v>
                </c:pt>
                <c:pt idx="55">
                  <c:v>42348</c:v>
                </c:pt>
                <c:pt idx="56">
                  <c:v>42349</c:v>
                </c:pt>
                <c:pt idx="57">
                  <c:v>42352</c:v>
                </c:pt>
                <c:pt idx="58">
                  <c:v>42356</c:v>
                </c:pt>
                <c:pt idx="59">
                  <c:v>42361</c:v>
                </c:pt>
                <c:pt idx="60">
                  <c:v>42366</c:v>
                </c:pt>
                <c:pt idx="61">
                  <c:v>42367</c:v>
                </c:pt>
                <c:pt idx="62">
                  <c:v>42373</c:v>
                </c:pt>
                <c:pt idx="63">
                  <c:v>42373</c:v>
                </c:pt>
                <c:pt idx="64">
                  <c:v>42377</c:v>
                </c:pt>
                <c:pt idx="65">
                  <c:v>42377</c:v>
                </c:pt>
                <c:pt idx="66">
                  <c:v>42382</c:v>
                </c:pt>
                <c:pt idx="67">
                  <c:v>42384</c:v>
                </c:pt>
                <c:pt idx="68">
                  <c:v>42390</c:v>
                </c:pt>
                <c:pt idx="69">
                  <c:v>42402</c:v>
                </c:pt>
                <c:pt idx="70">
                  <c:v>42410</c:v>
                </c:pt>
                <c:pt idx="71">
                  <c:v>42411</c:v>
                </c:pt>
                <c:pt idx="72">
                  <c:v>42412</c:v>
                </c:pt>
                <c:pt idx="73">
                  <c:v>42417</c:v>
                </c:pt>
                <c:pt idx="74">
                  <c:v>42417</c:v>
                </c:pt>
                <c:pt idx="75">
                  <c:v>42429</c:v>
                </c:pt>
                <c:pt idx="76">
                  <c:v>42431</c:v>
                </c:pt>
                <c:pt idx="77">
                  <c:v>42431</c:v>
                </c:pt>
                <c:pt idx="78">
                  <c:v>42444</c:v>
                </c:pt>
                <c:pt idx="79">
                  <c:v>42447</c:v>
                </c:pt>
                <c:pt idx="80">
                  <c:v>42451</c:v>
                </c:pt>
                <c:pt idx="81">
                  <c:v>42453</c:v>
                </c:pt>
                <c:pt idx="82">
                  <c:v>42457</c:v>
                </c:pt>
                <c:pt idx="83">
                  <c:v>42458</c:v>
                </c:pt>
                <c:pt idx="84">
                  <c:v>42460</c:v>
                </c:pt>
                <c:pt idx="85">
                  <c:v>42461</c:v>
                </c:pt>
                <c:pt idx="86">
                  <c:v>42461</c:v>
                </c:pt>
                <c:pt idx="87">
                  <c:v>42472</c:v>
                </c:pt>
                <c:pt idx="88">
                  <c:v>42474</c:v>
                </c:pt>
                <c:pt idx="89">
                  <c:v>42478</c:v>
                </c:pt>
                <c:pt idx="90">
                  <c:v>42479</c:v>
                </c:pt>
                <c:pt idx="91">
                  <c:v>42481</c:v>
                </c:pt>
                <c:pt idx="92">
                  <c:v>42486</c:v>
                </c:pt>
                <c:pt idx="93">
                  <c:v>42494</c:v>
                </c:pt>
                <c:pt idx="94">
                  <c:v>42495</c:v>
                </c:pt>
                <c:pt idx="95">
                  <c:v>42500</c:v>
                </c:pt>
                <c:pt idx="96">
                  <c:v>42508</c:v>
                </c:pt>
                <c:pt idx="97">
                  <c:v>42522</c:v>
                </c:pt>
                <c:pt idx="98">
                  <c:v>42534</c:v>
                </c:pt>
                <c:pt idx="99">
                  <c:v>42535</c:v>
                </c:pt>
                <c:pt idx="100">
                  <c:v>42550</c:v>
                </c:pt>
                <c:pt idx="101">
                  <c:v>42550</c:v>
                </c:pt>
                <c:pt idx="102">
                  <c:v>42559</c:v>
                </c:pt>
                <c:pt idx="103">
                  <c:v>42570</c:v>
                </c:pt>
                <c:pt idx="104">
                  <c:v>42570</c:v>
                </c:pt>
                <c:pt idx="105">
                  <c:v>42573</c:v>
                </c:pt>
                <c:pt idx="106">
                  <c:v>42577</c:v>
                </c:pt>
                <c:pt idx="107">
                  <c:v>42579</c:v>
                </c:pt>
                <c:pt idx="108">
                  <c:v>42579</c:v>
                </c:pt>
                <c:pt idx="109">
                  <c:v>42583</c:v>
                </c:pt>
                <c:pt idx="110">
                  <c:v>42584</c:v>
                </c:pt>
                <c:pt idx="111">
                  <c:v>42584</c:v>
                </c:pt>
                <c:pt idx="112">
                  <c:v>42590</c:v>
                </c:pt>
                <c:pt idx="113">
                  <c:v>42590</c:v>
                </c:pt>
                <c:pt idx="114">
                  <c:v>42593</c:v>
                </c:pt>
                <c:pt idx="115">
                  <c:v>42594</c:v>
                </c:pt>
                <c:pt idx="116">
                  <c:v>42598</c:v>
                </c:pt>
                <c:pt idx="117">
                  <c:v>42600</c:v>
                </c:pt>
                <c:pt idx="118">
                  <c:v>42607</c:v>
                </c:pt>
                <c:pt idx="119">
                  <c:v>42614</c:v>
                </c:pt>
                <c:pt idx="120">
                  <c:v>42622</c:v>
                </c:pt>
                <c:pt idx="121">
                  <c:v>42634</c:v>
                </c:pt>
                <c:pt idx="122">
                  <c:v>42640</c:v>
                </c:pt>
                <c:pt idx="123">
                  <c:v>42643</c:v>
                </c:pt>
                <c:pt idx="124">
                  <c:v>42648</c:v>
                </c:pt>
                <c:pt idx="125">
                  <c:v>42649</c:v>
                </c:pt>
                <c:pt idx="126">
                  <c:v>42649</c:v>
                </c:pt>
                <c:pt idx="127">
                  <c:v>42655</c:v>
                </c:pt>
                <c:pt idx="128">
                  <c:v>42657</c:v>
                </c:pt>
                <c:pt idx="129">
                  <c:v>42661</c:v>
                </c:pt>
                <c:pt idx="130">
                  <c:v>42674</c:v>
                </c:pt>
                <c:pt idx="131">
                  <c:v>42675</c:v>
                </c:pt>
                <c:pt idx="132">
                  <c:v>42676</c:v>
                </c:pt>
                <c:pt idx="133">
                  <c:v>42677</c:v>
                </c:pt>
                <c:pt idx="134">
                  <c:v>42682</c:v>
                </c:pt>
                <c:pt idx="135">
                  <c:v>42683</c:v>
                </c:pt>
                <c:pt idx="136">
                  <c:v>42684</c:v>
                </c:pt>
                <c:pt idx="137">
                  <c:v>42685</c:v>
                </c:pt>
                <c:pt idx="138">
                  <c:v>42696</c:v>
                </c:pt>
                <c:pt idx="139">
                  <c:v>42697</c:v>
                </c:pt>
                <c:pt idx="140">
                  <c:v>42704</c:v>
                </c:pt>
                <c:pt idx="141">
                  <c:v>42705</c:v>
                </c:pt>
                <c:pt idx="142">
                  <c:v>42709</c:v>
                </c:pt>
                <c:pt idx="143">
                  <c:v>42712</c:v>
                </c:pt>
                <c:pt idx="144">
                  <c:v>42716</c:v>
                </c:pt>
                <c:pt idx="145">
                  <c:v>42716</c:v>
                </c:pt>
                <c:pt idx="146">
                  <c:v>42718</c:v>
                </c:pt>
                <c:pt idx="147">
                  <c:v>42725</c:v>
                </c:pt>
                <c:pt idx="148">
                  <c:v>42733</c:v>
                </c:pt>
                <c:pt idx="149">
                  <c:v>42734</c:v>
                </c:pt>
                <c:pt idx="150">
                  <c:v>42734</c:v>
                </c:pt>
                <c:pt idx="151">
                  <c:v>42739</c:v>
                </c:pt>
                <c:pt idx="152">
                  <c:v>42744</c:v>
                </c:pt>
                <c:pt idx="153">
                  <c:v>42746</c:v>
                </c:pt>
                <c:pt idx="154">
                  <c:v>42754</c:v>
                </c:pt>
                <c:pt idx="155">
                  <c:v>42758</c:v>
                </c:pt>
                <c:pt idx="156">
                  <c:v>42765</c:v>
                </c:pt>
                <c:pt idx="157">
                  <c:v>42773</c:v>
                </c:pt>
                <c:pt idx="158">
                  <c:v>42779</c:v>
                </c:pt>
                <c:pt idx="159">
                  <c:v>42780</c:v>
                </c:pt>
                <c:pt idx="160">
                  <c:v>42781</c:v>
                </c:pt>
                <c:pt idx="161">
                  <c:v>42782</c:v>
                </c:pt>
                <c:pt idx="162">
                  <c:v>42789</c:v>
                </c:pt>
                <c:pt idx="163">
                  <c:v>42793</c:v>
                </c:pt>
                <c:pt idx="164">
                  <c:v>42793</c:v>
                </c:pt>
                <c:pt idx="165">
                  <c:v>42802</c:v>
                </c:pt>
                <c:pt idx="166">
                  <c:v>42803</c:v>
                </c:pt>
                <c:pt idx="167">
                  <c:v>42803</c:v>
                </c:pt>
                <c:pt idx="168">
                  <c:v>42804</c:v>
                </c:pt>
                <c:pt idx="169">
                  <c:v>42808</c:v>
                </c:pt>
                <c:pt idx="170">
                  <c:v>42809</c:v>
                </c:pt>
                <c:pt idx="171">
                  <c:v>42810</c:v>
                </c:pt>
                <c:pt idx="172">
                  <c:v>42811</c:v>
                </c:pt>
                <c:pt idx="173">
                  <c:v>42817</c:v>
                </c:pt>
                <c:pt idx="174">
                  <c:v>42817</c:v>
                </c:pt>
                <c:pt idx="175">
                  <c:v>42822</c:v>
                </c:pt>
                <c:pt idx="176">
                  <c:v>42822</c:v>
                </c:pt>
                <c:pt idx="177">
                  <c:v>42822</c:v>
                </c:pt>
                <c:pt idx="178">
                  <c:v>42824</c:v>
                </c:pt>
                <c:pt idx="179">
                  <c:v>42829</c:v>
                </c:pt>
                <c:pt idx="180">
                  <c:v>42831</c:v>
                </c:pt>
                <c:pt idx="181">
                  <c:v>42836</c:v>
                </c:pt>
                <c:pt idx="182">
                  <c:v>42838</c:v>
                </c:pt>
                <c:pt idx="183">
                  <c:v>42844</c:v>
                </c:pt>
                <c:pt idx="184">
                  <c:v>42852</c:v>
                </c:pt>
                <c:pt idx="185">
                  <c:v>42857</c:v>
                </c:pt>
                <c:pt idx="186">
                  <c:v>42857</c:v>
                </c:pt>
                <c:pt idx="187">
                  <c:v>42859</c:v>
                </c:pt>
                <c:pt idx="188">
                  <c:v>42859</c:v>
                </c:pt>
                <c:pt idx="189">
                  <c:v>42859</c:v>
                </c:pt>
                <c:pt idx="190">
                  <c:v>42860</c:v>
                </c:pt>
                <c:pt idx="191">
                  <c:v>42860</c:v>
                </c:pt>
                <c:pt idx="192">
                  <c:v>42865</c:v>
                </c:pt>
                <c:pt idx="193">
                  <c:v>42865</c:v>
                </c:pt>
                <c:pt idx="194">
                  <c:v>42870</c:v>
                </c:pt>
                <c:pt idx="195">
                  <c:v>42877</c:v>
                </c:pt>
                <c:pt idx="196">
                  <c:v>42877</c:v>
                </c:pt>
                <c:pt idx="197">
                  <c:v>42885</c:v>
                </c:pt>
                <c:pt idx="198">
                  <c:v>42887</c:v>
                </c:pt>
                <c:pt idx="199">
                  <c:v>42888</c:v>
                </c:pt>
                <c:pt idx="200">
                  <c:v>42894</c:v>
                </c:pt>
                <c:pt idx="201">
                  <c:v>42894</c:v>
                </c:pt>
                <c:pt idx="202">
                  <c:v>42895</c:v>
                </c:pt>
                <c:pt idx="203">
                  <c:v>42899</c:v>
                </c:pt>
                <c:pt idx="204">
                  <c:v>42902</c:v>
                </c:pt>
                <c:pt idx="205">
                  <c:v>42907</c:v>
                </c:pt>
                <c:pt idx="206">
                  <c:v>42919</c:v>
                </c:pt>
                <c:pt idx="207">
                  <c:v>42921</c:v>
                </c:pt>
                <c:pt idx="208">
                  <c:v>42921</c:v>
                </c:pt>
                <c:pt idx="209">
                  <c:v>42921</c:v>
                </c:pt>
                <c:pt idx="210">
                  <c:v>42926</c:v>
                </c:pt>
                <c:pt idx="211">
                  <c:v>42926</c:v>
                </c:pt>
                <c:pt idx="212">
                  <c:v>42943</c:v>
                </c:pt>
                <c:pt idx="213">
                  <c:v>42943</c:v>
                </c:pt>
                <c:pt idx="214">
                  <c:v>42944</c:v>
                </c:pt>
                <c:pt idx="215">
                  <c:v>42950</c:v>
                </c:pt>
                <c:pt idx="216">
                  <c:v>42958</c:v>
                </c:pt>
                <c:pt idx="217">
                  <c:v>42961</c:v>
                </c:pt>
                <c:pt idx="218">
                  <c:v>42961</c:v>
                </c:pt>
                <c:pt idx="219">
                  <c:v>42963</c:v>
                </c:pt>
                <c:pt idx="220">
                  <c:v>42965</c:v>
                </c:pt>
                <c:pt idx="221">
                  <c:v>42970</c:v>
                </c:pt>
                <c:pt idx="222">
                  <c:v>42975</c:v>
                </c:pt>
                <c:pt idx="223">
                  <c:v>42976</c:v>
                </c:pt>
                <c:pt idx="224">
                  <c:v>42996</c:v>
                </c:pt>
                <c:pt idx="225">
                  <c:v>42996</c:v>
                </c:pt>
                <c:pt idx="226">
                  <c:v>43003</c:v>
                </c:pt>
                <c:pt idx="227">
                  <c:v>43004</c:v>
                </c:pt>
                <c:pt idx="228">
                  <c:v>43004</c:v>
                </c:pt>
                <c:pt idx="229">
                  <c:v>43010</c:v>
                </c:pt>
                <c:pt idx="230">
                  <c:v>43011</c:v>
                </c:pt>
                <c:pt idx="231">
                  <c:v>43013</c:v>
                </c:pt>
                <c:pt idx="232">
                  <c:v>43018</c:v>
                </c:pt>
                <c:pt idx="233">
                  <c:v>43019</c:v>
                </c:pt>
                <c:pt idx="234">
                  <c:v>43025</c:v>
                </c:pt>
                <c:pt idx="235">
                  <c:v>43026</c:v>
                </c:pt>
                <c:pt idx="236">
                  <c:v>43028</c:v>
                </c:pt>
                <c:pt idx="237">
                  <c:v>43032</c:v>
                </c:pt>
                <c:pt idx="238">
                  <c:v>43033</c:v>
                </c:pt>
                <c:pt idx="239">
                  <c:v>43052</c:v>
                </c:pt>
                <c:pt idx="240">
                  <c:v>43054</c:v>
                </c:pt>
                <c:pt idx="241">
                  <c:v>43061</c:v>
                </c:pt>
                <c:pt idx="242">
                  <c:v>43063</c:v>
                </c:pt>
                <c:pt idx="243">
                  <c:v>43080</c:v>
                </c:pt>
                <c:pt idx="244">
                  <c:v>43088</c:v>
                </c:pt>
                <c:pt idx="245">
                  <c:v>43103</c:v>
                </c:pt>
                <c:pt idx="246">
                  <c:v>43105</c:v>
                </c:pt>
                <c:pt idx="247">
                  <c:v>43110</c:v>
                </c:pt>
                <c:pt idx="248">
                  <c:v>43118</c:v>
                </c:pt>
                <c:pt idx="249">
                  <c:v>43119</c:v>
                </c:pt>
                <c:pt idx="250">
                  <c:v>43129</c:v>
                </c:pt>
                <c:pt idx="251">
                  <c:v>43130</c:v>
                </c:pt>
                <c:pt idx="252">
                  <c:v>43131</c:v>
                </c:pt>
                <c:pt idx="253">
                  <c:v>43137</c:v>
                </c:pt>
                <c:pt idx="254">
                  <c:v>43144</c:v>
                </c:pt>
                <c:pt idx="255">
                  <c:v>43151</c:v>
                </c:pt>
                <c:pt idx="256">
                  <c:v>43159</c:v>
                </c:pt>
                <c:pt idx="257">
                  <c:v>43159</c:v>
                </c:pt>
                <c:pt idx="258">
                  <c:v>43167</c:v>
                </c:pt>
                <c:pt idx="259">
                  <c:v>43167</c:v>
                </c:pt>
                <c:pt idx="260">
                  <c:v>43168</c:v>
                </c:pt>
                <c:pt idx="261">
                  <c:v>43175</c:v>
                </c:pt>
                <c:pt idx="262">
                  <c:v>43175</c:v>
                </c:pt>
                <c:pt idx="263">
                  <c:v>43180</c:v>
                </c:pt>
                <c:pt idx="264">
                  <c:v>43186</c:v>
                </c:pt>
                <c:pt idx="265">
                  <c:v>43188</c:v>
                </c:pt>
                <c:pt idx="266">
                  <c:v>43194</c:v>
                </c:pt>
                <c:pt idx="267">
                  <c:v>43195</c:v>
                </c:pt>
                <c:pt idx="268">
                  <c:v>43199</c:v>
                </c:pt>
                <c:pt idx="269">
                  <c:v>43208</c:v>
                </c:pt>
                <c:pt idx="270">
                  <c:v>43217</c:v>
                </c:pt>
                <c:pt idx="271">
                  <c:v>43217</c:v>
                </c:pt>
                <c:pt idx="272">
                  <c:v>43220</c:v>
                </c:pt>
                <c:pt idx="273">
                  <c:v>43224</c:v>
                </c:pt>
                <c:pt idx="274">
                  <c:v>43227</c:v>
                </c:pt>
                <c:pt idx="275">
                  <c:v>43235</c:v>
                </c:pt>
                <c:pt idx="276">
                  <c:v>43241</c:v>
                </c:pt>
                <c:pt idx="277">
                  <c:v>43249</c:v>
                </c:pt>
                <c:pt idx="278">
                  <c:v>43251</c:v>
                </c:pt>
                <c:pt idx="279">
                  <c:v>43251</c:v>
                </c:pt>
                <c:pt idx="280">
                  <c:v>43252</c:v>
                </c:pt>
                <c:pt idx="281">
                  <c:v>43259</c:v>
                </c:pt>
                <c:pt idx="282">
                  <c:v>43263</c:v>
                </c:pt>
                <c:pt idx="283">
                  <c:v>43284</c:v>
                </c:pt>
                <c:pt idx="284">
                  <c:v>43291</c:v>
                </c:pt>
                <c:pt idx="285">
                  <c:v>43301</c:v>
                </c:pt>
                <c:pt idx="286">
                  <c:v>43308</c:v>
                </c:pt>
                <c:pt idx="287">
                  <c:v>43308</c:v>
                </c:pt>
                <c:pt idx="288">
                  <c:v>43311</c:v>
                </c:pt>
                <c:pt idx="289">
                  <c:v>43311</c:v>
                </c:pt>
                <c:pt idx="290">
                  <c:v>43314</c:v>
                </c:pt>
                <c:pt idx="291">
                  <c:v>43315</c:v>
                </c:pt>
                <c:pt idx="292">
                  <c:v>43328</c:v>
                </c:pt>
                <c:pt idx="293">
                  <c:v>43329</c:v>
                </c:pt>
                <c:pt idx="294">
                  <c:v>43333</c:v>
                </c:pt>
                <c:pt idx="295">
                  <c:v>43339</c:v>
                </c:pt>
                <c:pt idx="296">
                  <c:v>43349</c:v>
                </c:pt>
                <c:pt idx="297">
                  <c:v>43350</c:v>
                </c:pt>
                <c:pt idx="298">
                  <c:v>43350</c:v>
                </c:pt>
                <c:pt idx="299">
                  <c:v>43362</c:v>
                </c:pt>
                <c:pt idx="300">
                  <c:v>43364</c:v>
                </c:pt>
                <c:pt idx="301">
                  <c:v>43368</c:v>
                </c:pt>
                <c:pt idx="302">
                  <c:v>43388</c:v>
                </c:pt>
                <c:pt idx="303">
                  <c:v>43390</c:v>
                </c:pt>
                <c:pt idx="304">
                  <c:v>43397</c:v>
                </c:pt>
                <c:pt idx="305">
                  <c:v>43398</c:v>
                </c:pt>
                <c:pt idx="306">
                  <c:v>43402</c:v>
                </c:pt>
                <c:pt idx="307">
                  <c:v>43403</c:v>
                </c:pt>
                <c:pt idx="308">
                  <c:v>43403</c:v>
                </c:pt>
                <c:pt idx="309">
                  <c:v>43404</c:v>
                </c:pt>
                <c:pt idx="310">
                  <c:v>43413</c:v>
                </c:pt>
                <c:pt idx="311">
                  <c:v>43418</c:v>
                </c:pt>
                <c:pt idx="312">
                  <c:v>43424</c:v>
                </c:pt>
                <c:pt idx="313">
                  <c:v>43432</c:v>
                </c:pt>
                <c:pt idx="314">
                  <c:v>43432</c:v>
                </c:pt>
                <c:pt idx="315">
                  <c:v>43437</c:v>
                </c:pt>
                <c:pt idx="316">
                  <c:v>43446</c:v>
                </c:pt>
                <c:pt idx="317">
                  <c:v>43452</c:v>
                </c:pt>
                <c:pt idx="318">
                  <c:v>43453</c:v>
                </c:pt>
                <c:pt idx="319">
                  <c:v>43458</c:v>
                </c:pt>
                <c:pt idx="320">
                  <c:v>43460</c:v>
                </c:pt>
                <c:pt idx="321">
                  <c:v>43461</c:v>
                </c:pt>
                <c:pt idx="322">
                  <c:v>43468</c:v>
                </c:pt>
                <c:pt idx="323">
                  <c:v>43473</c:v>
                </c:pt>
                <c:pt idx="324">
                  <c:v>43475</c:v>
                </c:pt>
                <c:pt idx="325">
                  <c:v>43483</c:v>
                </c:pt>
                <c:pt idx="326">
                  <c:v>43487</c:v>
                </c:pt>
                <c:pt idx="327">
                  <c:v>43488</c:v>
                </c:pt>
                <c:pt idx="328">
                  <c:v>43503</c:v>
                </c:pt>
                <c:pt idx="329">
                  <c:v>43508</c:v>
                </c:pt>
                <c:pt idx="330">
                  <c:v>43510</c:v>
                </c:pt>
                <c:pt idx="331">
                  <c:v>43510</c:v>
                </c:pt>
                <c:pt idx="332">
                  <c:v>43516</c:v>
                </c:pt>
                <c:pt idx="333">
                  <c:v>43518</c:v>
                </c:pt>
                <c:pt idx="334">
                  <c:v>43525</c:v>
                </c:pt>
                <c:pt idx="335">
                  <c:v>43532</c:v>
                </c:pt>
                <c:pt idx="336">
                  <c:v>43550</c:v>
                </c:pt>
                <c:pt idx="337">
                  <c:v>43559</c:v>
                </c:pt>
                <c:pt idx="338">
                  <c:v>43559</c:v>
                </c:pt>
                <c:pt idx="339">
                  <c:v>43560</c:v>
                </c:pt>
                <c:pt idx="340">
                  <c:v>43565</c:v>
                </c:pt>
                <c:pt idx="341">
                  <c:v>43571</c:v>
                </c:pt>
                <c:pt idx="342">
                  <c:v>43580</c:v>
                </c:pt>
                <c:pt idx="343">
                  <c:v>43584</c:v>
                </c:pt>
                <c:pt idx="344">
                  <c:v>43591</c:v>
                </c:pt>
                <c:pt idx="345">
                  <c:v>43591</c:v>
                </c:pt>
                <c:pt idx="346">
                  <c:v>43599</c:v>
                </c:pt>
                <c:pt idx="347">
                  <c:v>43601</c:v>
                </c:pt>
                <c:pt idx="348">
                  <c:v>43605</c:v>
                </c:pt>
                <c:pt idx="349">
                  <c:v>43614</c:v>
                </c:pt>
                <c:pt idx="350">
                  <c:v>43640</c:v>
                </c:pt>
                <c:pt idx="351">
                  <c:v>43642</c:v>
                </c:pt>
                <c:pt idx="352">
                  <c:v>43643</c:v>
                </c:pt>
                <c:pt idx="353">
                  <c:v>43644</c:v>
                </c:pt>
                <c:pt idx="354">
                  <c:v>43644</c:v>
                </c:pt>
                <c:pt idx="355">
                  <c:v>43644</c:v>
                </c:pt>
                <c:pt idx="356">
                  <c:v>43648</c:v>
                </c:pt>
                <c:pt idx="357">
                  <c:v>43655</c:v>
                </c:pt>
                <c:pt idx="358">
                  <c:v>43656</c:v>
                </c:pt>
                <c:pt idx="359">
                  <c:v>43657</c:v>
                </c:pt>
                <c:pt idx="360">
                  <c:v>43658</c:v>
                </c:pt>
                <c:pt idx="361">
                  <c:v>43665</c:v>
                </c:pt>
                <c:pt idx="362">
                  <c:v>43669</c:v>
                </c:pt>
                <c:pt idx="363">
                  <c:v>43670</c:v>
                </c:pt>
                <c:pt idx="364">
                  <c:v>43682</c:v>
                </c:pt>
                <c:pt idx="365">
                  <c:v>43685</c:v>
                </c:pt>
                <c:pt idx="366">
                  <c:v>43686</c:v>
                </c:pt>
                <c:pt idx="367">
                  <c:v>43689</c:v>
                </c:pt>
                <c:pt idx="368">
                  <c:v>43689</c:v>
                </c:pt>
                <c:pt idx="369">
                  <c:v>43689</c:v>
                </c:pt>
                <c:pt idx="370">
                  <c:v>43690</c:v>
                </c:pt>
                <c:pt idx="371">
                  <c:v>43691</c:v>
                </c:pt>
                <c:pt idx="372">
                  <c:v>43691</c:v>
                </c:pt>
                <c:pt idx="373">
                  <c:v>43692</c:v>
                </c:pt>
                <c:pt idx="374">
                  <c:v>43692</c:v>
                </c:pt>
                <c:pt idx="375">
                  <c:v>43703</c:v>
                </c:pt>
                <c:pt idx="376">
                  <c:v>43707</c:v>
                </c:pt>
                <c:pt idx="377">
                  <c:v>43711</c:v>
                </c:pt>
                <c:pt idx="378">
                  <c:v>43714</c:v>
                </c:pt>
                <c:pt idx="379">
                  <c:v>43719</c:v>
                </c:pt>
                <c:pt idx="380">
                  <c:v>43725</c:v>
                </c:pt>
                <c:pt idx="381">
                  <c:v>43726</c:v>
                </c:pt>
                <c:pt idx="382">
                  <c:v>43728</c:v>
                </c:pt>
                <c:pt idx="383">
                  <c:v>43728</c:v>
                </c:pt>
                <c:pt idx="384">
                  <c:v>43732</c:v>
                </c:pt>
                <c:pt idx="385">
                  <c:v>43733</c:v>
                </c:pt>
                <c:pt idx="386">
                  <c:v>43738</c:v>
                </c:pt>
                <c:pt idx="387">
                  <c:v>43739</c:v>
                </c:pt>
                <c:pt idx="388">
                  <c:v>43740</c:v>
                </c:pt>
                <c:pt idx="389">
                  <c:v>43749</c:v>
                </c:pt>
                <c:pt idx="390">
                  <c:v>43755</c:v>
                </c:pt>
                <c:pt idx="391">
                  <c:v>43762</c:v>
                </c:pt>
                <c:pt idx="392">
                  <c:v>43769</c:v>
                </c:pt>
                <c:pt idx="393">
                  <c:v>43770</c:v>
                </c:pt>
                <c:pt idx="394">
                  <c:v>43775</c:v>
                </c:pt>
                <c:pt idx="395">
                  <c:v>43777</c:v>
                </c:pt>
                <c:pt idx="396">
                  <c:v>43780</c:v>
                </c:pt>
                <c:pt idx="397">
                  <c:v>43782</c:v>
                </c:pt>
                <c:pt idx="398">
                  <c:v>43789</c:v>
                </c:pt>
                <c:pt idx="399">
                  <c:v>43798</c:v>
                </c:pt>
                <c:pt idx="400">
                  <c:v>43802</c:v>
                </c:pt>
                <c:pt idx="401">
                  <c:v>43805</c:v>
                </c:pt>
                <c:pt idx="402">
                  <c:v>43808</c:v>
                </c:pt>
                <c:pt idx="403">
                  <c:v>43810</c:v>
                </c:pt>
                <c:pt idx="404">
                  <c:v>43822</c:v>
                </c:pt>
                <c:pt idx="405">
                  <c:v>43826</c:v>
                </c:pt>
                <c:pt idx="406">
                  <c:v>43836</c:v>
                </c:pt>
                <c:pt idx="407">
                  <c:v>43837</c:v>
                </c:pt>
                <c:pt idx="408">
                  <c:v>43838</c:v>
                </c:pt>
                <c:pt idx="409">
                  <c:v>43839</c:v>
                </c:pt>
                <c:pt idx="410">
                  <c:v>43840</c:v>
                </c:pt>
                <c:pt idx="411">
                  <c:v>43844</c:v>
                </c:pt>
                <c:pt idx="412">
                  <c:v>43852</c:v>
                </c:pt>
                <c:pt idx="413">
                  <c:v>43854</c:v>
                </c:pt>
                <c:pt idx="414">
                  <c:v>43858</c:v>
                </c:pt>
                <c:pt idx="415">
                  <c:v>43859</c:v>
                </c:pt>
                <c:pt idx="416">
                  <c:v>43866</c:v>
                </c:pt>
                <c:pt idx="417">
                  <c:v>43867</c:v>
                </c:pt>
                <c:pt idx="418">
                  <c:v>43871</c:v>
                </c:pt>
                <c:pt idx="419">
                  <c:v>43871</c:v>
                </c:pt>
                <c:pt idx="420">
                  <c:v>43872</c:v>
                </c:pt>
                <c:pt idx="421">
                  <c:v>43879</c:v>
                </c:pt>
                <c:pt idx="422">
                  <c:v>43886</c:v>
                </c:pt>
                <c:pt idx="423">
                  <c:v>43887</c:v>
                </c:pt>
                <c:pt idx="424">
                  <c:v>43887</c:v>
                </c:pt>
                <c:pt idx="425">
                  <c:v>43892</c:v>
                </c:pt>
                <c:pt idx="426">
                  <c:v>43893</c:v>
                </c:pt>
                <c:pt idx="427">
                  <c:v>43899</c:v>
                </c:pt>
                <c:pt idx="428">
                  <c:v>43899</c:v>
                </c:pt>
                <c:pt idx="429">
                  <c:v>43902</c:v>
                </c:pt>
                <c:pt idx="430">
                  <c:v>43910</c:v>
                </c:pt>
                <c:pt idx="431">
                  <c:v>43915</c:v>
                </c:pt>
                <c:pt idx="432">
                  <c:v>43915</c:v>
                </c:pt>
                <c:pt idx="433">
                  <c:v>43920</c:v>
                </c:pt>
                <c:pt idx="434">
                  <c:v>43921</c:v>
                </c:pt>
                <c:pt idx="435">
                  <c:v>43934</c:v>
                </c:pt>
                <c:pt idx="436">
                  <c:v>43937</c:v>
                </c:pt>
                <c:pt idx="437">
                  <c:v>43943</c:v>
                </c:pt>
                <c:pt idx="438">
                  <c:v>43944</c:v>
                </c:pt>
                <c:pt idx="439">
                  <c:v>43945</c:v>
                </c:pt>
                <c:pt idx="440">
                  <c:v>43952</c:v>
                </c:pt>
                <c:pt idx="441">
                  <c:v>43956</c:v>
                </c:pt>
                <c:pt idx="442">
                  <c:v>43956</c:v>
                </c:pt>
                <c:pt idx="443">
                  <c:v>43958</c:v>
                </c:pt>
                <c:pt idx="444">
                  <c:v>43958</c:v>
                </c:pt>
                <c:pt idx="445">
                  <c:v>43959</c:v>
                </c:pt>
                <c:pt idx="446">
                  <c:v>43966</c:v>
                </c:pt>
                <c:pt idx="447">
                  <c:v>43966</c:v>
                </c:pt>
                <c:pt idx="448">
                  <c:v>43970</c:v>
                </c:pt>
                <c:pt idx="449">
                  <c:v>43970</c:v>
                </c:pt>
                <c:pt idx="450">
                  <c:v>43979</c:v>
                </c:pt>
                <c:pt idx="451">
                  <c:v>43979</c:v>
                </c:pt>
                <c:pt idx="452">
                  <c:v>43980</c:v>
                </c:pt>
                <c:pt idx="453">
                  <c:v>43984</c:v>
                </c:pt>
                <c:pt idx="454">
                  <c:v>43987</c:v>
                </c:pt>
                <c:pt idx="455">
                  <c:v>43987</c:v>
                </c:pt>
                <c:pt idx="456">
                  <c:v>43997</c:v>
                </c:pt>
                <c:pt idx="457">
                  <c:v>43999</c:v>
                </c:pt>
                <c:pt idx="458">
                  <c:v>44001</c:v>
                </c:pt>
                <c:pt idx="459">
                  <c:v>44005</c:v>
                </c:pt>
                <c:pt idx="460">
                  <c:v>44006</c:v>
                </c:pt>
                <c:pt idx="461">
                  <c:v>44008</c:v>
                </c:pt>
                <c:pt idx="462">
                  <c:v>44021</c:v>
                </c:pt>
                <c:pt idx="463">
                  <c:v>44021</c:v>
                </c:pt>
                <c:pt idx="464">
                  <c:v>44040</c:v>
                </c:pt>
                <c:pt idx="465">
                  <c:v>44046</c:v>
                </c:pt>
                <c:pt idx="466">
                  <c:v>44056</c:v>
                </c:pt>
                <c:pt idx="467">
                  <c:v>44061</c:v>
                </c:pt>
                <c:pt idx="468">
                  <c:v>44064</c:v>
                </c:pt>
                <c:pt idx="469">
                  <c:v>44067</c:v>
                </c:pt>
                <c:pt idx="470">
                  <c:v>44074</c:v>
                </c:pt>
                <c:pt idx="471">
                  <c:v>44088</c:v>
                </c:pt>
                <c:pt idx="472">
                  <c:v>44098</c:v>
                </c:pt>
                <c:pt idx="473">
                  <c:v>44099</c:v>
                </c:pt>
                <c:pt idx="474">
                  <c:v>44099</c:v>
                </c:pt>
                <c:pt idx="475">
                  <c:v>44106</c:v>
                </c:pt>
                <c:pt idx="476">
                  <c:v>44109</c:v>
                </c:pt>
                <c:pt idx="477">
                  <c:v>44109</c:v>
                </c:pt>
                <c:pt idx="478">
                  <c:v>44116</c:v>
                </c:pt>
                <c:pt idx="479">
                  <c:v>44120</c:v>
                </c:pt>
                <c:pt idx="480">
                  <c:v>44137</c:v>
                </c:pt>
                <c:pt idx="481">
                  <c:v>44138</c:v>
                </c:pt>
                <c:pt idx="482">
                  <c:v>44141</c:v>
                </c:pt>
                <c:pt idx="483">
                  <c:v>44144</c:v>
                </c:pt>
                <c:pt idx="484">
                  <c:v>44147</c:v>
                </c:pt>
                <c:pt idx="485">
                  <c:v>44151</c:v>
                </c:pt>
                <c:pt idx="486">
                  <c:v>44153</c:v>
                </c:pt>
                <c:pt idx="487">
                  <c:v>44154</c:v>
                </c:pt>
                <c:pt idx="488">
                  <c:v>44167</c:v>
                </c:pt>
                <c:pt idx="489">
                  <c:v>44167</c:v>
                </c:pt>
                <c:pt idx="490">
                  <c:v>44168</c:v>
                </c:pt>
                <c:pt idx="491">
                  <c:v>44169</c:v>
                </c:pt>
                <c:pt idx="492">
                  <c:v>44175</c:v>
                </c:pt>
              </c:numCache>
            </c:numRef>
          </c:cat>
          <c:val>
            <c:numRef>
              <c:f>Сделки!$E$2:$E$494</c:f>
              <c:numCache>
                <c:formatCode>General</c:formatCode>
                <c:ptCount val="493"/>
                <c:pt idx="0">
                  <c:v>31614.799999999999</c:v>
                </c:pt>
                <c:pt idx="1">
                  <c:v>-13492.5</c:v>
                </c:pt>
                <c:pt idx="2">
                  <c:v>2659.6</c:v>
                </c:pt>
                <c:pt idx="3">
                  <c:v>-646.59999999999991</c:v>
                </c:pt>
                <c:pt idx="4">
                  <c:v>7114.8000000000011</c:v>
                </c:pt>
                <c:pt idx="5">
                  <c:v>8408.4000000000015</c:v>
                </c:pt>
                <c:pt idx="6">
                  <c:v>-7024.6</c:v>
                </c:pt>
                <c:pt idx="7">
                  <c:v>-25233</c:v>
                </c:pt>
                <c:pt idx="8">
                  <c:v>-3299.4999999999995</c:v>
                </c:pt>
                <c:pt idx="9">
                  <c:v>27375.699999999997</c:v>
                </c:pt>
                <c:pt idx="10">
                  <c:v>6310.8</c:v>
                </c:pt>
                <c:pt idx="11">
                  <c:v>1400.3999999999999</c:v>
                </c:pt>
                <c:pt idx="12">
                  <c:v>-3490.9999999999995</c:v>
                </c:pt>
                <c:pt idx="13">
                  <c:v>-8062.7999999999993</c:v>
                </c:pt>
                <c:pt idx="14">
                  <c:v>10078.5</c:v>
                </c:pt>
                <c:pt idx="15">
                  <c:v>-17812.600000000002</c:v>
                </c:pt>
                <c:pt idx="16">
                  <c:v>-18416.699999999997</c:v>
                </c:pt>
                <c:pt idx="17">
                  <c:v>-22512.6</c:v>
                </c:pt>
                <c:pt idx="18">
                  <c:v>0</c:v>
                </c:pt>
                <c:pt idx="19">
                  <c:v>11866</c:v>
                </c:pt>
                <c:pt idx="20">
                  <c:v>-15356</c:v>
                </c:pt>
                <c:pt idx="21">
                  <c:v>18897.3</c:v>
                </c:pt>
                <c:pt idx="22">
                  <c:v>-23990.400000000001</c:v>
                </c:pt>
                <c:pt idx="23">
                  <c:v>20108.600000000002</c:v>
                </c:pt>
                <c:pt idx="24">
                  <c:v>22188.800000000003</c:v>
                </c:pt>
                <c:pt idx="25">
                  <c:v>-2830.7999999999997</c:v>
                </c:pt>
                <c:pt idx="26">
                  <c:v>2746</c:v>
                </c:pt>
                <c:pt idx="27">
                  <c:v>4162.2000000000007</c:v>
                </c:pt>
                <c:pt idx="28">
                  <c:v>20811</c:v>
                </c:pt>
                <c:pt idx="29">
                  <c:v>-17793</c:v>
                </c:pt>
                <c:pt idx="30">
                  <c:v>30938.6</c:v>
                </c:pt>
                <c:pt idx="31">
                  <c:v>8208.2000000000007</c:v>
                </c:pt>
                <c:pt idx="32">
                  <c:v>26015</c:v>
                </c:pt>
                <c:pt idx="33">
                  <c:v>-21517.200000000001</c:v>
                </c:pt>
                <c:pt idx="34">
                  <c:v>-21805.200000000001</c:v>
                </c:pt>
                <c:pt idx="35">
                  <c:v>-15431</c:v>
                </c:pt>
                <c:pt idx="36">
                  <c:v>-16629.2</c:v>
                </c:pt>
                <c:pt idx="37">
                  <c:v>-2787</c:v>
                </c:pt>
                <c:pt idx="38">
                  <c:v>-10882</c:v>
                </c:pt>
                <c:pt idx="39">
                  <c:v>-15130.8</c:v>
                </c:pt>
                <c:pt idx="40">
                  <c:v>15579.2</c:v>
                </c:pt>
                <c:pt idx="41">
                  <c:v>-22115.399999999998</c:v>
                </c:pt>
                <c:pt idx="42">
                  <c:v>-3020.4</c:v>
                </c:pt>
                <c:pt idx="43">
                  <c:v>-5187</c:v>
                </c:pt>
                <c:pt idx="44">
                  <c:v>4994.3999999999996</c:v>
                </c:pt>
                <c:pt idx="45">
                  <c:v>-14606.4</c:v>
                </c:pt>
                <c:pt idx="46">
                  <c:v>12648.3</c:v>
                </c:pt>
                <c:pt idx="47">
                  <c:v>-19981.5</c:v>
                </c:pt>
                <c:pt idx="48">
                  <c:v>28740.5</c:v>
                </c:pt>
                <c:pt idx="49">
                  <c:v>4070.5</c:v>
                </c:pt>
                <c:pt idx="50">
                  <c:v>-28919.800000000003</c:v>
                </c:pt>
                <c:pt idx="51">
                  <c:v>15007.199999999999</c:v>
                </c:pt>
                <c:pt idx="52">
                  <c:v>-15300.9</c:v>
                </c:pt>
                <c:pt idx="53">
                  <c:v>-23427.600000000002</c:v>
                </c:pt>
                <c:pt idx="54">
                  <c:v>-10040.4</c:v>
                </c:pt>
                <c:pt idx="55">
                  <c:v>26774.400000000001</c:v>
                </c:pt>
                <c:pt idx="56">
                  <c:v>-7025.2</c:v>
                </c:pt>
                <c:pt idx="57">
                  <c:v>-17740.8</c:v>
                </c:pt>
                <c:pt idx="58">
                  <c:v>-19509</c:v>
                </c:pt>
                <c:pt idx="59">
                  <c:v>1757.3999999999999</c:v>
                </c:pt>
                <c:pt idx="60">
                  <c:v>22912.5</c:v>
                </c:pt>
                <c:pt idx="61">
                  <c:v>19618.5</c:v>
                </c:pt>
                <c:pt idx="62">
                  <c:v>-2304.4</c:v>
                </c:pt>
                <c:pt idx="63">
                  <c:v>-15554.7</c:v>
                </c:pt>
                <c:pt idx="64">
                  <c:v>17251.5</c:v>
                </c:pt>
                <c:pt idx="65">
                  <c:v>-6678</c:v>
                </c:pt>
                <c:pt idx="66">
                  <c:v>10236</c:v>
                </c:pt>
                <c:pt idx="67">
                  <c:v>27523.200000000001</c:v>
                </c:pt>
                <c:pt idx="68">
                  <c:v>-12255.6</c:v>
                </c:pt>
                <c:pt idx="69">
                  <c:v>-11869</c:v>
                </c:pt>
                <c:pt idx="70">
                  <c:v>7380.8</c:v>
                </c:pt>
                <c:pt idx="71">
                  <c:v>-12001.4</c:v>
                </c:pt>
                <c:pt idx="72">
                  <c:v>0</c:v>
                </c:pt>
                <c:pt idx="73">
                  <c:v>-14302.6</c:v>
                </c:pt>
                <c:pt idx="74">
                  <c:v>-3850.7</c:v>
                </c:pt>
                <c:pt idx="75">
                  <c:v>25120.6</c:v>
                </c:pt>
                <c:pt idx="76">
                  <c:v>9469</c:v>
                </c:pt>
                <c:pt idx="77">
                  <c:v>-4456</c:v>
                </c:pt>
                <c:pt idx="78">
                  <c:v>15017.4</c:v>
                </c:pt>
                <c:pt idx="79">
                  <c:v>-3394.2</c:v>
                </c:pt>
                <c:pt idx="80">
                  <c:v>12650</c:v>
                </c:pt>
                <c:pt idx="81">
                  <c:v>10662.8</c:v>
                </c:pt>
                <c:pt idx="82">
                  <c:v>-6733.2</c:v>
                </c:pt>
                <c:pt idx="83">
                  <c:v>-1141</c:v>
                </c:pt>
                <c:pt idx="84">
                  <c:v>9139.1999999999989</c:v>
                </c:pt>
                <c:pt idx="85">
                  <c:v>-17226</c:v>
                </c:pt>
                <c:pt idx="86">
                  <c:v>8613</c:v>
                </c:pt>
                <c:pt idx="87">
                  <c:v>28747.200000000001</c:v>
                </c:pt>
                <c:pt idx="88">
                  <c:v>5335.2</c:v>
                </c:pt>
                <c:pt idx="89">
                  <c:v>-15568.800000000001</c:v>
                </c:pt>
                <c:pt idx="90">
                  <c:v>28881.600000000002</c:v>
                </c:pt>
                <c:pt idx="91">
                  <c:v>17183.599999999999</c:v>
                </c:pt>
                <c:pt idx="92">
                  <c:v>24372</c:v>
                </c:pt>
                <c:pt idx="93">
                  <c:v>25198.6</c:v>
                </c:pt>
                <c:pt idx="94">
                  <c:v>-14961.6</c:v>
                </c:pt>
                <c:pt idx="95">
                  <c:v>-23583.8</c:v>
                </c:pt>
                <c:pt idx="96">
                  <c:v>29625.4</c:v>
                </c:pt>
                <c:pt idx="97">
                  <c:v>-21362.2</c:v>
                </c:pt>
                <c:pt idx="98">
                  <c:v>22174.1</c:v>
                </c:pt>
                <c:pt idx="99">
                  <c:v>-10183</c:v>
                </c:pt>
                <c:pt idx="100">
                  <c:v>-26578.3</c:v>
                </c:pt>
                <c:pt idx="101">
                  <c:v>21633.5</c:v>
                </c:pt>
                <c:pt idx="102">
                  <c:v>29513.599999999999</c:v>
                </c:pt>
                <c:pt idx="103">
                  <c:v>28494</c:v>
                </c:pt>
                <c:pt idx="104">
                  <c:v>-29127.200000000001</c:v>
                </c:pt>
                <c:pt idx="105">
                  <c:v>30628.800000000003</c:v>
                </c:pt>
                <c:pt idx="106">
                  <c:v>19335</c:v>
                </c:pt>
                <c:pt idx="107">
                  <c:v>-8413.6</c:v>
                </c:pt>
                <c:pt idx="108">
                  <c:v>16180</c:v>
                </c:pt>
                <c:pt idx="109">
                  <c:v>10710.4</c:v>
                </c:pt>
                <c:pt idx="110">
                  <c:v>16695</c:v>
                </c:pt>
                <c:pt idx="111">
                  <c:v>-31386.600000000002</c:v>
                </c:pt>
                <c:pt idx="112">
                  <c:v>-14594.800000000001</c:v>
                </c:pt>
                <c:pt idx="113">
                  <c:v>10614.400000000001</c:v>
                </c:pt>
                <c:pt idx="114">
                  <c:v>-669.5</c:v>
                </c:pt>
                <c:pt idx="115">
                  <c:v>30907.399999999998</c:v>
                </c:pt>
                <c:pt idx="116">
                  <c:v>23359</c:v>
                </c:pt>
                <c:pt idx="117">
                  <c:v>16692.5</c:v>
                </c:pt>
                <c:pt idx="118">
                  <c:v>-22004.799999999999</c:v>
                </c:pt>
                <c:pt idx="119">
                  <c:v>21129.9</c:v>
                </c:pt>
                <c:pt idx="120">
                  <c:v>5702.4</c:v>
                </c:pt>
                <c:pt idx="121">
                  <c:v>21152.999999999996</c:v>
                </c:pt>
                <c:pt idx="122">
                  <c:v>-19370.999999999996</c:v>
                </c:pt>
                <c:pt idx="123">
                  <c:v>6937.7</c:v>
                </c:pt>
                <c:pt idx="124">
                  <c:v>-15213.6</c:v>
                </c:pt>
                <c:pt idx="125">
                  <c:v>2513.1999999999998</c:v>
                </c:pt>
                <c:pt idx="126">
                  <c:v>-9424.5</c:v>
                </c:pt>
                <c:pt idx="127">
                  <c:v>15914.6</c:v>
                </c:pt>
                <c:pt idx="128">
                  <c:v>-9627.2000000000007</c:v>
                </c:pt>
                <c:pt idx="129">
                  <c:v>-26466.5</c:v>
                </c:pt>
                <c:pt idx="130">
                  <c:v>3904.6</c:v>
                </c:pt>
                <c:pt idx="131">
                  <c:v>12419</c:v>
                </c:pt>
                <c:pt idx="132">
                  <c:v>-6814.8</c:v>
                </c:pt>
                <c:pt idx="133">
                  <c:v>-1676.7</c:v>
                </c:pt>
                <c:pt idx="134">
                  <c:v>-11173.9</c:v>
                </c:pt>
                <c:pt idx="135">
                  <c:v>-3758.4</c:v>
                </c:pt>
                <c:pt idx="136">
                  <c:v>-12160</c:v>
                </c:pt>
                <c:pt idx="137">
                  <c:v>10727</c:v>
                </c:pt>
                <c:pt idx="138">
                  <c:v>23572</c:v>
                </c:pt>
                <c:pt idx="139">
                  <c:v>-28886.400000000001</c:v>
                </c:pt>
                <c:pt idx="140">
                  <c:v>-22496</c:v>
                </c:pt>
                <c:pt idx="141">
                  <c:v>29580</c:v>
                </c:pt>
                <c:pt idx="142">
                  <c:v>29212.799999999999</c:v>
                </c:pt>
                <c:pt idx="143">
                  <c:v>-3654</c:v>
                </c:pt>
                <c:pt idx="144">
                  <c:v>0</c:v>
                </c:pt>
                <c:pt idx="145">
                  <c:v>-10546.8</c:v>
                </c:pt>
                <c:pt idx="146">
                  <c:v>-27134.799999999999</c:v>
                </c:pt>
                <c:pt idx="147">
                  <c:v>22122</c:v>
                </c:pt>
                <c:pt idx="148">
                  <c:v>-1881.8999999999999</c:v>
                </c:pt>
                <c:pt idx="149">
                  <c:v>-1252.3999999999999</c:v>
                </c:pt>
                <c:pt idx="150">
                  <c:v>10019.199999999999</c:v>
                </c:pt>
                <c:pt idx="151">
                  <c:v>3164.5</c:v>
                </c:pt>
                <c:pt idx="152">
                  <c:v>-28252.399999999998</c:v>
                </c:pt>
                <c:pt idx="153">
                  <c:v>0</c:v>
                </c:pt>
                <c:pt idx="154">
                  <c:v>1227.6000000000001</c:v>
                </c:pt>
                <c:pt idx="155">
                  <c:v>7315.2</c:v>
                </c:pt>
                <c:pt idx="156">
                  <c:v>-25984.9</c:v>
                </c:pt>
                <c:pt idx="157">
                  <c:v>-6661.6</c:v>
                </c:pt>
                <c:pt idx="158">
                  <c:v>27834.6</c:v>
                </c:pt>
                <c:pt idx="159">
                  <c:v>-14596.8</c:v>
                </c:pt>
                <c:pt idx="160">
                  <c:v>16645.5</c:v>
                </c:pt>
                <c:pt idx="161">
                  <c:v>-25206.799999999999</c:v>
                </c:pt>
                <c:pt idx="162">
                  <c:v>24776</c:v>
                </c:pt>
                <c:pt idx="163">
                  <c:v>14932.8</c:v>
                </c:pt>
                <c:pt idx="164">
                  <c:v>-31110</c:v>
                </c:pt>
                <c:pt idx="165">
                  <c:v>18600.599999999999</c:v>
                </c:pt>
                <c:pt idx="166">
                  <c:v>-27090</c:v>
                </c:pt>
                <c:pt idx="167">
                  <c:v>17415</c:v>
                </c:pt>
                <c:pt idx="168">
                  <c:v>23058</c:v>
                </c:pt>
                <c:pt idx="169">
                  <c:v>-32835</c:v>
                </c:pt>
                <c:pt idx="170">
                  <c:v>2662</c:v>
                </c:pt>
                <c:pt idx="171">
                  <c:v>-7908.0000000000009</c:v>
                </c:pt>
                <c:pt idx="172">
                  <c:v>23648.399999999998</c:v>
                </c:pt>
                <c:pt idx="173">
                  <c:v>-24290.500000000004</c:v>
                </c:pt>
                <c:pt idx="174">
                  <c:v>1313</c:v>
                </c:pt>
                <c:pt idx="175">
                  <c:v>31670.400000000001</c:v>
                </c:pt>
                <c:pt idx="176">
                  <c:v>-27051.800000000003</c:v>
                </c:pt>
                <c:pt idx="177">
                  <c:v>18474.400000000001</c:v>
                </c:pt>
                <c:pt idx="178">
                  <c:v>-17019.599999999999</c:v>
                </c:pt>
                <c:pt idx="179">
                  <c:v>7162.1</c:v>
                </c:pt>
                <c:pt idx="180">
                  <c:v>-23428.799999999999</c:v>
                </c:pt>
                <c:pt idx="181">
                  <c:v>8343.4000000000015</c:v>
                </c:pt>
                <c:pt idx="182">
                  <c:v>17956.399999999998</c:v>
                </c:pt>
                <c:pt idx="183">
                  <c:v>-19035</c:v>
                </c:pt>
                <c:pt idx="184">
                  <c:v>-11892.599999999999</c:v>
                </c:pt>
                <c:pt idx="185">
                  <c:v>-27318.3</c:v>
                </c:pt>
                <c:pt idx="186">
                  <c:v>31982.399999999998</c:v>
                </c:pt>
                <c:pt idx="187">
                  <c:v>10084.5</c:v>
                </c:pt>
                <c:pt idx="188">
                  <c:v>-2016.9</c:v>
                </c:pt>
                <c:pt idx="189">
                  <c:v>-24202.800000000003</c:v>
                </c:pt>
                <c:pt idx="190">
                  <c:v>-13397.999999999998</c:v>
                </c:pt>
                <c:pt idx="191">
                  <c:v>-22106.699999999997</c:v>
                </c:pt>
                <c:pt idx="192">
                  <c:v>-19134.2</c:v>
                </c:pt>
                <c:pt idx="193">
                  <c:v>16495</c:v>
                </c:pt>
                <c:pt idx="194">
                  <c:v>18000.900000000001</c:v>
                </c:pt>
                <c:pt idx="195">
                  <c:v>1308.8</c:v>
                </c:pt>
                <c:pt idx="196">
                  <c:v>-2617.6</c:v>
                </c:pt>
                <c:pt idx="197">
                  <c:v>27728.399999999998</c:v>
                </c:pt>
                <c:pt idx="198">
                  <c:v>33355</c:v>
                </c:pt>
                <c:pt idx="199">
                  <c:v>30935</c:v>
                </c:pt>
                <c:pt idx="200">
                  <c:v>-11689.2</c:v>
                </c:pt>
                <c:pt idx="201">
                  <c:v>15127.2</c:v>
                </c:pt>
                <c:pt idx="202">
                  <c:v>-10450.5</c:v>
                </c:pt>
                <c:pt idx="203">
                  <c:v>-22991.100000000002</c:v>
                </c:pt>
                <c:pt idx="204">
                  <c:v>-26288.5</c:v>
                </c:pt>
                <c:pt idx="205">
                  <c:v>-17121.600000000002</c:v>
                </c:pt>
                <c:pt idx="206">
                  <c:v>26795.4</c:v>
                </c:pt>
                <c:pt idx="207">
                  <c:v>29716.800000000003</c:v>
                </c:pt>
                <c:pt idx="208">
                  <c:v>-12321.6</c:v>
                </c:pt>
                <c:pt idx="209">
                  <c:v>-13771.2</c:v>
                </c:pt>
                <c:pt idx="210">
                  <c:v>16520.899999999998</c:v>
                </c:pt>
                <c:pt idx="211">
                  <c:v>22267.3</c:v>
                </c:pt>
                <c:pt idx="212">
                  <c:v>25105.5</c:v>
                </c:pt>
                <c:pt idx="213">
                  <c:v>32995.800000000003</c:v>
                </c:pt>
                <c:pt idx="214">
                  <c:v>-23245.200000000001</c:v>
                </c:pt>
                <c:pt idx="215">
                  <c:v>-17037.599999999999</c:v>
                </c:pt>
                <c:pt idx="216">
                  <c:v>-11300.8</c:v>
                </c:pt>
                <c:pt idx="217">
                  <c:v>4249.2</c:v>
                </c:pt>
                <c:pt idx="218">
                  <c:v>16996.8</c:v>
                </c:pt>
                <c:pt idx="219">
                  <c:v>17605</c:v>
                </c:pt>
                <c:pt idx="220">
                  <c:v>34280.399999999994</c:v>
                </c:pt>
                <c:pt idx="221">
                  <c:v>21456</c:v>
                </c:pt>
                <c:pt idx="222">
                  <c:v>-3665.9999999999995</c:v>
                </c:pt>
                <c:pt idx="223">
                  <c:v>7389</c:v>
                </c:pt>
                <c:pt idx="224">
                  <c:v>20476.8</c:v>
                </c:pt>
                <c:pt idx="225">
                  <c:v>-34981.199999999997</c:v>
                </c:pt>
                <c:pt idx="226">
                  <c:v>20776.8</c:v>
                </c:pt>
                <c:pt idx="227">
                  <c:v>1707</c:v>
                </c:pt>
                <c:pt idx="228">
                  <c:v>41821.5</c:v>
                </c:pt>
                <c:pt idx="229">
                  <c:v>24405.3</c:v>
                </c:pt>
                <c:pt idx="230">
                  <c:v>33189</c:v>
                </c:pt>
                <c:pt idx="231">
                  <c:v>-9018</c:v>
                </c:pt>
                <c:pt idx="232">
                  <c:v>-6381.9000000000005</c:v>
                </c:pt>
                <c:pt idx="233">
                  <c:v>32333</c:v>
                </c:pt>
                <c:pt idx="234">
                  <c:v>30416.100000000002</c:v>
                </c:pt>
                <c:pt idx="235">
                  <c:v>41297.200000000004</c:v>
                </c:pt>
                <c:pt idx="236">
                  <c:v>-28830</c:v>
                </c:pt>
                <c:pt idx="237">
                  <c:v>-6418.3</c:v>
                </c:pt>
                <c:pt idx="238">
                  <c:v>-32119.5</c:v>
                </c:pt>
                <c:pt idx="239">
                  <c:v>-40901.599999999999</c:v>
                </c:pt>
                <c:pt idx="240">
                  <c:v>1875.2</c:v>
                </c:pt>
                <c:pt idx="241">
                  <c:v>-46290.3</c:v>
                </c:pt>
                <c:pt idx="242">
                  <c:v>-38835.199999999997</c:v>
                </c:pt>
                <c:pt idx="243">
                  <c:v>26046.9</c:v>
                </c:pt>
                <c:pt idx="244">
                  <c:v>30355.200000000001</c:v>
                </c:pt>
                <c:pt idx="245">
                  <c:v>37981</c:v>
                </c:pt>
                <c:pt idx="246">
                  <c:v>39432.9</c:v>
                </c:pt>
                <c:pt idx="247">
                  <c:v>9969</c:v>
                </c:pt>
                <c:pt idx="248">
                  <c:v>-30104.9</c:v>
                </c:pt>
                <c:pt idx="249">
                  <c:v>11510.4</c:v>
                </c:pt>
                <c:pt idx="250">
                  <c:v>-40362.300000000003</c:v>
                </c:pt>
                <c:pt idx="251">
                  <c:v>-1158.8</c:v>
                </c:pt>
                <c:pt idx="252">
                  <c:v>-40399.199999999997</c:v>
                </c:pt>
                <c:pt idx="253">
                  <c:v>40032</c:v>
                </c:pt>
                <c:pt idx="254">
                  <c:v>1118.5999999999999</c:v>
                </c:pt>
                <c:pt idx="255">
                  <c:v>-22416.2</c:v>
                </c:pt>
                <c:pt idx="256">
                  <c:v>50965.2</c:v>
                </c:pt>
                <c:pt idx="257">
                  <c:v>13899.6</c:v>
                </c:pt>
                <c:pt idx="258">
                  <c:v>57334.9</c:v>
                </c:pt>
                <c:pt idx="259">
                  <c:v>-8190.7000000000007</c:v>
                </c:pt>
                <c:pt idx="260">
                  <c:v>-11929</c:v>
                </c:pt>
                <c:pt idx="261">
                  <c:v>29564.6</c:v>
                </c:pt>
                <c:pt idx="262">
                  <c:v>56855</c:v>
                </c:pt>
                <c:pt idx="263">
                  <c:v>28112.5</c:v>
                </c:pt>
                <c:pt idx="264">
                  <c:v>8280.9</c:v>
                </c:pt>
                <c:pt idx="265">
                  <c:v>37860</c:v>
                </c:pt>
                <c:pt idx="266">
                  <c:v>42752.4</c:v>
                </c:pt>
                <c:pt idx="267">
                  <c:v>32273.499999999996</c:v>
                </c:pt>
                <c:pt idx="268">
                  <c:v>-26239.200000000001</c:v>
                </c:pt>
                <c:pt idx="269">
                  <c:v>39614.399999999994</c:v>
                </c:pt>
                <c:pt idx="270">
                  <c:v>-30606.300000000003</c:v>
                </c:pt>
                <c:pt idx="271">
                  <c:v>-34555.5</c:v>
                </c:pt>
                <c:pt idx="272">
                  <c:v>12551.5</c:v>
                </c:pt>
                <c:pt idx="273">
                  <c:v>35059.5</c:v>
                </c:pt>
                <c:pt idx="274">
                  <c:v>-36863.1</c:v>
                </c:pt>
                <c:pt idx="275">
                  <c:v>8334.4000000000015</c:v>
                </c:pt>
                <c:pt idx="276">
                  <c:v>-25495.200000000001</c:v>
                </c:pt>
                <c:pt idx="277">
                  <c:v>-42772.1</c:v>
                </c:pt>
                <c:pt idx="278">
                  <c:v>11872.8</c:v>
                </c:pt>
                <c:pt idx="279">
                  <c:v>-7915.2</c:v>
                </c:pt>
                <c:pt idx="280">
                  <c:v>17649</c:v>
                </c:pt>
                <c:pt idx="281">
                  <c:v>-10043</c:v>
                </c:pt>
                <c:pt idx="282">
                  <c:v>-24727.5</c:v>
                </c:pt>
                <c:pt idx="283">
                  <c:v>-25274.7</c:v>
                </c:pt>
                <c:pt idx="284">
                  <c:v>-21744.799999999999</c:v>
                </c:pt>
                <c:pt idx="285">
                  <c:v>-42676.799999999996</c:v>
                </c:pt>
                <c:pt idx="286">
                  <c:v>8150.4000000000005</c:v>
                </c:pt>
                <c:pt idx="287">
                  <c:v>0</c:v>
                </c:pt>
                <c:pt idx="288">
                  <c:v>-37494.5</c:v>
                </c:pt>
                <c:pt idx="289">
                  <c:v>42067</c:v>
                </c:pt>
                <c:pt idx="290">
                  <c:v>4756</c:v>
                </c:pt>
                <c:pt idx="291">
                  <c:v>35716.1</c:v>
                </c:pt>
                <c:pt idx="292">
                  <c:v>9822</c:v>
                </c:pt>
                <c:pt idx="293">
                  <c:v>7904.8</c:v>
                </c:pt>
                <c:pt idx="294">
                  <c:v>-48870</c:v>
                </c:pt>
                <c:pt idx="295">
                  <c:v>-41168.400000000001</c:v>
                </c:pt>
                <c:pt idx="296">
                  <c:v>-18748</c:v>
                </c:pt>
                <c:pt idx="297">
                  <c:v>18834</c:v>
                </c:pt>
                <c:pt idx="298">
                  <c:v>41434.800000000003</c:v>
                </c:pt>
                <c:pt idx="299">
                  <c:v>-25485.599999999999</c:v>
                </c:pt>
                <c:pt idx="300">
                  <c:v>-15684.2</c:v>
                </c:pt>
                <c:pt idx="301">
                  <c:v>38449.800000000003</c:v>
                </c:pt>
                <c:pt idx="302">
                  <c:v>891.80000000000007</c:v>
                </c:pt>
                <c:pt idx="303">
                  <c:v>35985.299999999996</c:v>
                </c:pt>
                <c:pt idx="304">
                  <c:v>-22234.799999999999</c:v>
                </c:pt>
                <c:pt idx="305">
                  <c:v>4086.5</c:v>
                </c:pt>
                <c:pt idx="306">
                  <c:v>27662.400000000001</c:v>
                </c:pt>
                <c:pt idx="307">
                  <c:v>11422.6</c:v>
                </c:pt>
                <c:pt idx="308">
                  <c:v>-815.90000000000009</c:v>
                </c:pt>
                <c:pt idx="309">
                  <c:v>0</c:v>
                </c:pt>
                <c:pt idx="310">
                  <c:v>16870.100000000002</c:v>
                </c:pt>
                <c:pt idx="311">
                  <c:v>-9714.1</c:v>
                </c:pt>
                <c:pt idx="312">
                  <c:v>-4404.5</c:v>
                </c:pt>
                <c:pt idx="313">
                  <c:v>-40912.400000000001</c:v>
                </c:pt>
                <c:pt idx="314">
                  <c:v>40023</c:v>
                </c:pt>
                <c:pt idx="315">
                  <c:v>-936.59999999999991</c:v>
                </c:pt>
                <c:pt idx="316">
                  <c:v>-21264</c:v>
                </c:pt>
                <c:pt idx="317">
                  <c:v>2507.4</c:v>
                </c:pt>
                <c:pt idx="318">
                  <c:v>10022.4</c:v>
                </c:pt>
                <c:pt idx="319">
                  <c:v>-34505.599999999999</c:v>
                </c:pt>
                <c:pt idx="320">
                  <c:v>890.40000000000009</c:v>
                </c:pt>
                <c:pt idx="321">
                  <c:v>-28771.199999999997</c:v>
                </c:pt>
                <c:pt idx="322">
                  <c:v>9491.9000000000015</c:v>
                </c:pt>
                <c:pt idx="323">
                  <c:v>32684.400000000001</c:v>
                </c:pt>
                <c:pt idx="324">
                  <c:v>-4410</c:v>
                </c:pt>
                <c:pt idx="325">
                  <c:v>41170</c:v>
                </c:pt>
                <c:pt idx="326">
                  <c:v>17732</c:v>
                </c:pt>
                <c:pt idx="327">
                  <c:v>33611</c:v>
                </c:pt>
                <c:pt idx="328">
                  <c:v>25334.400000000001</c:v>
                </c:pt>
                <c:pt idx="329">
                  <c:v>-33570.600000000006</c:v>
                </c:pt>
                <c:pt idx="330">
                  <c:v>-32208</c:v>
                </c:pt>
                <c:pt idx="331">
                  <c:v>-31402.799999999999</c:v>
                </c:pt>
                <c:pt idx="332">
                  <c:v>-15198.099999999999</c:v>
                </c:pt>
                <c:pt idx="333">
                  <c:v>12803.199999999999</c:v>
                </c:pt>
                <c:pt idx="334">
                  <c:v>29636.999999999996</c:v>
                </c:pt>
                <c:pt idx="335">
                  <c:v>-29480.399999999998</c:v>
                </c:pt>
                <c:pt idx="336">
                  <c:v>29881.200000000001</c:v>
                </c:pt>
                <c:pt idx="337">
                  <c:v>20702.5</c:v>
                </c:pt>
                <c:pt idx="338">
                  <c:v>20702.5</c:v>
                </c:pt>
                <c:pt idx="339">
                  <c:v>-10014</c:v>
                </c:pt>
                <c:pt idx="340">
                  <c:v>-23226</c:v>
                </c:pt>
                <c:pt idx="341">
                  <c:v>-17646.199999999997</c:v>
                </c:pt>
                <c:pt idx="342">
                  <c:v>11107.6</c:v>
                </c:pt>
                <c:pt idx="343">
                  <c:v>-20878</c:v>
                </c:pt>
                <c:pt idx="344">
                  <c:v>-33289.200000000004</c:v>
                </c:pt>
                <c:pt idx="345">
                  <c:v>34874.400000000001</c:v>
                </c:pt>
                <c:pt idx="346">
                  <c:v>-7059.5999999999995</c:v>
                </c:pt>
                <c:pt idx="347">
                  <c:v>-24645</c:v>
                </c:pt>
                <c:pt idx="348">
                  <c:v>39111.799999999996</c:v>
                </c:pt>
                <c:pt idx="349">
                  <c:v>9367.2000000000007</c:v>
                </c:pt>
                <c:pt idx="350">
                  <c:v>2353.5</c:v>
                </c:pt>
                <c:pt idx="351">
                  <c:v>23800</c:v>
                </c:pt>
                <c:pt idx="352">
                  <c:v>-29400</c:v>
                </c:pt>
                <c:pt idx="353">
                  <c:v>-9453.6</c:v>
                </c:pt>
                <c:pt idx="354">
                  <c:v>-19634.400000000001</c:v>
                </c:pt>
                <c:pt idx="355">
                  <c:v>-15271.199999999999</c:v>
                </c:pt>
                <c:pt idx="356">
                  <c:v>17072.900000000001</c:v>
                </c:pt>
                <c:pt idx="357">
                  <c:v>6411.5999999999995</c:v>
                </c:pt>
                <c:pt idx="358">
                  <c:v>19345.5</c:v>
                </c:pt>
                <c:pt idx="359">
                  <c:v>-10686</c:v>
                </c:pt>
                <c:pt idx="360">
                  <c:v>-16867.2</c:v>
                </c:pt>
                <c:pt idx="361">
                  <c:v>-6168.6</c:v>
                </c:pt>
                <c:pt idx="362">
                  <c:v>-4741.1000000000004</c:v>
                </c:pt>
                <c:pt idx="363">
                  <c:v>11468.199999999999</c:v>
                </c:pt>
                <c:pt idx="364">
                  <c:v>2609.2000000000003</c:v>
                </c:pt>
                <c:pt idx="365">
                  <c:v>-9163</c:v>
                </c:pt>
                <c:pt idx="366">
                  <c:v>-17050.8</c:v>
                </c:pt>
                <c:pt idx="367">
                  <c:v>27102.600000000002</c:v>
                </c:pt>
                <c:pt idx="368">
                  <c:v>-16132.5</c:v>
                </c:pt>
                <c:pt idx="369">
                  <c:v>-25166.7</c:v>
                </c:pt>
                <c:pt idx="370">
                  <c:v>16252.500000000002</c:v>
                </c:pt>
                <c:pt idx="371">
                  <c:v>29845</c:v>
                </c:pt>
                <c:pt idx="372">
                  <c:v>24130</c:v>
                </c:pt>
                <c:pt idx="373">
                  <c:v>22672.799999999999</c:v>
                </c:pt>
                <c:pt idx="374">
                  <c:v>-27711.199999999997</c:v>
                </c:pt>
                <c:pt idx="375">
                  <c:v>32565.399999999998</c:v>
                </c:pt>
                <c:pt idx="376">
                  <c:v>-3286.9999999999995</c:v>
                </c:pt>
                <c:pt idx="377">
                  <c:v>17658</c:v>
                </c:pt>
                <c:pt idx="378">
                  <c:v>23667</c:v>
                </c:pt>
                <c:pt idx="379">
                  <c:v>-27101.1</c:v>
                </c:pt>
                <c:pt idx="380">
                  <c:v>-17184</c:v>
                </c:pt>
                <c:pt idx="381">
                  <c:v>18530.2</c:v>
                </c:pt>
                <c:pt idx="382">
                  <c:v>13754.1</c:v>
                </c:pt>
                <c:pt idx="383">
                  <c:v>18097.5</c:v>
                </c:pt>
                <c:pt idx="384">
                  <c:v>-8024.5</c:v>
                </c:pt>
                <c:pt idx="385">
                  <c:v>-6488.1</c:v>
                </c:pt>
                <c:pt idx="386">
                  <c:v>757.2</c:v>
                </c:pt>
                <c:pt idx="387">
                  <c:v>-5126.1000000000004</c:v>
                </c:pt>
                <c:pt idx="388">
                  <c:v>-12983.4</c:v>
                </c:pt>
                <c:pt idx="389">
                  <c:v>-24297.899999999998</c:v>
                </c:pt>
                <c:pt idx="390">
                  <c:v>15779.4</c:v>
                </c:pt>
                <c:pt idx="391">
                  <c:v>-26880</c:v>
                </c:pt>
                <c:pt idx="392">
                  <c:v>29433.5</c:v>
                </c:pt>
                <c:pt idx="393">
                  <c:v>-38422.5</c:v>
                </c:pt>
                <c:pt idx="394">
                  <c:v>8208</c:v>
                </c:pt>
                <c:pt idx="395">
                  <c:v>17894.099999999999</c:v>
                </c:pt>
                <c:pt idx="396">
                  <c:v>17988.599999999999</c:v>
                </c:pt>
                <c:pt idx="397">
                  <c:v>-16465.399999999998</c:v>
                </c:pt>
                <c:pt idx="398">
                  <c:v>4360</c:v>
                </c:pt>
                <c:pt idx="399">
                  <c:v>29828.2</c:v>
                </c:pt>
                <c:pt idx="400">
                  <c:v>-18909</c:v>
                </c:pt>
                <c:pt idx="401">
                  <c:v>-23484.600000000002</c:v>
                </c:pt>
                <c:pt idx="402">
                  <c:v>15559.199999999999</c:v>
                </c:pt>
                <c:pt idx="403">
                  <c:v>7803</c:v>
                </c:pt>
                <c:pt idx="404">
                  <c:v>-4512.5</c:v>
                </c:pt>
                <c:pt idx="405">
                  <c:v>24084</c:v>
                </c:pt>
                <c:pt idx="406">
                  <c:v>35760</c:v>
                </c:pt>
                <c:pt idx="407">
                  <c:v>24889.200000000001</c:v>
                </c:pt>
                <c:pt idx="408">
                  <c:v>-25065.599999999999</c:v>
                </c:pt>
                <c:pt idx="409">
                  <c:v>-24356.699999999997</c:v>
                </c:pt>
                <c:pt idx="410">
                  <c:v>17812</c:v>
                </c:pt>
                <c:pt idx="411">
                  <c:v>-32634</c:v>
                </c:pt>
                <c:pt idx="412">
                  <c:v>-13081.499999999998</c:v>
                </c:pt>
                <c:pt idx="413">
                  <c:v>-18378.800000000003</c:v>
                </c:pt>
                <c:pt idx="414">
                  <c:v>-41885</c:v>
                </c:pt>
                <c:pt idx="415">
                  <c:v>36608</c:v>
                </c:pt>
                <c:pt idx="416">
                  <c:v>0</c:v>
                </c:pt>
                <c:pt idx="417">
                  <c:v>-24410.400000000001</c:v>
                </c:pt>
                <c:pt idx="418">
                  <c:v>947.5</c:v>
                </c:pt>
                <c:pt idx="419">
                  <c:v>-27477.5</c:v>
                </c:pt>
                <c:pt idx="420">
                  <c:v>-22080</c:v>
                </c:pt>
                <c:pt idx="421">
                  <c:v>-12169.3</c:v>
                </c:pt>
                <c:pt idx="422">
                  <c:v>11593.400000000001</c:v>
                </c:pt>
                <c:pt idx="423">
                  <c:v>-33595.799999999996</c:v>
                </c:pt>
                <c:pt idx="424">
                  <c:v>-38900.400000000001</c:v>
                </c:pt>
                <c:pt idx="425">
                  <c:v>36362.9</c:v>
                </c:pt>
                <c:pt idx="426">
                  <c:v>31525.199999999997</c:v>
                </c:pt>
                <c:pt idx="427">
                  <c:v>-34108</c:v>
                </c:pt>
                <c:pt idx="428">
                  <c:v>23022.899999999998</c:v>
                </c:pt>
                <c:pt idx="429">
                  <c:v>0</c:v>
                </c:pt>
                <c:pt idx="430">
                  <c:v>-2752.7999999999997</c:v>
                </c:pt>
                <c:pt idx="431">
                  <c:v>-12902.9</c:v>
                </c:pt>
                <c:pt idx="432">
                  <c:v>-679.09999999999991</c:v>
                </c:pt>
                <c:pt idx="433">
                  <c:v>18057.599999999999</c:v>
                </c:pt>
                <c:pt idx="434">
                  <c:v>-16761.8</c:v>
                </c:pt>
                <c:pt idx="435">
                  <c:v>22484</c:v>
                </c:pt>
                <c:pt idx="436">
                  <c:v>-31925.4</c:v>
                </c:pt>
                <c:pt idx="437">
                  <c:v>-30143.899999999998</c:v>
                </c:pt>
                <c:pt idx="438">
                  <c:v>-9844.8000000000011</c:v>
                </c:pt>
                <c:pt idx="439">
                  <c:v>-15046.2</c:v>
                </c:pt>
                <c:pt idx="440">
                  <c:v>-37278</c:v>
                </c:pt>
                <c:pt idx="441">
                  <c:v>33294.300000000003</c:v>
                </c:pt>
                <c:pt idx="442">
                  <c:v>41831.300000000003</c:v>
                </c:pt>
                <c:pt idx="443">
                  <c:v>-27792.6</c:v>
                </c:pt>
                <c:pt idx="444">
                  <c:v>-12633</c:v>
                </c:pt>
                <c:pt idx="445">
                  <c:v>36102.799999999996</c:v>
                </c:pt>
                <c:pt idx="446">
                  <c:v>9071</c:v>
                </c:pt>
                <c:pt idx="447">
                  <c:v>1814.1999999999998</c:v>
                </c:pt>
                <c:pt idx="448">
                  <c:v>4560</c:v>
                </c:pt>
                <c:pt idx="449">
                  <c:v>35568</c:v>
                </c:pt>
                <c:pt idx="450">
                  <c:v>41413.800000000003</c:v>
                </c:pt>
                <c:pt idx="451">
                  <c:v>-3601.2</c:v>
                </c:pt>
                <c:pt idx="452">
                  <c:v>25020.9</c:v>
                </c:pt>
                <c:pt idx="453">
                  <c:v>-30043.200000000001</c:v>
                </c:pt>
                <c:pt idx="454">
                  <c:v>-11262</c:v>
                </c:pt>
                <c:pt idx="455">
                  <c:v>-33786</c:v>
                </c:pt>
                <c:pt idx="456">
                  <c:v>-930.8</c:v>
                </c:pt>
                <c:pt idx="457">
                  <c:v>0</c:v>
                </c:pt>
                <c:pt idx="458">
                  <c:v>23210.399999999998</c:v>
                </c:pt>
                <c:pt idx="459">
                  <c:v>1946.2</c:v>
                </c:pt>
                <c:pt idx="460">
                  <c:v>29493.4</c:v>
                </c:pt>
                <c:pt idx="461">
                  <c:v>31722.899999999998</c:v>
                </c:pt>
                <c:pt idx="462">
                  <c:v>-37217.199999999997</c:v>
                </c:pt>
                <c:pt idx="463">
                  <c:v>-8814.6</c:v>
                </c:pt>
                <c:pt idx="464">
                  <c:v>-18374.899999999998</c:v>
                </c:pt>
                <c:pt idx="465">
                  <c:v>24944.399999999998</c:v>
                </c:pt>
                <c:pt idx="466">
                  <c:v>-35978.400000000001</c:v>
                </c:pt>
                <c:pt idx="467">
                  <c:v>42086</c:v>
                </c:pt>
                <c:pt idx="468">
                  <c:v>18972</c:v>
                </c:pt>
                <c:pt idx="469">
                  <c:v>28353</c:v>
                </c:pt>
                <c:pt idx="470">
                  <c:v>22984.799999999999</c:v>
                </c:pt>
                <c:pt idx="471">
                  <c:v>17193.099999999999</c:v>
                </c:pt>
                <c:pt idx="472">
                  <c:v>-28350.3</c:v>
                </c:pt>
                <c:pt idx="473">
                  <c:v>41390.400000000001</c:v>
                </c:pt>
                <c:pt idx="474">
                  <c:v>-38803.5</c:v>
                </c:pt>
                <c:pt idx="475">
                  <c:v>11195.6</c:v>
                </c:pt>
                <c:pt idx="476">
                  <c:v>-31654.800000000003</c:v>
                </c:pt>
                <c:pt idx="477">
                  <c:v>25499.7</c:v>
                </c:pt>
                <c:pt idx="478">
                  <c:v>21196.799999999999</c:v>
                </c:pt>
                <c:pt idx="479">
                  <c:v>-14665.9</c:v>
                </c:pt>
                <c:pt idx="480">
                  <c:v>11472.5</c:v>
                </c:pt>
                <c:pt idx="481">
                  <c:v>-14073.599999999999</c:v>
                </c:pt>
                <c:pt idx="482">
                  <c:v>-2785.5</c:v>
                </c:pt>
                <c:pt idx="483">
                  <c:v>44706.400000000001</c:v>
                </c:pt>
                <c:pt idx="484">
                  <c:v>-5856</c:v>
                </c:pt>
                <c:pt idx="485">
                  <c:v>38360.400000000001</c:v>
                </c:pt>
                <c:pt idx="486">
                  <c:v>-30603.200000000001</c:v>
                </c:pt>
                <c:pt idx="487">
                  <c:v>31894.400000000001</c:v>
                </c:pt>
                <c:pt idx="488">
                  <c:v>-11548.9</c:v>
                </c:pt>
                <c:pt idx="489">
                  <c:v>-50395.199999999997</c:v>
                </c:pt>
                <c:pt idx="490">
                  <c:v>4189.5999999999995</c:v>
                </c:pt>
                <c:pt idx="491">
                  <c:v>-20383.2</c:v>
                </c:pt>
                <c:pt idx="492">
                  <c:v>-854545.5</c:v>
                </c:pt>
              </c:numCache>
            </c:numRef>
          </c:val>
          <c:extLst>
            <c:ext xmlns:c16="http://schemas.microsoft.com/office/drawing/2014/chart" uri="{C3380CC4-5D6E-409C-BE32-E72D297353CC}">
              <c16:uniqueId val="{00000000-6374-4C1A-8861-473E1A474880}"/>
            </c:ext>
          </c:extLst>
        </c:ser>
        <c:dLbls>
          <c:showLegendKey val="0"/>
          <c:showVal val="0"/>
          <c:showCatName val="0"/>
          <c:showSerName val="0"/>
          <c:showPercent val="0"/>
          <c:showBubbleSize val="0"/>
        </c:dLbls>
        <c:gapWidth val="219"/>
        <c:overlap val="-27"/>
        <c:axId val="416791951"/>
        <c:axId val="416792367"/>
      </c:barChart>
      <c:dateAx>
        <c:axId val="41679195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16792367"/>
        <c:crosses val="autoZero"/>
        <c:auto val="1"/>
        <c:lblOffset val="100"/>
        <c:baseTimeUnit val="days"/>
      </c:dateAx>
      <c:valAx>
        <c:axId val="416792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1679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7620</xdr:colOff>
      <xdr:row>33</xdr:row>
      <xdr:rowOff>369570</xdr:rowOff>
    </xdr:from>
    <xdr:to>
      <xdr:col>7</xdr:col>
      <xdr:colOff>495300</xdr:colOff>
      <xdr:row>36</xdr:row>
      <xdr:rowOff>163830</xdr:rowOff>
    </xdr:to>
    <xdr:graphicFrame macro="">
      <xdr:nvGraphicFramePr>
        <xdr:cNvPr id="2" name="Диаграмма 1">
          <a:extLst>
            <a:ext uri="{FF2B5EF4-FFF2-40B4-BE49-F238E27FC236}">
              <a16:creationId xmlns:a16="http://schemas.microsoft.com/office/drawing/2014/main" id="{E42E7B6A-E629-49BE-9DC3-403C4AE6A9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rgei Tkachev" refreshedDate="44567.027347569441" createdVersion="7" refreshedVersion="7" minRefreshableVersion="3" recordCount="493" xr:uid="{DC8C5F5A-0E2A-4B4E-A44E-1C80F4D3D6F3}">
  <cacheSource type="worksheet">
    <worksheetSource name="Сделки"/>
  </cacheSource>
  <cacheFields count="5">
    <cacheField name="Дата сделки" numFmtId="14">
      <sharedItems containsSemiMixedTypes="0" containsNonDate="0" containsDate="1" containsString="0" minDate="2015-04-22T00:00:00" maxDate="2020-12-11T00:00:00" count="419">
        <d v="2015-04-22T00:00:00"/>
        <d v="2015-04-23T00:00:00"/>
        <d v="2015-04-28T00:00:00"/>
        <d v="2015-04-30T00:00:00"/>
        <d v="2015-05-04T00:00:00"/>
        <d v="2015-05-05T00:00:00"/>
        <d v="2015-05-07T00:00:00"/>
        <d v="2015-05-15T00:00:00"/>
        <d v="2015-06-16T00:00:00"/>
        <d v="2015-06-22T00:00:00"/>
        <d v="2015-06-23T00:00:00"/>
        <d v="2015-06-25T00:00:00"/>
        <d v="2015-06-30T00:00:00"/>
        <d v="2015-07-01T00:00:00"/>
        <d v="2015-07-02T00:00:00"/>
        <d v="2015-07-06T00:00:00"/>
        <d v="2015-07-13T00:00:00"/>
        <d v="2015-07-14T00:00:00"/>
        <d v="2015-07-17T00:00:00"/>
        <d v="2015-07-22T00:00:00"/>
        <d v="2015-07-27T00:00:00"/>
        <d v="2015-07-29T00:00:00"/>
        <d v="2015-08-14T00:00:00"/>
        <d v="2015-08-17T00:00:00"/>
        <d v="2015-08-21T00:00:00"/>
        <d v="2015-08-26T00:00:00"/>
        <d v="2015-09-01T00:00:00"/>
        <d v="2015-09-04T00:00:00"/>
        <d v="2015-09-08T00:00:00"/>
        <d v="2015-09-11T00:00:00"/>
        <d v="2015-09-21T00:00:00"/>
        <d v="2015-09-25T00:00:00"/>
        <d v="2015-09-30T00:00:00"/>
        <d v="2015-10-08T00:00:00"/>
        <d v="2015-10-09T00:00:00"/>
        <d v="2015-10-14T00:00:00"/>
        <d v="2015-10-23T00:00:00"/>
        <d v="2015-10-26T00:00:00"/>
        <d v="2015-11-03T00:00:00"/>
        <d v="2015-11-11T00:00:00"/>
        <d v="2015-11-12T00:00:00"/>
        <d v="2015-11-19T00:00:00"/>
        <d v="2015-11-23T00:00:00"/>
        <d v="2015-11-30T00:00:00"/>
        <d v="2015-12-01T00:00:00"/>
        <d v="2015-12-02T00:00:00"/>
        <d v="2015-12-08T00:00:00"/>
        <d v="2015-12-10T00:00:00"/>
        <d v="2015-12-11T00:00:00"/>
        <d v="2015-12-14T00:00:00"/>
        <d v="2015-12-18T00:00:00"/>
        <d v="2015-12-23T00:00:00"/>
        <d v="2015-12-28T00:00:00"/>
        <d v="2015-12-29T00:00:00"/>
        <d v="2016-01-04T00:00:00"/>
        <d v="2016-01-08T00:00:00"/>
        <d v="2016-01-13T00:00:00"/>
        <d v="2016-01-15T00:00:00"/>
        <d v="2016-01-21T00:00:00"/>
        <d v="2016-02-02T00:00:00"/>
        <d v="2016-02-10T00:00:00"/>
        <d v="2016-02-11T00:00:00"/>
        <d v="2016-02-12T00:00:00"/>
        <d v="2016-02-17T00:00:00"/>
        <d v="2016-02-29T00:00:00"/>
        <d v="2016-03-02T00:00:00"/>
        <d v="2016-03-15T00:00:00"/>
        <d v="2016-03-18T00:00:00"/>
        <d v="2016-03-22T00:00:00"/>
        <d v="2016-03-24T00:00:00"/>
        <d v="2016-03-28T00:00:00"/>
        <d v="2016-03-29T00:00:00"/>
        <d v="2016-03-31T00:00:00"/>
        <d v="2016-04-01T00:00:00"/>
        <d v="2016-04-12T00:00:00"/>
        <d v="2016-04-14T00:00:00"/>
        <d v="2016-04-18T00:00:00"/>
        <d v="2016-04-19T00:00:00"/>
        <d v="2016-04-21T00:00:00"/>
        <d v="2016-04-26T00:00:00"/>
        <d v="2016-05-04T00:00:00"/>
        <d v="2016-05-05T00:00:00"/>
        <d v="2016-05-10T00:00:00"/>
        <d v="2016-05-18T00:00:00"/>
        <d v="2016-06-01T00:00:00"/>
        <d v="2016-06-13T00:00:00"/>
        <d v="2016-06-14T00:00:00"/>
        <d v="2016-06-29T00:00:00"/>
        <d v="2016-07-08T00:00:00"/>
        <d v="2016-07-19T00:00:00"/>
        <d v="2016-07-22T00:00:00"/>
        <d v="2016-07-26T00:00:00"/>
        <d v="2016-07-28T00:00:00"/>
        <d v="2016-08-01T00:00:00"/>
        <d v="2016-08-02T00:00:00"/>
        <d v="2016-08-08T00:00:00"/>
        <d v="2016-08-11T00:00:00"/>
        <d v="2016-08-12T00:00:00"/>
        <d v="2016-08-16T00:00:00"/>
        <d v="2016-08-18T00:00:00"/>
        <d v="2016-08-25T00:00:00"/>
        <d v="2016-09-01T00:00:00"/>
        <d v="2016-09-09T00:00:00"/>
        <d v="2016-09-21T00:00:00"/>
        <d v="2016-09-27T00:00:00"/>
        <d v="2016-09-30T00:00:00"/>
        <d v="2016-10-05T00:00:00"/>
        <d v="2016-10-06T00:00:00"/>
        <d v="2016-10-12T00:00:00"/>
        <d v="2016-10-14T00:00:00"/>
        <d v="2016-10-18T00:00:00"/>
        <d v="2016-10-31T00:00:00"/>
        <d v="2016-11-01T00:00:00"/>
        <d v="2016-11-02T00:00:00"/>
        <d v="2016-11-03T00:00:00"/>
        <d v="2016-11-08T00:00:00"/>
        <d v="2016-11-09T00:00:00"/>
        <d v="2016-11-10T00:00:00"/>
        <d v="2016-11-11T00:00:00"/>
        <d v="2016-11-22T00:00:00"/>
        <d v="2016-11-23T00:00:00"/>
        <d v="2016-11-30T00:00:00"/>
        <d v="2016-12-01T00:00:00"/>
        <d v="2016-12-05T00:00:00"/>
        <d v="2016-12-08T00:00:00"/>
        <d v="2016-12-12T00:00:00"/>
        <d v="2016-12-14T00:00:00"/>
        <d v="2016-12-21T00:00:00"/>
        <d v="2016-12-29T00:00:00"/>
        <d v="2016-12-30T00:00:00"/>
        <d v="2017-01-04T00:00:00"/>
        <d v="2017-01-09T00:00:00"/>
        <d v="2017-01-11T00:00:00"/>
        <d v="2017-01-19T00:00:00"/>
        <d v="2017-01-23T00:00:00"/>
        <d v="2017-01-30T00:00:00"/>
        <d v="2017-02-07T00:00:00"/>
        <d v="2017-02-13T00:00:00"/>
        <d v="2017-02-14T00:00:00"/>
        <d v="2017-02-15T00:00:00"/>
        <d v="2017-02-16T00:00:00"/>
        <d v="2017-02-23T00:00:00"/>
        <d v="2017-02-27T00:00:00"/>
        <d v="2017-03-08T00:00:00"/>
        <d v="2017-03-09T00:00:00"/>
        <d v="2017-03-10T00:00:00"/>
        <d v="2017-03-14T00:00:00"/>
        <d v="2017-03-15T00:00:00"/>
        <d v="2017-03-16T00:00:00"/>
        <d v="2017-03-17T00:00:00"/>
        <d v="2017-03-23T00:00:00"/>
        <d v="2017-03-28T00:00:00"/>
        <d v="2017-03-30T00:00:00"/>
        <d v="2017-04-04T00:00:00"/>
        <d v="2017-04-06T00:00:00"/>
        <d v="2017-04-11T00:00:00"/>
        <d v="2017-04-13T00:00:00"/>
        <d v="2017-04-19T00:00:00"/>
        <d v="2017-04-27T00:00:00"/>
        <d v="2017-05-02T00:00:00"/>
        <d v="2017-05-04T00:00:00"/>
        <d v="2017-05-05T00:00:00"/>
        <d v="2017-05-10T00:00:00"/>
        <d v="2017-05-15T00:00:00"/>
        <d v="2017-05-22T00:00:00"/>
        <d v="2017-05-30T00:00:00"/>
        <d v="2017-06-01T00:00:00"/>
        <d v="2017-06-02T00:00:00"/>
        <d v="2017-06-08T00:00:00"/>
        <d v="2017-06-09T00:00:00"/>
        <d v="2017-06-13T00:00:00"/>
        <d v="2017-06-16T00:00:00"/>
        <d v="2017-06-21T00:00:00"/>
        <d v="2017-07-03T00:00:00"/>
        <d v="2017-07-05T00:00:00"/>
        <d v="2017-07-10T00:00:00"/>
        <d v="2017-07-27T00:00:00"/>
        <d v="2017-07-28T00:00:00"/>
        <d v="2017-08-03T00:00:00"/>
        <d v="2017-08-11T00:00:00"/>
        <d v="2017-08-14T00:00:00"/>
        <d v="2017-08-16T00:00:00"/>
        <d v="2017-08-18T00:00:00"/>
        <d v="2017-08-23T00:00:00"/>
        <d v="2017-08-28T00:00:00"/>
        <d v="2017-08-29T00:00:00"/>
        <d v="2017-09-18T00:00:00"/>
        <d v="2017-09-25T00:00:00"/>
        <d v="2017-09-26T00:00:00"/>
        <d v="2017-10-02T00:00:00"/>
        <d v="2017-10-03T00:00:00"/>
        <d v="2017-10-05T00:00:00"/>
        <d v="2017-10-10T00:00:00"/>
        <d v="2017-10-11T00:00:00"/>
        <d v="2017-10-17T00:00:00"/>
        <d v="2017-10-18T00:00:00"/>
        <d v="2017-10-20T00:00:00"/>
        <d v="2017-10-24T00:00:00"/>
        <d v="2017-10-25T00:00:00"/>
        <d v="2017-11-13T00:00:00"/>
        <d v="2017-11-15T00:00:00"/>
        <d v="2017-11-22T00:00:00"/>
        <d v="2017-11-24T00:00:00"/>
        <d v="2017-12-11T00:00:00"/>
        <d v="2017-12-19T00:00:00"/>
        <d v="2018-01-03T00:00:00"/>
        <d v="2018-01-05T00:00:00"/>
        <d v="2018-01-10T00:00:00"/>
        <d v="2018-01-18T00:00:00"/>
        <d v="2018-01-19T00:00:00"/>
        <d v="2018-01-29T00:00:00"/>
        <d v="2018-01-30T00:00:00"/>
        <d v="2018-01-31T00:00:00"/>
        <d v="2018-02-06T00:00:00"/>
        <d v="2018-02-13T00:00:00"/>
        <d v="2018-02-20T00:00:00"/>
        <d v="2018-02-28T00:00:00"/>
        <d v="2018-03-08T00:00:00"/>
        <d v="2018-03-09T00:00:00"/>
        <d v="2018-03-16T00:00:00"/>
        <d v="2018-03-21T00:00:00"/>
        <d v="2018-03-27T00:00:00"/>
        <d v="2018-03-29T00:00:00"/>
        <d v="2018-04-04T00:00:00"/>
        <d v="2018-04-05T00:00:00"/>
        <d v="2018-04-09T00:00:00"/>
        <d v="2018-04-18T00:00:00"/>
        <d v="2018-04-27T00:00:00"/>
        <d v="2018-04-30T00:00:00"/>
        <d v="2018-05-04T00:00:00"/>
        <d v="2018-05-07T00:00:00"/>
        <d v="2018-05-15T00:00:00"/>
        <d v="2018-05-21T00:00:00"/>
        <d v="2018-05-29T00:00:00"/>
        <d v="2018-05-31T00:00:00"/>
        <d v="2018-06-01T00:00:00"/>
        <d v="2018-06-08T00:00:00"/>
        <d v="2018-06-12T00:00:00"/>
        <d v="2018-07-03T00:00:00"/>
        <d v="2018-07-10T00:00:00"/>
        <d v="2018-07-20T00:00:00"/>
        <d v="2018-07-27T00:00:00"/>
        <d v="2018-07-30T00:00:00"/>
        <d v="2018-08-02T00:00:00"/>
        <d v="2018-08-03T00:00:00"/>
        <d v="2018-08-16T00:00:00"/>
        <d v="2018-08-17T00:00:00"/>
        <d v="2018-08-21T00:00:00"/>
        <d v="2018-08-27T00:00:00"/>
        <d v="2018-09-06T00:00:00"/>
        <d v="2018-09-07T00:00:00"/>
        <d v="2018-09-19T00:00:00"/>
        <d v="2018-09-21T00:00:00"/>
        <d v="2018-09-25T00:00:00"/>
        <d v="2018-10-15T00:00:00"/>
        <d v="2018-10-17T00:00:00"/>
        <d v="2018-10-24T00:00:00"/>
        <d v="2018-10-25T00:00:00"/>
        <d v="2018-10-29T00:00:00"/>
        <d v="2018-10-30T00:00:00"/>
        <d v="2018-10-31T00:00:00"/>
        <d v="2018-11-09T00:00:00"/>
        <d v="2018-11-14T00:00:00"/>
        <d v="2018-11-20T00:00:00"/>
        <d v="2018-11-28T00:00:00"/>
        <d v="2018-12-03T00:00:00"/>
        <d v="2018-12-12T00:00:00"/>
        <d v="2018-12-18T00:00:00"/>
        <d v="2018-12-19T00:00:00"/>
        <d v="2018-12-24T00:00:00"/>
        <d v="2018-12-26T00:00:00"/>
        <d v="2018-12-27T00:00:00"/>
        <d v="2019-01-03T00:00:00"/>
        <d v="2019-01-08T00:00:00"/>
        <d v="2019-01-10T00:00:00"/>
        <d v="2019-01-18T00:00:00"/>
        <d v="2019-01-22T00:00:00"/>
        <d v="2019-01-23T00:00:00"/>
        <d v="2019-02-07T00:00:00"/>
        <d v="2019-02-12T00:00:00"/>
        <d v="2019-02-14T00:00:00"/>
        <d v="2019-02-20T00:00:00"/>
        <d v="2019-02-22T00:00:00"/>
        <d v="2019-03-01T00:00:00"/>
        <d v="2019-03-08T00:00:00"/>
        <d v="2019-03-26T00:00:00"/>
        <d v="2019-04-04T00:00:00"/>
        <d v="2019-04-05T00:00:00"/>
        <d v="2019-04-10T00:00:00"/>
        <d v="2019-04-16T00:00:00"/>
        <d v="2019-04-25T00:00:00"/>
        <d v="2019-04-29T00:00:00"/>
        <d v="2019-05-06T00:00:00"/>
        <d v="2019-05-14T00:00:00"/>
        <d v="2019-05-16T00:00:00"/>
        <d v="2019-05-20T00:00:00"/>
        <d v="2019-05-29T00:00:00"/>
        <d v="2019-06-24T00:00:00"/>
        <d v="2019-06-26T00:00:00"/>
        <d v="2019-06-27T00:00:00"/>
        <d v="2019-06-28T00:00:00"/>
        <d v="2019-07-02T00:00:00"/>
        <d v="2019-07-09T00:00:00"/>
        <d v="2019-07-10T00:00:00"/>
        <d v="2019-07-11T00:00:00"/>
        <d v="2019-07-12T00:00:00"/>
        <d v="2019-07-19T00:00:00"/>
        <d v="2019-07-23T00:00:00"/>
        <d v="2019-07-24T00:00:00"/>
        <d v="2019-08-05T00:00:00"/>
        <d v="2019-08-08T00:00:00"/>
        <d v="2019-08-09T00:00:00"/>
        <d v="2019-08-12T00:00:00"/>
        <d v="2019-08-13T00:00:00"/>
        <d v="2019-08-14T00:00:00"/>
        <d v="2019-08-15T00:00:00"/>
        <d v="2019-08-26T00:00:00"/>
        <d v="2019-08-30T00:00:00"/>
        <d v="2019-09-03T00:00:00"/>
        <d v="2019-09-06T00:00:00"/>
        <d v="2019-09-11T00:00:00"/>
        <d v="2019-09-17T00:00:00"/>
        <d v="2019-09-18T00:00:00"/>
        <d v="2019-09-20T00:00:00"/>
        <d v="2019-09-24T00:00:00"/>
        <d v="2019-09-25T00:00:00"/>
        <d v="2019-09-30T00:00:00"/>
        <d v="2019-10-01T00:00:00"/>
        <d v="2019-10-02T00:00:00"/>
        <d v="2019-10-11T00:00:00"/>
        <d v="2019-10-17T00:00:00"/>
        <d v="2019-10-24T00:00:00"/>
        <d v="2019-10-31T00:00:00"/>
        <d v="2019-11-01T00:00:00"/>
        <d v="2019-11-06T00:00:00"/>
        <d v="2019-11-08T00:00:00"/>
        <d v="2019-11-11T00:00:00"/>
        <d v="2019-11-13T00:00:00"/>
        <d v="2019-11-20T00:00:00"/>
        <d v="2019-11-29T00:00:00"/>
        <d v="2019-12-03T00:00:00"/>
        <d v="2019-12-06T00:00:00"/>
        <d v="2019-12-09T00:00:00"/>
        <d v="2019-12-11T00:00:00"/>
        <d v="2019-12-23T00:00:00"/>
        <d v="2019-12-27T00:00:00"/>
        <d v="2020-01-06T00:00:00"/>
        <d v="2020-01-07T00:00:00"/>
        <d v="2020-01-08T00:00:00"/>
        <d v="2020-01-09T00:00:00"/>
        <d v="2020-01-10T00:00:00"/>
        <d v="2020-01-14T00:00:00"/>
        <d v="2020-01-22T00:00:00"/>
        <d v="2020-01-24T00:00:00"/>
        <d v="2020-01-28T00:00:00"/>
        <d v="2020-01-29T00:00:00"/>
        <d v="2020-02-05T00:00:00"/>
        <d v="2020-02-06T00:00:00"/>
        <d v="2020-02-10T00:00:00"/>
        <d v="2020-02-11T00:00:00"/>
        <d v="2020-02-18T00:00:00"/>
        <d v="2020-02-25T00:00:00"/>
        <d v="2020-02-26T00:00:00"/>
        <d v="2020-03-02T00:00:00"/>
        <d v="2020-03-03T00:00:00"/>
        <d v="2020-03-09T00:00:00"/>
        <d v="2020-03-12T00:00:00"/>
        <d v="2020-03-20T00:00:00"/>
        <d v="2020-03-25T00:00:00"/>
        <d v="2020-03-30T00:00:00"/>
        <d v="2020-03-31T00:00:00"/>
        <d v="2020-04-13T00:00:00"/>
        <d v="2020-04-16T00:00:00"/>
        <d v="2020-04-22T00:00:00"/>
        <d v="2020-04-23T00:00:00"/>
        <d v="2020-04-24T00:00:00"/>
        <d v="2020-05-01T00:00:00"/>
        <d v="2020-05-05T00:00:00"/>
        <d v="2020-05-07T00:00:00"/>
        <d v="2020-05-08T00:00:00"/>
        <d v="2020-05-15T00:00:00"/>
        <d v="2020-05-19T00:00:00"/>
        <d v="2020-05-28T00:00:00"/>
        <d v="2020-05-29T00:00:00"/>
        <d v="2020-06-02T00:00:00"/>
        <d v="2020-06-05T00:00:00"/>
        <d v="2020-06-15T00:00:00"/>
        <d v="2020-06-17T00:00:00"/>
        <d v="2020-06-19T00:00:00"/>
        <d v="2020-06-23T00:00:00"/>
        <d v="2020-06-24T00:00:00"/>
        <d v="2020-06-26T00:00:00"/>
        <d v="2020-07-09T00:00:00"/>
        <d v="2020-07-28T00:00:00"/>
        <d v="2020-08-03T00:00:00"/>
        <d v="2020-08-13T00:00:00"/>
        <d v="2020-08-18T00:00:00"/>
        <d v="2020-08-21T00:00:00"/>
        <d v="2020-08-24T00:00:00"/>
        <d v="2020-08-31T00:00:00"/>
        <d v="2020-09-14T00:00:00"/>
        <d v="2020-09-24T00:00:00"/>
        <d v="2020-09-25T00:00:00"/>
        <d v="2020-10-02T00:00:00"/>
        <d v="2020-10-05T00:00:00"/>
        <d v="2020-10-12T00:00:00"/>
        <d v="2020-10-16T00:00:00"/>
        <d v="2020-11-02T00:00:00"/>
        <d v="2020-11-03T00:00:00"/>
        <d v="2020-11-06T00:00:00"/>
        <d v="2020-11-09T00:00:00"/>
        <d v="2020-11-12T00:00:00"/>
        <d v="2020-11-16T00:00:00"/>
        <d v="2020-11-18T00:00:00"/>
        <d v="2020-11-19T00:00:00"/>
        <d v="2020-12-02T00:00:00"/>
        <d v="2020-12-03T00:00:00"/>
        <d v="2020-12-04T00:00:00"/>
        <d v="2020-12-10T00:00:00"/>
      </sharedItems>
    </cacheField>
    <cacheField name="Тип сделки" numFmtId="0">
      <sharedItems count="2">
        <s v="Покупка"/>
        <s v="Продажа"/>
      </sharedItems>
    </cacheField>
    <cacheField name="Количество" numFmtId="0">
      <sharedItems containsSemiMixedTypes="0" containsString="0" containsNumber="1" containsInteger="1" minValue="0" maxValue="7950"/>
    </cacheField>
    <cacheField name="Количество_net" numFmtId="0">
      <sharedItems containsSemiMixedTypes="0" containsString="0" containsNumber="1" containsInteger="1" minValue="-7950" maxValue="500"/>
    </cacheField>
    <cacheField name="Ден поток" numFmtId="0">
      <sharedItems containsSemiMixedTypes="0" containsString="0" containsNumber="1" minValue="-854545.5" maxValue="57334.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rgei Tkachev" refreshedDate="44569.168556018521" createdVersion="7" refreshedVersion="7" minRefreshableVersion="3" recordCount="426" xr:uid="{F843C722-7EC3-473B-83DB-2FFDA0424C05}">
  <cacheSource type="worksheet">
    <worksheetSource name="Продажи"/>
  </cacheSource>
  <cacheFields count="12">
    <cacheField name="Столбец1" numFmtId="0">
      <sharedItems containsSemiMixedTypes="0" containsString="0" containsNumber="1" containsInteger="1" minValue="0" maxValue="56"/>
    </cacheField>
    <cacheField name="Артикул" numFmtId="0">
      <sharedItems/>
    </cacheField>
    <cacheField name="Категория" numFmtId="0">
      <sharedItems/>
    </cacheField>
    <cacheField name="Наименование" numFmtId="0">
      <sharedItems/>
    </cacheField>
    <cacheField name="цена за 1кг" numFmtId="0">
      <sharedItems containsSemiMixedTypes="0" containsString="0" containsNumber="1" containsInteger="1" minValue="617" maxValue="4889"/>
    </cacheField>
    <cacheField name="мин фасовка, кг" numFmtId="0">
      <sharedItems/>
    </cacheField>
    <cacheField name="Заказанное количество, кг" numFmtId="0">
      <sharedItems containsSemiMixedTypes="0" containsString="0" containsNumber="1" containsInteger="1" minValue="5" maxValue="60"/>
    </cacheField>
    <cacheField name="Итого" numFmtId="0">
      <sharedItems containsSemiMixedTypes="0" containsString="0" containsNumber="1" containsInteger="1" minValue="4215" maxValue="132250"/>
    </cacheField>
    <cacheField name="Скидка" numFmtId="0">
      <sharedItems containsSemiMixedTypes="0" containsString="0" containsNumber="1" minValue="0" maxValue="0.15"/>
    </cacheField>
    <cacheField name="Итого со скидкой" numFmtId="0">
      <sharedItems containsSemiMixedTypes="0" containsString="0" containsNumber="1" minValue="4215" maxValue="112412.5"/>
    </cacheField>
    <cacheField name="Дата заказа" numFmtId="14">
      <sharedItems containsSemiMixedTypes="0" containsNonDate="0" containsDate="1" containsString="0" minDate="2015-01-03T00:00:00" maxDate="2020-12-26T00:00:00" count="379">
        <d v="2015-12-12T00:00:00"/>
        <d v="2016-02-21T00:00:00"/>
        <d v="2020-06-19T00:00:00"/>
        <d v="2019-05-05T00:00:00"/>
        <d v="2017-06-11T00:00:00"/>
        <d v="2019-06-14T00:00:00"/>
        <d v="2019-09-29T00:00:00"/>
        <d v="2019-02-23T00:00:00"/>
        <d v="2018-07-21T00:00:00"/>
        <d v="2015-09-18T00:00:00"/>
        <d v="2020-09-01T00:00:00"/>
        <d v="2019-10-20T00:00:00"/>
        <d v="2016-07-09T00:00:00"/>
        <d v="2018-08-23T00:00:00"/>
        <d v="2017-05-02T00:00:00"/>
        <d v="2017-05-23T00:00:00"/>
        <d v="2015-02-19T00:00:00"/>
        <d v="2015-05-23T00:00:00"/>
        <d v="2016-05-30T00:00:00"/>
        <d v="2016-11-19T00:00:00"/>
        <d v="2017-07-28T00:00:00"/>
        <d v="2019-01-27T00:00:00"/>
        <d v="2017-02-27T00:00:00"/>
        <d v="2018-10-14T00:00:00"/>
        <d v="2020-03-03T00:00:00"/>
        <d v="2016-04-06T00:00:00"/>
        <d v="2016-01-19T00:00:00"/>
        <d v="2015-07-03T00:00:00"/>
        <d v="2019-02-07T00:00:00"/>
        <d v="2018-06-23T00:00:00"/>
        <d v="2019-05-30T00:00:00"/>
        <d v="2018-08-26T00:00:00"/>
        <d v="2020-10-31T00:00:00"/>
        <d v="2017-05-03T00:00:00"/>
        <d v="2018-06-29T00:00:00"/>
        <d v="2017-06-15T00:00:00"/>
        <d v="2019-01-14T00:00:00"/>
        <d v="2018-12-03T00:00:00"/>
        <d v="2020-11-25T00:00:00"/>
        <d v="2020-08-20T00:00:00"/>
        <d v="2016-01-17T00:00:00"/>
        <d v="2015-10-26T00:00:00"/>
        <d v="2018-04-05T00:00:00"/>
        <d v="2019-04-10T00:00:00"/>
        <d v="2020-09-17T00:00:00"/>
        <d v="2016-03-15T00:00:00"/>
        <d v="2020-08-19T00:00:00"/>
        <d v="2018-11-04T00:00:00"/>
        <d v="2016-04-09T00:00:00"/>
        <d v="2015-08-26T00:00:00"/>
        <d v="2019-03-10T00:00:00"/>
        <d v="2016-08-13T00:00:00"/>
        <d v="2018-08-28T00:00:00"/>
        <d v="2019-07-19T00:00:00"/>
        <d v="2018-11-12T00:00:00"/>
        <d v="2019-04-03T00:00:00"/>
        <d v="2016-03-02T00:00:00"/>
        <d v="2020-03-30T00:00:00"/>
        <d v="2016-06-16T00:00:00"/>
        <d v="2020-03-31T00:00:00"/>
        <d v="2017-01-09T00:00:00"/>
        <d v="2020-04-07T00:00:00"/>
        <d v="2018-04-17T00:00:00"/>
        <d v="2016-06-26T00:00:00"/>
        <d v="2016-09-25T00:00:00"/>
        <d v="2017-10-26T00:00:00"/>
        <d v="2015-04-23T00:00:00"/>
        <d v="2018-09-13T00:00:00"/>
        <d v="2015-04-25T00:00:00"/>
        <d v="2018-09-17T00:00:00"/>
        <d v="2017-11-25T00:00:00"/>
        <d v="2019-11-23T00:00:00"/>
        <d v="2019-07-08T00:00:00"/>
        <d v="2020-12-20T00:00:00"/>
        <d v="2015-06-14T00:00:00"/>
        <d v="2017-06-02T00:00:00"/>
        <d v="2018-05-12T00:00:00"/>
        <d v="2016-07-07T00:00:00"/>
        <d v="2015-06-26T00:00:00"/>
        <d v="2018-10-30T00:00:00"/>
        <d v="2018-09-01T00:00:00"/>
        <d v="2018-02-03T00:00:00"/>
        <d v="2015-09-14T00:00:00"/>
        <d v="2020-12-06T00:00:00"/>
        <d v="2018-04-16T00:00:00"/>
        <d v="2015-12-29T00:00:00"/>
        <d v="2018-05-29T00:00:00"/>
        <d v="2020-08-29T00:00:00"/>
        <d v="2018-03-04T00:00:00"/>
        <d v="2015-09-19T00:00:00"/>
        <d v="2015-07-26T00:00:00"/>
        <d v="2020-10-14T00:00:00"/>
        <d v="2016-04-27T00:00:00"/>
        <d v="2019-01-04T00:00:00"/>
        <d v="2016-12-26T00:00:00"/>
        <d v="2017-10-24T00:00:00"/>
        <d v="2015-02-24T00:00:00"/>
        <d v="2020-05-16T00:00:00"/>
        <d v="2019-02-08T00:00:00"/>
        <d v="2015-08-09T00:00:00"/>
        <d v="2016-06-30T00:00:00"/>
        <d v="2015-10-21T00:00:00"/>
        <d v="2015-12-06T00:00:00"/>
        <d v="2016-03-25T00:00:00"/>
        <d v="2016-06-03T00:00:00"/>
        <d v="2020-04-17T00:00:00"/>
        <d v="2019-05-03T00:00:00"/>
        <d v="2017-05-01T00:00:00"/>
        <d v="2020-04-02T00:00:00"/>
        <d v="2015-03-18T00:00:00"/>
        <d v="2019-07-20T00:00:00"/>
        <d v="2017-08-08T00:00:00"/>
        <d v="2017-01-22T00:00:00"/>
        <d v="2017-04-22T00:00:00"/>
        <d v="2020-10-29T00:00:00"/>
        <d v="2015-07-11T00:00:00"/>
        <d v="2016-03-20T00:00:00"/>
        <d v="2019-03-17T00:00:00"/>
        <d v="2017-07-19T00:00:00"/>
        <d v="2020-12-03T00:00:00"/>
        <d v="2017-12-02T00:00:00"/>
        <d v="2019-11-18T00:00:00"/>
        <d v="2019-04-26T00:00:00"/>
        <d v="2020-10-15T00:00:00"/>
        <d v="2020-11-07T00:00:00"/>
        <d v="2017-07-15T00:00:00"/>
        <d v="2020-04-04T00:00:00"/>
        <d v="2019-02-12T00:00:00"/>
        <d v="2016-09-06T00:00:00"/>
        <d v="2015-12-16T00:00:00"/>
        <d v="2016-12-13T00:00:00"/>
        <d v="2016-02-24T00:00:00"/>
        <d v="2020-05-24T00:00:00"/>
        <d v="2020-09-08T00:00:00"/>
        <d v="2019-05-21T00:00:00"/>
        <d v="2017-11-27T00:00:00"/>
        <d v="2017-06-18T00:00:00"/>
        <d v="2020-12-25T00:00:00"/>
        <d v="2018-04-24T00:00:00"/>
        <d v="2020-02-22T00:00:00"/>
        <d v="2018-03-25T00:00:00"/>
        <d v="2018-10-29T00:00:00"/>
        <d v="2016-09-23T00:00:00"/>
        <d v="2019-11-28T00:00:00"/>
        <d v="2016-05-23T00:00:00"/>
        <d v="2016-04-04T00:00:00"/>
        <d v="2015-01-24T00:00:00"/>
        <d v="2016-07-02T00:00:00"/>
        <d v="2015-05-11T00:00:00"/>
        <d v="2015-01-14T00:00:00"/>
        <d v="2019-05-11T00:00:00"/>
        <d v="2015-05-03T00:00:00"/>
        <d v="2016-02-03T00:00:00"/>
        <d v="2016-05-24T00:00:00"/>
        <d v="2017-09-04T00:00:00"/>
        <d v="2019-05-29T00:00:00"/>
        <d v="2016-02-12T00:00:00"/>
        <d v="2020-02-17T00:00:00"/>
        <d v="2018-03-01T00:00:00"/>
        <d v="2017-08-01T00:00:00"/>
        <d v="2017-06-01T00:00:00"/>
        <d v="2020-05-13T00:00:00"/>
        <d v="2019-09-21T00:00:00"/>
        <d v="2019-05-14T00:00:00"/>
        <d v="2020-09-19T00:00:00"/>
        <d v="2016-03-11T00:00:00"/>
        <d v="2017-09-15T00:00:00"/>
        <d v="2017-08-21T00:00:00"/>
        <d v="2019-11-19T00:00:00"/>
        <d v="2019-06-10T00:00:00"/>
        <d v="2015-06-27T00:00:00"/>
        <d v="2019-09-10T00:00:00"/>
        <d v="2019-11-13T00:00:00"/>
        <d v="2016-03-17T00:00:00"/>
        <d v="2019-07-29T00:00:00"/>
        <d v="2015-10-27T00:00:00"/>
        <d v="2018-08-18T00:00:00"/>
        <d v="2015-12-27T00:00:00"/>
        <d v="2015-06-10T00:00:00"/>
        <d v="2017-08-31T00:00:00"/>
        <d v="2015-02-26T00:00:00"/>
        <d v="2020-04-01T00:00:00"/>
        <d v="2019-11-09T00:00:00"/>
        <d v="2017-12-11T00:00:00"/>
        <d v="2017-11-06T00:00:00"/>
        <d v="2016-05-15T00:00:00"/>
        <d v="2016-10-19T00:00:00"/>
        <d v="2019-01-19T00:00:00"/>
        <d v="2018-10-28T00:00:00"/>
        <d v="2019-07-28T00:00:00"/>
        <d v="2018-01-05T00:00:00"/>
        <d v="2015-01-03T00:00:00"/>
        <d v="2016-06-15T00:00:00"/>
        <d v="2017-04-17T00:00:00"/>
        <d v="2018-08-22T00:00:00"/>
        <d v="2019-11-04T00:00:00"/>
        <d v="2016-11-29T00:00:00"/>
        <d v="2015-11-07T00:00:00"/>
        <d v="2015-09-29T00:00:00"/>
        <d v="2015-08-20T00:00:00"/>
        <d v="2019-08-01T00:00:00"/>
        <d v="2018-04-23T00:00:00"/>
        <d v="2018-04-25T00:00:00"/>
        <d v="2019-08-17T00:00:00"/>
        <d v="2017-11-22T00:00:00"/>
        <d v="2019-03-20T00:00:00"/>
        <d v="2018-02-14T00:00:00"/>
        <d v="2019-06-02T00:00:00"/>
        <d v="2018-10-15T00:00:00"/>
        <d v="2018-01-28T00:00:00"/>
        <d v="2017-12-20T00:00:00"/>
        <d v="2015-02-08T00:00:00"/>
        <d v="2020-07-22T00:00:00"/>
        <d v="2017-02-26T00:00:00"/>
        <d v="2016-04-08T00:00:00"/>
        <d v="2018-02-19T00:00:00"/>
        <d v="2020-07-11T00:00:00"/>
        <d v="2015-07-02T00:00:00"/>
        <d v="2016-01-31T00:00:00"/>
        <d v="2015-03-30T00:00:00"/>
        <d v="2017-02-01T00:00:00"/>
        <d v="2019-12-07T00:00:00"/>
        <d v="2017-11-19T00:00:00"/>
        <d v="2015-02-04T00:00:00"/>
        <d v="2016-07-01T00:00:00"/>
        <d v="2019-03-18T00:00:00"/>
        <d v="2015-08-14T00:00:00"/>
        <d v="2017-11-03T00:00:00"/>
        <d v="2015-10-22T00:00:00"/>
        <d v="2020-07-28T00:00:00"/>
        <d v="2018-06-04T00:00:00"/>
        <d v="2020-04-03T00:00:00"/>
        <d v="2018-02-06T00:00:00"/>
        <d v="2020-02-13T00:00:00"/>
        <d v="2016-11-07T00:00:00"/>
        <d v="2020-04-06T00:00:00"/>
        <d v="2016-06-29T00:00:00"/>
        <d v="2020-08-14T00:00:00"/>
        <d v="2020-03-12T00:00:00"/>
        <d v="2019-10-31T00:00:00"/>
        <d v="2017-03-31T00:00:00"/>
        <d v="2016-02-06T00:00:00"/>
        <d v="2019-10-05T00:00:00"/>
        <d v="2017-01-13T00:00:00"/>
        <d v="2017-10-08T00:00:00"/>
        <d v="2016-06-02T00:00:00"/>
        <d v="2015-01-18T00:00:00"/>
        <d v="2017-06-06T00:00:00"/>
        <d v="2015-02-02T00:00:00"/>
        <d v="2019-03-02T00:00:00"/>
        <d v="2016-11-20T00:00:00"/>
        <d v="2016-02-01T00:00:00"/>
        <d v="2020-07-21T00:00:00"/>
        <d v="2019-04-21T00:00:00"/>
        <d v="2019-06-07T00:00:00"/>
        <d v="2015-01-26T00:00:00"/>
        <d v="2019-04-11T00:00:00"/>
        <d v="2016-04-21T00:00:00"/>
        <d v="2019-06-27T00:00:00"/>
        <d v="2016-11-18T00:00:00"/>
        <d v="2018-07-27T00:00:00"/>
        <d v="2015-01-30T00:00:00"/>
        <d v="2017-05-26T00:00:00"/>
        <d v="2020-05-05T00:00:00"/>
        <d v="2017-09-30T00:00:00"/>
        <d v="2017-01-26T00:00:00"/>
        <d v="2018-10-04T00:00:00"/>
        <d v="2019-03-29T00:00:00"/>
        <d v="2017-12-14T00:00:00"/>
        <d v="2019-05-31T00:00:00"/>
        <d v="2015-03-02T00:00:00"/>
        <d v="2020-09-27T00:00:00"/>
        <d v="2016-10-21T00:00:00"/>
        <d v="2016-05-27T00:00:00"/>
        <d v="2018-10-16T00:00:00"/>
        <d v="2017-06-23T00:00:00"/>
        <d v="2019-03-23T00:00:00"/>
        <d v="2016-07-18T00:00:00"/>
        <d v="2018-04-27T00:00:00"/>
        <d v="2016-03-31T00:00:00"/>
        <d v="2018-10-17T00:00:00"/>
        <d v="2020-01-09T00:00:00"/>
        <d v="2016-05-29T00:00:00"/>
        <d v="2020-07-24T00:00:00"/>
        <d v="2020-11-03T00:00:00"/>
        <d v="2020-07-30T00:00:00"/>
        <d v="2015-10-16T00:00:00"/>
        <d v="2018-06-21T00:00:00"/>
        <d v="2015-11-25T00:00:00"/>
        <d v="2017-01-19T00:00:00"/>
        <d v="2016-04-23T00:00:00"/>
        <d v="2018-07-18T00:00:00"/>
        <d v="2019-10-08T00:00:00"/>
        <d v="2020-04-26T00:00:00"/>
        <d v="2015-06-17T00:00:00"/>
        <d v="2019-09-09T00:00:00"/>
        <d v="2020-08-17T00:00:00"/>
        <d v="2016-11-02T00:00:00"/>
        <d v="2015-02-15T00:00:00"/>
        <d v="2017-06-03T00:00:00"/>
        <d v="2020-11-16T00:00:00"/>
        <d v="2019-06-16T00:00:00"/>
        <d v="2019-06-15T00:00:00"/>
        <d v="2018-08-05T00:00:00"/>
        <d v="2020-07-27T00:00:00"/>
        <d v="2015-08-01T00:00:00"/>
        <d v="2016-10-25T00:00:00"/>
        <d v="2019-10-13T00:00:00"/>
        <d v="2017-03-09T00:00:00"/>
        <d v="2016-04-15T00:00:00"/>
        <d v="2018-04-20T00:00:00"/>
        <d v="2019-01-12T00:00:00"/>
        <d v="2016-09-28T00:00:00"/>
        <d v="2020-09-22T00:00:00"/>
        <d v="2017-05-22T00:00:00"/>
        <d v="2018-06-20T00:00:00"/>
        <d v="2020-02-04T00:00:00"/>
        <d v="2020-10-19T00:00:00"/>
        <d v="2016-06-07T00:00:00"/>
        <d v="2016-09-05T00:00:00"/>
        <d v="2017-10-13T00:00:00"/>
        <d v="2019-11-25T00:00:00"/>
        <d v="2016-06-12T00:00:00"/>
        <d v="2019-11-17T00:00:00"/>
        <d v="2016-05-09T00:00:00"/>
        <d v="2016-09-20T00:00:00"/>
        <d v="2016-08-20T00:00:00"/>
        <d v="2015-09-17T00:00:00"/>
        <d v="2020-11-04T00:00:00"/>
        <d v="2020-10-07T00:00:00"/>
        <d v="2020-08-21T00:00:00"/>
        <d v="2018-10-22T00:00:00"/>
        <d v="2020-08-23T00:00:00"/>
        <d v="2018-01-07T00:00:00"/>
        <d v="2016-07-17T00:00:00"/>
        <d v="2018-02-16T00:00:00"/>
        <d v="2015-10-04T00:00:00"/>
        <d v="2017-07-05T00:00:00"/>
        <d v="2015-04-20T00:00:00"/>
        <d v="2018-12-28T00:00:00"/>
        <d v="2016-09-11T00:00:00"/>
        <d v="2017-12-07T00:00:00"/>
        <d v="2018-06-15T00:00:00"/>
        <d v="2015-07-12T00:00:00"/>
        <d v="2019-10-10T00:00:00"/>
        <d v="2019-09-17T00:00:00"/>
        <d v="2015-11-30T00:00:00"/>
        <d v="2020-02-11T00:00:00"/>
        <d v="2017-10-31T00:00:00"/>
        <d v="2020-10-20T00:00:00"/>
        <d v="2019-09-22T00:00:00"/>
        <d v="2018-03-26T00:00:00"/>
        <d v="2015-04-27T00:00:00"/>
        <d v="2017-02-20T00:00:00"/>
        <d v="2016-02-08T00:00:00"/>
        <d v="2016-08-11T00:00:00"/>
        <d v="2019-12-05T00:00:00"/>
        <d v="2015-04-04T00:00:00"/>
        <d v="2015-03-08T00:00:00"/>
        <d v="2019-02-28T00:00:00"/>
        <d v="2015-04-11T00:00:00"/>
        <d v="2019-09-12T00:00:00"/>
        <d v="2017-05-20T00:00:00"/>
        <d v="2018-03-11T00:00:00"/>
        <d v="2019-12-09T00:00:00"/>
        <d v="2015-11-29T00:00:00"/>
        <d v="2015-12-07T00:00:00"/>
        <d v="2018-01-31T00:00:00"/>
        <d v="2020-06-15T00:00:00"/>
        <d v="2016-04-22T00:00:00"/>
        <d v="2019-09-02T00:00:00"/>
        <d v="2018-04-30T00:00:00"/>
        <d v="2015-09-23T00:00:00"/>
        <d v="2019-12-04T00:00:00"/>
        <d v="2018-04-07T00:00:00"/>
        <d v="2015-08-11T00:00:00"/>
        <d v="2017-10-30T00:00:00"/>
        <d v="2019-02-02T00:00:00"/>
        <d v="2018-02-01T00:00:00"/>
      </sharedItems>
      <fieldGroup par="11" base="10">
        <rangePr groupBy="months" startDate="2015-01-03T00:00:00" endDate="2020-12-26T00:00:00"/>
        <groupItems count="14">
          <s v="&lt;03.01.2015"/>
          <s v="янв"/>
          <s v="фев"/>
          <s v="мар"/>
          <s v="апр"/>
          <s v="май"/>
          <s v="июн"/>
          <s v="июл"/>
          <s v="авг"/>
          <s v="сен"/>
          <s v="окт"/>
          <s v="ноя"/>
          <s v="дек"/>
          <s v="&gt;26.12.2020"/>
        </groupItems>
      </fieldGroup>
    </cacheField>
    <cacheField name="Годы" numFmtId="0" databaseField="0">
      <fieldGroup base="10">
        <rangePr groupBy="years" startDate="2015-01-03T00:00:00" endDate="2020-12-26T00:00:00"/>
        <groupItems count="8">
          <s v="&lt;03.01.2015"/>
          <s v="2015"/>
          <s v="2016"/>
          <s v="2017"/>
          <s v="2018"/>
          <s v="2019"/>
          <s v="2020"/>
          <s v="&gt;26.12.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3">
  <r>
    <x v="0"/>
    <x v="0"/>
    <n v="490"/>
    <n v="490"/>
    <n v="31614.799999999999"/>
  </r>
  <r>
    <x v="1"/>
    <x v="1"/>
    <n v="210"/>
    <n v="-210"/>
    <n v="-13492.5"/>
  </r>
  <r>
    <x v="2"/>
    <x v="0"/>
    <n v="40"/>
    <n v="40"/>
    <n v="2659.6"/>
  </r>
  <r>
    <x v="3"/>
    <x v="1"/>
    <n v="10"/>
    <n v="-10"/>
    <n v="-646.59999999999991"/>
  </r>
  <r>
    <x v="4"/>
    <x v="0"/>
    <n v="110"/>
    <n v="110"/>
    <n v="7114.8000000000011"/>
  </r>
  <r>
    <x v="4"/>
    <x v="0"/>
    <n v="130"/>
    <n v="130"/>
    <n v="8408.4000000000015"/>
  </r>
  <r>
    <x v="5"/>
    <x v="1"/>
    <n v="110"/>
    <n v="-110"/>
    <n v="-7024.6"/>
  </r>
  <r>
    <x v="6"/>
    <x v="1"/>
    <n v="390"/>
    <n v="-390"/>
    <n v="-25233"/>
  </r>
  <r>
    <x v="7"/>
    <x v="1"/>
    <n v="50"/>
    <n v="-50"/>
    <n v="-3299.4999999999995"/>
  </r>
  <r>
    <x v="8"/>
    <x v="0"/>
    <n v="410"/>
    <n v="410"/>
    <n v="27375.699999999997"/>
  </r>
  <r>
    <x v="9"/>
    <x v="0"/>
    <n v="90"/>
    <n v="90"/>
    <n v="6310.8"/>
  </r>
  <r>
    <x v="10"/>
    <x v="0"/>
    <n v="20"/>
    <n v="20"/>
    <n v="1400.3999999999999"/>
  </r>
  <r>
    <x v="11"/>
    <x v="1"/>
    <n v="50"/>
    <n v="-50"/>
    <n v="-3490.9999999999995"/>
  </r>
  <r>
    <x v="12"/>
    <x v="1"/>
    <n v="120"/>
    <n v="-120"/>
    <n v="-8062.7999999999993"/>
  </r>
  <r>
    <x v="12"/>
    <x v="0"/>
    <n v="150"/>
    <n v="150"/>
    <n v="10078.5"/>
  </r>
  <r>
    <x v="13"/>
    <x v="1"/>
    <n v="260"/>
    <n v="-260"/>
    <n v="-17812.600000000002"/>
  </r>
  <r>
    <x v="14"/>
    <x v="1"/>
    <n v="270"/>
    <n v="-270"/>
    <n v="-18416.699999999997"/>
  </r>
  <r>
    <x v="15"/>
    <x v="1"/>
    <n v="330"/>
    <n v="-330"/>
    <n v="-22512.6"/>
  </r>
  <r>
    <x v="16"/>
    <x v="0"/>
    <n v="0"/>
    <n v="0"/>
    <n v="0"/>
  </r>
  <r>
    <x v="17"/>
    <x v="0"/>
    <n v="170"/>
    <n v="170"/>
    <n v="11866"/>
  </r>
  <r>
    <x v="17"/>
    <x v="1"/>
    <n v="220"/>
    <n v="-220"/>
    <n v="-15356"/>
  </r>
  <r>
    <x v="18"/>
    <x v="0"/>
    <n v="270"/>
    <n v="270"/>
    <n v="18897.3"/>
  </r>
  <r>
    <x v="19"/>
    <x v="1"/>
    <n v="340"/>
    <n v="-340"/>
    <n v="-23990.400000000001"/>
  </r>
  <r>
    <x v="20"/>
    <x v="0"/>
    <n v="290"/>
    <n v="290"/>
    <n v="20108.600000000002"/>
  </r>
  <r>
    <x v="20"/>
    <x v="0"/>
    <n v="320"/>
    <n v="320"/>
    <n v="22188.800000000003"/>
  </r>
  <r>
    <x v="21"/>
    <x v="1"/>
    <n v="40"/>
    <n v="-40"/>
    <n v="-2830.7999999999997"/>
  </r>
  <r>
    <x v="22"/>
    <x v="0"/>
    <n v="40"/>
    <n v="40"/>
    <n v="2746"/>
  </r>
  <r>
    <x v="23"/>
    <x v="0"/>
    <n v="60"/>
    <n v="60"/>
    <n v="4162.2000000000007"/>
  </r>
  <r>
    <x v="23"/>
    <x v="0"/>
    <n v="300"/>
    <n v="300"/>
    <n v="20811"/>
  </r>
  <r>
    <x v="24"/>
    <x v="1"/>
    <n v="270"/>
    <n v="-270"/>
    <n v="-17793"/>
  </r>
  <r>
    <x v="25"/>
    <x v="0"/>
    <n v="490"/>
    <n v="490"/>
    <n v="30938.6"/>
  </r>
  <r>
    <x v="25"/>
    <x v="0"/>
    <n v="130"/>
    <n v="130"/>
    <n v="8208.2000000000007"/>
  </r>
  <r>
    <x v="26"/>
    <x v="0"/>
    <n v="430"/>
    <n v="430"/>
    <n v="26015"/>
  </r>
  <r>
    <x v="27"/>
    <x v="1"/>
    <n v="360"/>
    <n v="-360"/>
    <n v="-21517.200000000001"/>
  </r>
  <r>
    <x v="28"/>
    <x v="1"/>
    <n v="360"/>
    <n v="-360"/>
    <n v="-21805.200000000001"/>
  </r>
  <r>
    <x v="29"/>
    <x v="1"/>
    <n v="260"/>
    <n v="-260"/>
    <n v="-15431"/>
  </r>
  <r>
    <x v="30"/>
    <x v="1"/>
    <n v="280"/>
    <n v="-280"/>
    <n v="-16629.2"/>
  </r>
  <r>
    <x v="31"/>
    <x v="1"/>
    <n v="50"/>
    <n v="-50"/>
    <n v="-2787"/>
  </r>
  <r>
    <x v="32"/>
    <x v="1"/>
    <n v="200"/>
    <n v="-200"/>
    <n v="-10882"/>
  </r>
  <r>
    <x v="33"/>
    <x v="1"/>
    <n v="270"/>
    <n v="-270"/>
    <n v="-15130.8"/>
  </r>
  <r>
    <x v="34"/>
    <x v="0"/>
    <n v="280"/>
    <n v="280"/>
    <n v="15579.2"/>
  </r>
  <r>
    <x v="35"/>
    <x v="1"/>
    <n v="410"/>
    <n v="-410"/>
    <n v="-22115.399999999998"/>
  </r>
  <r>
    <x v="36"/>
    <x v="1"/>
    <n v="60"/>
    <n v="-60"/>
    <n v="-3020.4"/>
  </r>
  <r>
    <x v="37"/>
    <x v="1"/>
    <n v="100"/>
    <n v="-100"/>
    <n v="-5187"/>
  </r>
  <r>
    <x v="38"/>
    <x v="0"/>
    <n v="80"/>
    <n v="80"/>
    <n v="4994.3999999999996"/>
  </r>
  <r>
    <x v="39"/>
    <x v="1"/>
    <n v="240"/>
    <n v="-240"/>
    <n v="-14606.4"/>
  </r>
  <r>
    <x v="40"/>
    <x v="0"/>
    <n v="210"/>
    <n v="210"/>
    <n v="12648.3"/>
  </r>
  <r>
    <x v="41"/>
    <x v="1"/>
    <n v="330"/>
    <n v="-330"/>
    <n v="-19981.5"/>
  </r>
  <r>
    <x v="42"/>
    <x v="0"/>
    <n v="470"/>
    <n v="470"/>
    <n v="28740.5"/>
  </r>
  <r>
    <x v="43"/>
    <x v="0"/>
    <n v="70"/>
    <n v="70"/>
    <n v="4070.5"/>
  </r>
  <r>
    <x v="44"/>
    <x v="1"/>
    <n v="490"/>
    <n v="-490"/>
    <n v="-28919.800000000003"/>
  </r>
  <r>
    <x v="45"/>
    <x v="0"/>
    <n v="260"/>
    <n v="260"/>
    <n v="15007.199999999999"/>
  </r>
  <r>
    <x v="46"/>
    <x v="1"/>
    <n v="270"/>
    <n v="-270"/>
    <n v="-15300.9"/>
  </r>
  <r>
    <x v="47"/>
    <x v="1"/>
    <n v="420"/>
    <n v="-420"/>
    <n v="-23427.600000000002"/>
  </r>
  <r>
    <x v="47"/>
    <x v="1"/>
    <n v="180"/>
    <n v="-180"/>
    <n v="-10040.4"/>
  </r>
  <r>
    <x v="47"/>
    <x v="0"/>
    <n v="480"/>
    <n v="480"/>
    <n v="26774.400000000001"/>
  </r>
  <r>
    <x v="48"/>
    <x v="1"/>
    <n v="130"/>
    <n v="-130"/>
    <n v="-7025.2"/>
  </r>
  <r>
    <x v="49"/>
    <x v="1"/>
    <n v="320"/>
    <n v="-320"/>
    <n v="-17740.8"/>
  </r>
  <r>
    <x v="50"/>
    <x v="1"/>
    <n v="350"/>
    <n v="-350"/>
    <n v="-19509"/>
  </r>
  <r>
    <x v="51"/>
    <x v="0"/>
    <n v="30"/>
    <n v="30"/>
    <n v="1757.3999999999999"/>
  </r>
  <r>
    <x v="52"/>
    <x v="0"/>
    <n v="390"/>
    <n v="390"/>
    <n v="22912.5"/>
  </r>
  <r>
    <x v="53"/>
    <x v="0"/>
    <n v="330"/>
    <n v="330"/>
    <n v="19618.5"/>
  </r>
  <r>
    <x v="54"/>
    <x v="1"/>
    <n v="40"/>
    <n v="-40"/>
    <n v="-2304.4"/>
  </r>
  <r>
    <x v="54"/>
    <x v="1"/>
    <n v="270"/>
    <n v="-270"/>
    <n v="-15554.7"/>
  </r>
  <r>
    <x v="55"/>
    <x v="0"/>
    <n v="310"/>
    <n v="310"/>
    <n v="17251.5"/>
  </r>
  <r>
    <x v="55"/>
    <x v="1"/>
    <n v="120"/>
    <n v="-120"/>
    <n v="-6678"/>
  </r>
  <r>
    <x v="56"/>
    <x v="0"/>
    <n v="200"/>
    <n v="200"/>
    <n v="10236"/>
  </r>
  <r>
    <x v="57"/>
    <x v="0"/>
    <n v="480"/>
    <n v="480"/>
    <n v="27523.200000000001"/>
  </r>
  <r>
    <x v="58"/>
    <x v="1"/>
    <n v="210"/>
    <n v="-210"/>
    <n v="-12255.6"/>
  </r>
  <r>
    <x v="59"/>
    <x v="1"/>
    <n v="220"/>
    <n v="-220"/>
    <n v="-11869"/>
  </r>
  <r>
    <x v="60"/>
    <x v="0"/>
    <n v="140"/>
    <n v="140"/>
    <n v="7380.8"/>
  </r>
  <r>
    <x v="61"/>
    <x v="1"/>
    <n v="230"/>
    <n v="-230"/>
    <n v="-12001.4"/>
  </r>
  <r>
    <x v="62"/>
    <x v="0"/>
    <n v="0"/>
    <n v="0"/>
    <n v="0"/>
  </r>
  <r>
    <x v="63"/>
    <x v="1"/>
    <n v="260"/>
    <n v="-260"/>
    <n v="-14302.6"/>
  </r>
  <r>
    <x v="63"/>
    <x v="1"/>
    <n v="70"/>
    <n v="-70"/>
    <n v="-3850.7"/>
  </r>
  <r>
    <x v="64"/>
    <x v="0"/>
    <n v="460"/>
    <n v="460"/>
    <n v="25120.6"/>
  </r>
  <r>
    <x v="65"/>
    <x v="0"/>
    <n v="170"/>
    <n v="170"/>
    <n v="9469"/>
  </r>
  <r>
    <x v="65"/>
    <x v="1"/>
    <n v="80"/>
    <n v="-80"/>
    <n v="-4456"/>
  </r>
  <r>
    <x v="66"/>
    <x v="0"/>
    <n v="270"/>
    <n v="270"/>
    <n v="15017.4"/>
  </r>
  <r>
    <x v="67"/>
    <x v="1"/>
    <n v="60"/>
    <n v="-60"/>
    <n v="-3394.2"/>
  </r>
  <r>
    <x v="68"/>
    <x v="0"/>
    <n v="220"/>
    <n v="220"/>
    <n v="12650"/>
  </r>
  <r>
    <x v="69"/>
    <x v="0"/>
    <n v="190"/>
    <n v="190"/>
    <n v="10662.8"/>
  </r>
  <r>
    <x v="70"/>
    <x v="1"/>
    <n v="120"/>
    <n v="-120"/>
    <n v="-6733.2"/>
  </r>
  <r>
    <x v="71"/>
    <x v="1"/>
    <n v="20"/>
    <n v="-20"/>
    <n v="-1141"/>
  </r>
  <r>
    <x v="72"/>
    <x v="0"/>
    <n v="160"/>
    <n v="160"/>
    <n v="9139.1999999999989"/>
  </r>
  <r>
    <x v="73"/>
    <x v="1"/>
    <n v="300"/>
    <n v="-300"/>
    <n v="-17226"/>
  </r>
  <r>
    <x v="73"/>
    <x v="0"/>
    <n v="150"/>
    <n v="150"/>
    <n v="8613"/>
  </r>
  <r>
    <x v="74"/>
    <x v="0"/>
    <n v="480"/>
    <n v="480"/>
    <n v="28747.200000000001"/>
  </r>
  <r>
    <x v="75"/>
    <x v="0"/>
    <n v="90"/>
    <n v="90"/>
    <n v="5335.2"/>
  </r>
  <r>
    <x v="76"/>
    <x v="1"/>
    <n v="260"/>
    <n v="-260"/>
    <n v="-15568.800000000001"/>
  </r>
  <r>
    <x v="77"/>
    <x v="0"/>
    <n v="480"/>
    <n v="480"/>
    <n v="28881.600000000002"/>
  </r>
  <r>
    <x v="78"/>
    <x v="0"/>
    <n v="280"/>
    <n v="280"/>
    <n v="17183.599999999999"/>
  </r>
  <r>
    <x v="79"/>
    <x v="0"/>
    <n v="400"/>
    <n v="400"/>
    <n v="24372"/>
  </r>
  <r>
    <x v="80"/>
    <x v="0"/>
    <n v="410"/>
    <n v="410"/>
    <n v="25198.6"/>
  </r>
  <r>
    <x v="81"/>
    <x v="1"/>
    <n v="240"/>
    <n v="-240"/>
    <n v="-14961.6"/>
  </r>
  <r>
    <x v="82"/>
    <x v="1"/>
    <n v="370"/>
    <n v="-370"/>
    <n v="-23583.8"/>
  </r>
  <r>
    <x v="83"/>
    <x v="0"/>
    <n v="490"/>
    <n v="490"/>
    <n v="29625.4"/>
  </r>
  <r>
    <x v="84"/>
    <x v="1"/>
    <n v="340"/>
    <n v="-340"/>
    <n v="-21362.2"/>
  </r>
  <r>
    <x v="85"/>
    <x v="0"/>
    <n v="370"/>
    <n v="370"/>
    <n v="22174.1"/>
  </r>
  <r>
    <x v="86"/>
    <x v="1"/>
    <n v="170"/>
    <n v="-170"/>
    <n v="-10183"/>
  </r>
  <r>
    <x v="87"/>
    <x v="1"/>
    <n v="430"/>
    <n v="-430"/>
    <n v="-26578.3"/>
  </r>
  <r>
    <x v="87"/>
    <x v="0"/>
    <n v="350"/>
    <n v="350"/>
    <n v="21633.5"/>
  </r>
  <r>
    <x v="88"/>
    <x v="0"/>
    <n v="460"/>
    <n v="460"/>
    <n v="29513.599999999999"/>
  </r>
  <r>
    <x v="89"/>
    <x v="0"/>
    <n v="450"/>
    <n v="450"/>
    <n v="28494"/>
  </r>
  <r>
    <x v="89"/>
    <x v="1"/>
    <n v="460"/>
    <n v="-460"/>
    <n v="-29127.200000000001"/>
  </r>
  <r>
    <x v="90"/>
    <x v="0"/>
    <n v="480"/>
    <n v="480"/>
    <n v="30628.800000000003"/>
  </r>
  <r>
    <x v="91"/>
    <x v="0"/>
    <n v="300"/>
    <n v="300"/>
    <n v="19335"/>
  </r>
  <r>
    <x v="92"/>
    <x v="1"/>
    <n v="130"/>
    <n v="-130"/>
    <n v="-8413.6"/>
  </r>
  <r>
    <x v="92"/>
    <x v="0"/>
    <n v="250"/>
    <n v="250"/>
    <n v="16180"/>
  </r>
  <r>
    <x v="93"/>
    <x v="0"/>
    <n v="160"/>
    <n v="160"/>
    <n v="10710.4"/>
  </r>
  <r>
    <x v="94"/>
    <x v="0"/>
    <n v="250"/>
    <n v="250"/>
    <n v="16695"/>
  </r>
  <r>
    <x v="94"/>
    <x v="1"/>
    <n v="470"/>
    <n v="-470"/>
    <n v="-31386.600000000002"/>
  </r>
  <r>
    <x v="95"/>
    <x v="1"/>
    <n v="220"/>
    <n v="-220"/>
    <n v="-14594.800000000001"/>
  </r>
  <r>
    <x v="95"/>
    <x v="0"/>
    <n v="160"/>
    <n v="160"/>
    <n v="10614.400000000001"/>
  </r>
  <r>
    <x v="96"/>
    <x v="1"/>
    <n v="10"/>
    <n v="-10"/>
    <n v="-669.5"/>
  </r>
  <r>
    <x v="97"/>
    <x v="0"/>
    <n v="460"/>
    <n v="460"/>
    <n v="30907.399999999998"/>
  </r>
  <r>
    <x v="98"/>
    <x v="0"/>
    <n v="350"/>
    <n v="350"/>
    <n v="23359"/>
  </r>
  <r>
    <x v="99"/>
    <x v="0"/>
    <n v="250"/>
    <n v="250"/>
    <n v="16692.5"/>
  </r>
  <r>
    <x v="100"/>
    <x v="1"/>
    <n v="340"/>
    <n v="-340"/>
    <n v="-22004.799999999999"/>
  </r>
  <r>
    <x v="101"/>
    <x v="0"/>
    <n v="330"/>
    <n v="330"/>
    <n v="21129.9"/>
  </r>
  <r>
    <x v="102"/>
    <x v="0"/>
    <n v="90"/>
    <n v="90"/>
    <n v="5702.4"/>
  </r>
  <r>
    <x v="103"/>
    <x v="0"/>
    <n v="330"/>
    <n v="330"/>
    <n v="21152.999999999996"/>
  </r>
  <r>
    <x v="104"/>
    <x v="1"/>
    <n v="300"/>
    <n v="-300"/>
    <n v="-19370.999999999996"/>
  </r>
  <r>
    <x v="105"/>
    <x v="0"/>
    <n v="110"/>
    <n v="110"/>
    <n v="6937.7"/>
  </r>
  <r>
    <x v="106"/>
    <x v="1"/>
    <n v="240"/>
    <n v="-240"/>
    <n v="-15213.6"/>
  </r>
  <r>
    <x v="107"/>
    <x v="0"/>
    <n v="40"/>
    <n v="40"/>
    <n v="2513.1999999999998"/>
  </r>
  <r>
    <x v="107"/>
    <x v="1"/>
    <n v="150"/>
    <n v="-150"/>
    <n v="-9424.5"/>
  </r>
  <r>
    <x v="108"/>
    <x v="0"/>
    <n v="260"/>
    <n v="260"/>
    <n v="15914.6"/>
  </r>
  <r>
    <x v="109"/>
    <x v="1"/>
    <n v="160"/>
    <n v="-160"/>
    <n v="-9627.2000000000007"/>
  </r>
  <r>
    <x v="110"/>
    <x v="1"/>
    <n v="430"/>
    <n v="-430"/>
    <n v="-26466.5"/>
  </r>
  <r>
    <x v="111"/>
    <x v="0"/>
    <n v="70"/>
    <n v="70"/>
    <n v="3904.6"/>
  </r>
  <r>
    <x v="112"/>
    <x v="0"/>
    <n v="220"/>
    <n v="220"/>
    <n v="12419"/>
  </r>
  <r>
    <x v="113"/>
    <x v="1"/>
    <n v="120"/>
    <n v="-120"/>
    <n v="-6814.8"/>
  </r>
  <r>
    <x v="114"/>
    <x v="1"/>
    <n v="30"/>
    <n v="-30"/>
    <n v="-1676.7"/>
  </r>
  <r>
    <x v="115"/>
    <x v="1"/>
    <n v="190"/>
    <n v="-190"/>
    <n v="-11173.9"/>
  </r>
  <r>
    <x v="116"/>
    <x v="1"/>
    <n v="60"/>
    <n v="-60"/>
    <n v="-3758.4"/>
  </r>
  <r>
    <x v="117"/>
    <x v="1"/>
    <n v="190"/>
    <n v="-190"/>
    <n v="-12160"/>
  </r>
  <r>
    <x v="118"/>
    <x v="0"/>
    <n v="170"/>
    <n v="170"/>
    <n v="10727"/>
  </r>
  <r>
    <x v="119"/>
    <x v="0"/>
    <n v="400"/>
    <n v="400"/>
    <n v="23572"/>
  </r>
  <r>
    <x v="120"/>
    <x v="1"/>
    <n v="480"/>
    <n v="-480"/>
    <n v="-28886.400000000001"/>
  </r>
  <r>
    <x v="121"/>
    <x v="1"/>
    <n v="370"/>
    <n v="-370"/>
    <n v="-22496"/>
  </r>
  <r>
    <x v="122"/>
    <x v="0"/>
    <n v="500"/>
    <n v="500"/>
    <n v="29580"/>
  </r>
  <r>
    <x v="123"/>
    <x v="0"/>
    <n v="480"/>
    <n v="480"/>
    <n v="29212.799999999999"/>
  </r>
  <r>
    <x v="124"/>
    <x v="1"/>
    <n v="60"/>
    <n v="-60"/>
    <n v="-3654"/>
  </r>
  <r>
    <x v="125"/>
    <x v="0"/>
    <n v="0"/>
    <n v="0"/>
    <n v="0"/>
  </r>
  <r>
    <x v="125"/>
    <x v="1"/>
    <n v="170"/>
    <n v="-170"/>
    <n v="-10546.8"/>
  </r>
  <r>
    <x v="126"/>
    <x v="1"/>
    <n v="440"/>
    <n v="-440"/>
    <n v="-27134.799999999999"/>
  </r>
  <r>
    <x v="127"/>
    <x v="0"/>
    <n v="360"/>
    <n v="360"/>
    <n v="22122"/>
  </r>
  <r>
    <x v="128"/>
    <x v="1"/>
    <n v="30"/>
    <n v="-30"/>
    <n v="-1881.8999999999999"/>
  </r>
  <r>
    <x v="129"/>
    <x v="1"/>
    <n v="20"/>
    <n v="-20"/>
    <n v="-1252.3999999999999"/>
  </r>
  <r>
    <x v="129"/>
    <x v="0"/>
    <n v="160"/>
    <n v="160"/>
    <n v="10019.199999999999"/>
  </r>
  <r>
    <x v="130"/>
    <x v="0"/>
    <n v="50"/>
    <n v="50"/>
    <n v="3164.5"/>
  </r>
  <r>
    <x v="131"/>
    <x v="1"/>
    <n v="440"/>
    <n v="-440"/>
    <n v="-28252.399999999998"/>
  </r>
  <r>
    <x v="132"/>
    <x v="0"/>
    <n v="0"/>
    <n v="0"/>
    <n v="0"/>
  </r>
  <r>
    <x v="133"/>
    <x v="0"/>
    <n v="20"/>
    <n v="20"/>
    <n v="1227.6000000000001"/>
  </r>
  <r>
    <x v="134"/>
    <x v="0"/>
    <n v="120"/>
    <n v="120"/>
    <n v="7315.2"/>
  </r>
  <r>
    <x v="135"/>
    <x v="1"/>
    <n v="430"/>
    <n v="-430"/>
    <n v="-25984.9"/>
  </r>
  <r>
    <x v="136"/>
    <x v="1"/>
    <n v="110"/>
    <n v="-110"/>
    <n v="-6661.6"/>
  </r>
  <r>
    <x v="137"/>
    <x v="0"/>
    <n v="460"/>
    <n v="460"/>
    <n v="27834.6"/>
  </r>
  <r>
    <x v="138"/>
    <x v="1"/>
    <n v="240"/>
    <n v="-240"/>
    <n v="-14596.8"/>
  </r>
  <r>
    <x v="139"/>
    <x v="0"/>
    <n v="270"/>
    <n v="270"/>
    <n v="16645.5"/>
  </r>
  <r>
    <x v="140"/>
    <x v="1"/>
    <n v="410"/>
    <n v="-410"/>
    <n v="-25206.799999999999"/>
  </r>
  <r>
    <x v="141"/>
    <x v="0"/>
    <n v="400"/>
    <n v="400"/>
    <n v="24776"/>
  </r>
  <r>
    <x v="142"/>
    <x v="0"/>
    <n v="240"/>
    <n v="240"/>
    <n v="14932.8"/>
  </r>
  <r>
    <x v="142"/>
    <x v="1"/>
    <n v="500"/>
    <n v="-500"/>
    <n v="-31110"/>
  </r>
  <r>
    <x v="143"/>
    <x v="0"/>
    <n v="290"/>
    <n v="290"/>
    <n v="18600.599999999999"/>
  </r>
  <r>
    <x v="144"/>
    <x v="1"/>
    <n v="420"/>
    <n v="-420"/>
    <n v="-27090"/>
  </r>
  <r>
    <x v="144"/>
    <x v="0"/>
    <n v="270"/>
    <n v="270"/>
    <n v="17415"/>
  </r>
  <r>
    <x v="145"/>
    <x v="0"/>
    <n v="350"/>
    <n v="350"/>
    <n v="23058"/>
  </r>
  <r>
    <x v="146"/>
    <x v="1"/>
    <n v="500"/>
    <n v="-500"/>
    <n v="-32835"/>
  </r>
  <r>
    <x v="147"/>
    <x v="0"/>
    <n v="40"/>
    <n v="40"/>
    <n v="2662"/>
  </r>
  <r>
    <x v="148"/>
    <x v="1"/>
    <n v="120"/>
    <n v="-120"/>
    <n v="-7908.0000000000009"/>
  </r>
  <r>
    <x v="149"/>
    <x v="0"/>
    <n v="360"/>
    <n v="360"/>
    <n v="23648.399999999998"/>
  </r>
  <r>
    <x v="150"/>
    <x v="1"/>
    <n v="370"/>
    <n v="-370"/>
    <n v="-24290.500000000004"/>
  </r>
  <r>
    <x v="150"/>
    <x v="0"/>
    <n v="20"/>
    <n v="20"/>
    <n v="1313"/>
  </r>
  <r>
    <x v="151"/>
    <x v="0"/>
    <n v="480"/>
    <n v="480"/>
    <n v="31670.400000000001"/>
  </r>
  <r>
    <x v="151"/>
    <x v="1"/>
    <n v="410"/>
    <n v="-410"/>
    <n v="-27051.800000000003"/>
  </r>
  <r>
    <x v="151"/>
    <x v="0"/>
    <n v="280"/>
    <n v="280"/>
    <n v="18474.400000000001"/>
  </r>
  <r>
    <x v="152"/>
    <x v="1"/>
    <n v="260"/>
    <n v="-260"/>
    <n v="-17019.599999999999"/>
  </r>
  <r>
    <x v="153"/>
    <x v="0"/>
    <n v="110"/>
    <n v="110"/>
    <n v="7162.1"/>
  </r>
  <r>
    <x v="154"/>
    <x v="1"/>
    <n v="360"/>
    <n v="-360"/>
    <n v="-23428.799999999999"/>
  </r>
  <r>
    <x v="155"/>
    <x v="0"/>
    <n v="130"/>
    <n v="130"/>
    <n v="8343.4000000000015"/>
  </r>
  <r>
    <x v="156"/>
    <x v="0"/>
    <n v="280"/>
    <n v="280"/>
    <n v="17956.399999999998"/>
  </r>
  <r>
    <x v="157"/>
    <x v="1"/>
    <n v="300"/>
    <n v="-300"/>
    <n v="-19035"/>
  </r>
  <r>
    <x v="158"/>
    <x v="1"/>
    <n v="180"/>
    <n v="-180"/>
    <n v="-11892.599999999999"/>
  </r>
  <r>
    <x v="159"/>
    <x v="1"/>
    <n v="410"/>
    <n v="-410"/>
    <n v="-27318.3"/>
  </r>
  <r>
    <x v="159"/>
    <x v="0"/>
    <n v="480"/>
    <n v="480"/>
    <n v="31982.399999999998"/>
  </r>
  <r>
    <x v="160"/>
    <x v="0"/>
    <n v="150"/>
    <n v="150"/>
    <n v="10084.5"/>
  </r>
  <r>
    <x v="160"/>
    <x v="1"/>
    <n v="30"/>
    <n v="-30"/>
    <n v="-2016.9"/>
  </r>
  <r>
    <x v="160"/>
    <x v="1"/>
    <n v="360"/>
    <n v="-360"/>
    <n v="-24202.800000000003"/>
  </r>
  <r>
    <x v="161"/>
    <x v="1"/>
    <n v="200"/>
    <n v="-200"/>
    <n v="-13397.999999999998"/>
  </r>
  <r>
    <x v="161"/>
    <x v="1"/>
    <n v="330"/>
    <n v="-330"/>
    <n v="-22106.699999999997"/>
  </r>
  <r>
    <x v="162"/>
    <x v="1"/>
    <n v="290"/>
    <n v="-290"/>
    <n v="-19134.2"/>
  </r>
  <r>
    <x v="162"/>
    <x v="0"/>
    <n v="250"/>
    <n v="250"/>
    <n v="16495"/>
  </r>
  <r>
    <x v="163"/>
    <x v="0"/>
    <n v="270"/>
    <n v="270"/>
    <n v="18000.900000000001"/>
  </r>
  <r>
    <x v="164"/>
    <x v="0"/>
    <n v="20"/>
    <n v="20"/>
    <n v="1308.8"/>
  </r>
  <r>
    <x v="164"/>
    <x v="1"/>
    <n v="40"/>
    <n v="-40"/>
    <n v="-2617.6"/>
  </r>
  <r>
    <x v="165"/>
    <x v="0"/>
    <n v="420"/>
    <n v="420"/>
    <n v="27728.399999999998"/>
  </r>
  <r>
    <x v="166"/>
    <x v="0"/>
    <n v="500"/>
    <n v="500"/>
    <n v="33355"/>
  </r>
  <r>
    <x v="167"/>
    <x v="0"/>
    <n v="460"/>
    <n v="460"/>
    <n v="30935"/>
  </r>
  <r>
    <x v="168"/>
    <x v="1"/>
    <n v="170"/>
    <n v="-170"/>
    <n v="-11689.2"/>
  </r>
  <r>
    <x v="168"/>
    <x v="0"/>
    <n v="220"/>
    <n v="220"/>
    <n v="15127.2"/>
  </r>
  <r>
    <x v="169"/>
    <x v="1"/>
    <n v="150"/>
    <n v="-150"/>
    <n v="-10450.5"/>
  </r>
  <r>
    <x v="170"/>
    <x v="1"/>
    <n v="330"/>
    <n v="-330"/>
    <n v="-22991.100000000002"/>
  </r>
  <r>
    <x v="171"/>
    <x v="1"/>
    <n v="370"/>
    <n v="-370"/>
    <n v="-26288.5"/>
  </r>
  <r>
    <x v="172"/>
    <x v="1"/>
    <n v="240"/>
    <n v="-240"/>
    <n v="-17121.600000000002"/>
  </r>
  <r>
    <x v="173"/>
    <x v="0"/>
    <n v="370"/>
    <n v="370"/>
    <n v="26795.4"/>
  </r>
  <r>
    <x v="174"/>
    <x v="0"/>
    <n v="410"/>
    <n v="410"/>
    <n v="29716.800000000003"/>
  </r>
  <r>
    <x v="174"/>
    <x v="1"/>
    <n v="170"/>
    <n v="-170"/>
    <n v="-12321.6"/>
  </r>
  <r>
    <x v="174"/>
    <x v="1"/>
    <n v="190"/>
    <n v="-190"/>
    <n v="-13771.2"/>
  </r>
  <r>
    <x v="175"/>
    <x v="0"/>
    <n v="230"/>
    <n v="230"/>
    <n v="16520.899999999998"/>
  </r>
  <r>
    <x v="175"/>
    <x v="0"/>
    <n v="310"/>
    <n v="310"/>
    <n v="22267.3"/>
  </r>
  <r>
    <x v="176"/>
    <x v="0"/>
    <n v="350"/>
    <n v="350"/>
    <n v="25105.5"/>
  </r>
  <r>
    <x v="176"/>
    <x v="0"/>
    <n v="460"/>
    <n v="460"/>
    <n v="32995.800000000003"/>
  </r>
  <r>
    <x v="177"/>
    <x v="1"/>
    <n v="330"/>
    <n v="-330"/>
    <n v="-23245.200000000001"/>
  </r>
  <r>
    <x v="178"/>
    <x v="1"/>
    <n v="240"/>
    <n v="-240"/>
    <n v="-17037.599999999999"/>
  </r>
  <r>
    <x v="179"/>
    <x v="1"/>
    <n v="160"/>
    <n v="-160"/>
    <n v="-11300.8"/>
  </r>
  <r>
    <x v="180"/>
    <x v="0"/>
    <n v="60"/>
    <n v="60"/>
    <n v="4249.2"/>
  </r>
  <r>
    <x v="180"/>
    <x v="0"/>
    <n v="240"/>
    <n v="240"/>
    <n v="16996.8"/>
  </r>
  <r>
    <x v="181"/>
    <x v="0"/>
    <n v="250"/>
    <n v="250"/>
    <n v="17605"/>
  </r>
  <r>
    <x v="182"/>
    <x v="0"/>
    <n v="490"/>
    <n v="490"/>
    <n v="34280.399999999994"/>
  </r>
  <r>
    <x v="183"/>
    <x v="0"/>
    <n v="300"/>
    <n v="300"/>
    <n v="21456"/>
  </r>
  <r>
    <x v="184"/>
    <x v="1"/>
    <n v="50"/>
    <n v="-50"/>
    <n v="-3665.9999999999995"/>
  </r>
  <r>
    <x v="185"/>
    <x v="0"/>
    <n v="100"/>
    <n v="100"/>
    <n v="7389"/>
  </r>
  <r>
    <x v="186"/>
    <x v="0"/>
    <n v="240"/>
    <n v="240"/>
    <n v="20476.8"/>
  </r>
  <r>
    <x v="186"/>
    <x v="1"/>
    <n v="410"/>
    <n v="-410"/>
    <n v="-34981.199999999997"/>
  </r>
  <r>
    <x v="187"/>
    <x v="0"/>
    <n v="240"/>
    <n v="240"/>
    <n v="20776.8"/>
  </r>
  <r>
    <x v="188"/>
    <x v="0"/>
    <n v="20"/>
    <n v="20"/>
    <n v="1707"/>
  </r>
  <r>
    <x v="188"/>
    <x v="0"/>
    <n v="490"/>
    <n v="490"/>
    <n v="41821.5"/>
  </r>
  <r>
    <x v="189"/>
    <x v="0"/>
    <n v="270"/>
    <n v="270"/>
    <n v="24405.3"/>
  </r>
  <r>
    <x v="190"/>
    <x v="0"/>
    <n v="370"/>
    <n v="370"/>
    <n v="33189"/>
  </r>
  <r>
    <x v="191"/>
    <x v="1"/>
    <n v="100"/>
    <n v="-100"/>
    <n v="-9018"/>
  </r>
  <r>
    <x v="192"/>
    <x v="1"/>
    <n v="70"/>
    <n v="-70"/>
    <n v="-6381.9000000000005"/>
  </r>
  <r>
    <x v="193"/>
    <x v="0"/>
    <n v="350"/>
    <n v="350"/>
    <n v="32333"/>
  </r>
  <r>
    <x v="194"/>
    <x v="0"/>
    <n v="330"/>
    <n v="330"/>
    <n v="30416.100000000002"/>
  </r>
  <r>
    <x v="195"/>
    <x v="0"/>
    <n v="430"/>
    <n v="430"/>
    <n v="41297.200000000004"/>
  </r>
  <r>
    <x v="196"/>
    <x v="1"/>
    <n v="300"/>
    <n v="-300"/>
    <n v="-28830"/>
  </r>
  <r>
    <x v="197"/>
    <x v="1"/>
    <n v="70"/>
    <n v="-70"/>
    <n v="-6418.3"/>
  </r>
  <r>
    <x v="198"/>
    <x v="1"/>
    <n v="350"/>
    <n v="-350"/>
    <n v="-32119.5"/>
  </r>
  <r>
    <x v="199"/>
    <x v="1"/>
    <n v="430"/>
    <n v="-430"/>
    <n v="-40901.599999999999"/>
  </r>
  <r>
    <x v="200"/>
    <x v="0"/>
    <n v="20"/>
    <n v="20"/>
    <n v="1875.2"/>
  </r>
  <r>
    <x v="201"/>
    <x v="1"/>
    <n v="490"/>
    <n v="-490"/>
    <n v="-46290.3"/>
  </r>
  <r>
    <x v="202"/>
    <x v="1"/>
    <n v="410"/>
    <n v="-410"/>
    <n v="-38835.199999999997"/>
  </r>
  <r>
    <x v="203"/>
    <x v="0"/>
    <n v="270"/>
    <n v="270"/>
    <n v="26046.9"/>
  </r>
  <r>
    <x v="204"/>
    <x v="0"/>
    <n v="310"/>
    <n v="310"/>
    <n v="30355.200000000001"/>
  </r>
  <r>
    <x v="205"/>
    <x v="0"/>
    <n v="380"/>
    <n v="380"/>
    <n v="37981"/>
  </r>
  <r>
    <x v="206"/>
    <x v="0"/>
    <n v="390"/>
    <n v="390"/>
    <n v="39432.9"/>
  </r>
  <r>
    <x v="207"/>
    <x v="0"/>
    <n v="100"/>
    <n v="100"/>
    <n v="9969"/>
  </r>
  <r>
    <x v="208"/>
    <x v="1"/>
    <n v="290"/>
    <n v="-290"/>
    <n v="-30104.9"/>
  </r>
  <r>
    <x v="209"/>
    <x v="0"/>
    <n v="110"/>
    <n v="110"/>
    <n v="11510.4"/>
  </r>
  <r>
    <x v="210"/>
    <x v="1"/>
    <n v="330"/>
    <n v="-330"/>
    <n v="-40362.300000000003"/>
  </r>
  <r>
    <x v="211"/>
    <x v="1"/>
    <n v="10"/>
    <n v="-10"/>
    <n v="-1158.8"/>
  </r>
  <r>
    <x v="212"/>
    <x v="1"/>
    <n v="360"/>
    <n v="-360"/>
    <n v="-40399.199999999997"/>
  </r>
  <r>
    <x v="213"/>
    <x v="0"/>
    <n v="360"/>
    <n v="360"/>
    <n v="40032"/>
  </r>
  <r>
    <x v="214"/>
    <x v="0"/>
    <n v="10"/>
    <n v="10"/>
    <n v="1118.5999999999999"/>
  </r>
  <r>
    <x v="215"/>
    <x v="1"/>
    <n v="190"/>
    <n v="-190"/>
    <n v="-22416.2"/>
  </r>
  <r>
    <x v="216"/>
    <x v="0"/>
    <n v="440"/>
    <n v="440"/>
    <n v="50965.2"/>
  </r>
  <r>
    <x v="216"/>
    <x v="0"/>
    <n v="120"/>
    <n v="120"/>
    <n v="13899.6"/>
  </r>
  <r>
    <x v="217"/>
    <x v="0"/>
    <n v="490"/>
    <n v="490"/>
    <n v="57334.9"/>
  </r>
  <r>
    <x v="217"/>
    <x v="1"/>
    <n v="70"/>
    <n v="-70"/>
    <n v="-8190.7000000000007"/>
  </r>
  <r>
    <x v="218"/>
    <x v="1"/>
    <n v="100"/>
    <n v="-100"/>
    <n v="-11929"/>
  </r>
  <r>
    <x v="219"/>
    <x v="0"/>
    <n v="260"/>
    <n v="260"/>
    <n v="29564.6"/>
  </r>
  <r>
    <x v="219"/>
    <x v="0"/>
    <n v="500"/>
    <n v="500"/>
    <n v="56855"/>
  </r>
  <r>
    <x v="220"/>
    <x v="0"/>
    <n v="250"/>
    <n v="250"/>
    <n v="28112.5"/>
  </r>
  <r>
    <x v="221"/>
    <x v="0"/>
    <n v="90"/>
    <n v="90"/>
    <n v="8280.9"/>
  </r>
  <r>
    <x v="222"/>
    <x v="0"/>
    <n v="400"/>
    <n v="400"/>
    <n v="37860"/>
  </r>
  <r>
    <x v="223"/>
    <x v="0"/>
    <n v="460"/>
    <n v="460"/>
    <n v="42752.4"/>
  </r>
  <r>
    <x v="224"/>
    <x v="0"/>
    <n v="350"/>
    <n v="350"/>
    <n v="32273.499999999996"/>
  </r>
  <r>
    <x v="225"/>
    <x v="1"/>
    <n v="290"/>
    <n v="-290"/>
    <n v="-26239.200000000001"/>
  </r>
  <r>
    <x v="226"/>
    <x v="0"/>
    <n v="420"/>
    <n v="420"/>
    <n v="39614.399999999994"/>
  </r>
  <r>
    <x v="227"/>
    <x v="1"/>
    <n v="310"/>
    <n v="-310"/>
    <n v="-30606.300000000003"/>
  </r>
  <r>
    <x v="227"/>
    <x v="1"/>
    <n v="350"/>
    <n v="-350"/>
    <n v="-34555.5"/>
  </r>
  <r>
    <x v="228"/>
    <x v="0"/>
    <n v="130"/>
    <n v="130"/>
    <n v="12551.5"/>
  </r>
  <r>
    <x v="229"/>
    <x v="0"/>
    <n v="350"/>
    <n v="350"/>
    <n v="35059.5"/>
  </r>
  <r>
    <x v="230"/>
    <x v="1"/>
    <n v="370"/>
    <n v="-370"/>
    <n v="-36863.1"/>
  </r>
  <r>
    <x v="231"/>
    <x v="0"/>
    <n v="80"/>
    <n v="80"/>
    <n v="8334.4000000000015"/>
  </r>
  <r>
    <x v="232"/>
    <x v="1"/>
    <n v="240"/>
    <n v="-240"/>
    <n v="-25495.200000000001"/>
  </r>
  <r>
    <x v="233"/>
    <x v="1"/>
    <n v="430"/>
    <n v="-430"/>
    <n v="-42772.1"/>
  </r>
  <r>
    <x v="234"/>
    <x v="0"/>
    <n v="120"/>
    <n v="120"/>
    <n v="11872.8"/>
  </r>
  <r>
    <x v="234"/>
    <x v="1"/>
    <n v="80"/>
    <n v="-80"/>
    <n v="-7915.2"/>
  </r>
  <r>
    <x v="235"/>
    <x v="0"/>
    <n v="180"/>
    <n v="180"/>
    <n v="17649"/>
  </r>
  <r>
    <x v="236"/>
    <x v="1"/>
    <n v="100"/>
    <n v="-100"/>
    <n v="-10043"/>
  </r>
  <r>
    <x v="237"/>
    <x v="1"/>
    <n v="250"/>
    <n v="-250"/>
    <n v="-24727.5"/>
  </r>
  <r>
    <x v="238"/>
    <x v="1"/>
    <n v="270"/>
    <n v="-270"/>
    <n v="-25274.7"/>
  </r>
  <r>
    <x v="239"/>
    <x v="1"/>
    <n v="220"/>
    <n v="-220"/>
    <n v="-21744.799999999999"/>
  </r>
  <r>
    <x v="240"/>
    <x v="1"/>
    <n v="480"/>
    <n v="-480"/>
    <n v="-42676.799999999996"/>
  </r>
  <r>
    <x v="241"/>
    <x v="0"/>
    <n v="90"/>
    <n v="90"/>
    <n v="8150.4000000000005"/>
  </r>
  <r>
    <x v="241"/>
    <x v="0"/>
    <n v="0"/>
    <n v="0"/>
    <n v="0"/>
  </r>
  <r>
    <x v="242"/>
    <x v="1"/>
    <n v="410"/>
    <n v="-410"/>
    <n v="-37494.5"/>
  </r>
  <r>
    <x v="242"/>
    <x v="0"/>
    <n v="460"/>
    <n v="460"/>
    <n v="42067"/>
  </r>
  <r>
    <x v="243"/>
    <x v="0"/>
    <n v="50"/>
    <n v="50"/>
    <n v="4756"/>
  </r>
  <r>
    <x v="244"/>
    <x v="0"/>
    <n v="370"/>
    <n v="370"/>
    <n v="35716.1"/>
  </r>
  <r>
    <x v="245"/>
    <x v="0"/>
    <n v="100"/>
    <n v="100"/>
    <n v="9822"/>
  </r>
  <r>
    <x v="246"/>
    <x v="0"/>
    <n v="80"/>
    <n v="80"/>
    <n v="7904.8"/>
  </r>
  <r>
    <x v="247"/>
    <x v="1"/>
    <n v="500"/>
    <n v="-500"/>
    <n v="-48870"/>
  </r>
  <r>
    <x v="248"/>
    <x v="1"/>
    <n v="420"/>
    <n v="-420"/>
    <n v="-41168.400000000001"/>
  </r>
  <r>
    <x v="249"/>
    <x v="1"/>
    <n v="200"/>
    <n v="-200"/>
    <n v="-18748"/>
  </r>
  <r>
    <x v="250"/>
    <x v="0"/>
    <n v="200"/>
    <n v="200"/>
    <n v="18834"/>
  </r>
  <r>
    <x v="250"/>
    <x v="0"/>
    <n v="440"/>
    <n v="440"/>
    <n v="41434.800000000003"/>
  </r>
  <r>
    <x v="251"/>
    <x v="1"/>
    <n v="280"/>
    <n v="-280"/>
    <n v="-25485.599999999999"/>
  </r>
  <r>
    <x v="252"/>
    <x v="1"/>
    <n v="170"/>
    <n v="-170"/>
    <n v="-15684.2"/>
  </r>
  <r>
    <x v="253"/>
    <x v="0"/>
    <n v="410"/>
    <n v="410"/>
    <n v="38449.800000000003"/>
  </r>
  <r>
    <x v="254"/>
    <x v="0"/>
    <n v="10"/>
    <n v="10"/>
    <n v="891.80000000000007"/>
  </r>
  <r>
    <x v="255"/>
    <x v="0"/>
    <n v="390"/>
    <n v="390"/>
    <n v="35985.299999999996"/>
  </r>
  <r>
    <x v="256"/>
    <x v="1"/>
    <n v="280"/>
    <n v="-280"/>
    <n v="-22234.799999999999"/>
  </r>
  <r>
    <x v="257"/>
    <x v="0"/>
    <n v="50"/>
    <n v="50"/>
    <n v="4086.5"/>
  </r>
  <r>
    <x v="258"/>
    <x v="0"/>
    <n v="340"/>
    <n v="340"/>
    <n v="27662.400000000001"/>
  </r>
  <r>
    <x v="259"/>
    <x v="0"/>
    <n v="140"/>
    <n v="140"/>
    <n v="11422.6"/>
  </r>
  <r>
    <x v="259"/>
    <x v="1"/>
    <n v="10"/>
    <n v="-10"/>
    <n v="-815.90000000000009"/>
  </r>
  <r>
    <x v="260"/>
    <x v="0"/>
    <n v="0"/>
    <n v="0"/>
    <n v="0"/>
  </r>
  <r>
    <x v="261"/>
    <x v="0"/>
    <n v="190"/>
    <n v="190"/>
    <n v="16870.100000000002"/>
  </r>
  <r>
    <x v="262"/>
    <x v="1"/>
    <n v="110"/>
    <n v="-110"/>
    <n v="-9714.1"/>
  </r>
  <r>
    <x v="263"/>
    <x v="1"/>
    <n v="50"/>
    <n v="-50"/>
    <n v="-4404.5"/>
  </r>
  <r>
    <x v="264"/>
    <x v="1"/>
    <n v="460"/>
    <n v="-460"/>
    <n v="-40912.400000000001"/>
  </r>
  <r>
    <x v="264"/>
    <x v="0"/>
    <n v="450"/>
    <n v="450"/>
    <n v="40023"/>
  </r>
  <r>
    <x v="265"/>
    <x v="1"/>
    <n v="10"/>
    <n v="-10"/>
    <n v="-936.59999999999991"/>
  </r>
  <r>
    <x v="266"/>
    <x v="1"/>
    <n v="240"/>
    <n v="-240"/>
    <n v="-21264"/>
  </r>
  <r>
    <x v="267"/>
    <x v="0"/>
    <n v="30"/>
    <n v="30"/>
    <n v="2507.4"/>
  </r>
  <r>
    <x v="268"/>
    <x v="0"/>
    <n v="120"/>
    <n v="120"/>
    <n v="10022.4"/>
  </r>
  <r>
    <x v="269"/>
    <x v="1"/>
    <n v="410"/>
    <n v="-410"/>
    <n v="-34505.599999999999"/>
  </r>
  <r>
    <x v="270"/>
    <x v="0"/>
    <n v="10"/>
    <n v="10"/>
    <n v="890.40000000000009"/>
  </r>
  <r>
    <x v="271"/>
    <x v="1"/>
    <n v="320"/>
    <n v="-320"/>
    <n v="-28771.199999999997"/>
  </r>
  <r>
    <x v="272"/>
    <x v="0"/>
    <n v="110"/>
    <n v="110"/>
    <n v="9491.9000000000015"/>
  </r>
  <r>
    <x v="273"/>
    <x v="0"/>
    <n v="360"/>
    <n v="360"/>
    <n v="32684.400000000001"/>
  </r>
  <r>
    <x v="274"/>
    <x v="1"/>
    <n v="50"/>
    <n v="-50"/>
    <n v="-4410"/>
  </r>
  <r>
    <x v="275"/>
    <x v="0"/>
    <n v="460"/>
    <n v="460"/>
    <n v="41170"/>
  </r>
  <r>
    <x v="276"/>
    <x v="0"/>
    <n v="200"/>
    <n v="200"/>
    <n v="17732"/>
  </r>
  <r>
    <x v="277"/>
    <x v="0"/>
    <n v="380"/>
    <n v="380"/>
    <n v="33611"/>
  </r>
  <r>
    <x v="278"/>
    <x v="0"/>
    <n v="320"/>
    <n v="320"/>
    <n v="25334.400000000001"/>
  </r>
  <r>
    <x v="279"/>
    <x v="1"/>
    <n v="420"/>
    <n v="-420"/>
    <n v="-33570.600000000006"/>
  </r>
  <r>
    <x v="280"/>
    <x v="1"/>
    <n v="400"/>
    <n v="-400"/>
    <n v="-32208"/>
  </r>
  <r>
    <x v="280"/>
    <x v="1"/>
    <n v="390"/>
    <n v="-390"/>
    <n v="-31402.799999999999"/>
  </r>
  <r>
    <x v="281"/>
    <x v="1"/>
    <n v="190"/>
    <n v="-190"/>
    <n v="-15198.099999999999"/>
  </r>
  <r>
    <x v="282"/>
    <x v="0"/>
    <n v="160"/>
    <n v="160"/>
    <n v="12803.199999999999"/>
  </r>
  <r>
    <x v="283"/>
    <x v="0"/>
    <n v="370"/>
    <n v="370"/>
    <n v="29636.999999999996"/>
  </r>
  <r>
    <x v="284"/>
    <x v="1"/>
    <n v="380"/>
    <n v="-380"/>
    <n v="-29480.399999999998"/>
  </r>
  <r>
    <x v="285"/>
    <x v="0"/>
    <n v="370"/>
    <n v="370"/>
    <n v="29881.200000000001"/>
  </r>
  <r>
    <x v="286"/>
    <x v="0"/>
    <n v="250"/>
    <n v="250"/>
    <n v="20702.5"/>
  </r>
  <r>
    <x v="286"/>
    <x v="0"/>
    <n v="250"/>
    <n v="250"/>
    <n v="20702.5"/>
  </r>
  <r>
    <x v="287"/>
    <x v="1"/>
    <n v="120"/>
    <n v="-120"/>
    <n v="-10014"/>
  </r>
  <r>
    <x v="288"/>
    <x v="1"/>
    <n v="280"/>
    <n v="-280"/>
    <n v="-23226"/>
  </r>
  <r>
    <x v="289"/>
    <x v="1"/>
    <n v="220"/>
    <n v="-220"/>
    <n v="-17646.199999999997"/>
  </r>
  <r>
    <x v="290"/>
    <x v="0"/>
    <n v="140"/>
    <n v="140"/>
    <n v="11107.6"/>
  </r>
  <r>
    <x v="291"/>
    <x v="1"/>
    <n v="260"/>
    <n v="-260"/>
    <n v="-20878"/>
  </r>
  <r>
    <x v="292"/>
    <x v="1"/>
    <n v="420"/>
    <n v="-420"/>
    <n v="-33289.200000000004"/>
  </r>
  <r>
    <x v="292"/>
    <x v="0"/>
    <n v="440"/>
    <n v="440"/>
    <n v="34874.400000000001"/>
  </r>
  <r>
    <x v="293"/>
    <x v="1"/>
    <n v="90"/>
    <n v="-90"/>
    <n v="-7059.5999999999995"/>
  </r>
  <r>
    <x v="294"/>
    <x v="1"/>
    <n v="310"/>
    <n v="-310"/>
    <n v="-24645"/>
  </r>
  <r>
    <x v="295"/>
    <x v="0"/>
    <n v="490"/>
    <n v="490"/>
    <n v="39111.799999999996"/>
  </r>
  <r>
    <x v="296"/>
    <x v="0"/>
    <n v="120"/>
    <n v="120"/>
    <n v="9367.2000000000007"/>
  </r>
  <r>
    <x v="297"/>
    <x v="0"/>
    <n v="30"/>
    <n v="30"/>
    <n v="2353.5"/>
  </r>
  <r>
    <x v="298"/>
    <x v="0"/>
    <n v="350"/>
    <n v="350"/>
    <n v="23800"/>
  </r>
  <r>
    <x v="299"/>
    <x v="1"/>
    <n v="420"/>
    <n v="-420"/>
    <n v="-29400"/>
  </r>
  <r>
    <x v="300"/>
    <x v="1"/>
    <n v="130"/>
    <n v="-130"/>
    <n v="-9453.6"/>
  </r>
  <r>
    <x v="300"/>
    <x v="1"/>
    <n v="270"/>
    <n v="-270"/>
    <n v="-19634.400000000001"/>
  </r>
  <r>
    <x v="300"/>
    <x v="1"/>
    <n v="210"/>
    <n v="-210"/>
    <n v="-15271.199999999999"/>
  </r>
  <r>
    <x v="301"/>
    <x v="0"/>
    <n v="230"/>
    <n v="230"/>
    <n v="17072.900000000001"/>
  </r>
  <r>
    <x v="302"/>
    <x v="0"/>
    <n v="90"/>
    <n v="90"/>
    <n v="6411.5999999999995"/>
  </r>
  <r>
    <x v="303"/>
    <x v="0"/>
    <n v="270"/>
    <n v="270"/>
    <n v="19345.5"/>
  </r>
  <r>
    <x v="304"/>
    <x v="1"/>
    <n v="150"/>
    <n v="-150"/>
    <n v="-10686"/>
  </r>
  <r>
    <x v="305"/>
    <x v="1"/>
    <n v="240"/>
    <n v="-240"/>
    <n v="-16867.2"/>
  </r>
  <r>
    <x v="306"/>
    <x v="1"/>
    <n v="90"/>
    <n v="-90"/>
    <n v="-6168.6"/>
  </r>
  <r>
    <x v="307"/>
    <x v="1"/>
    <n v="70"/>
    <n v="-70"/>
    <n v="-4741.1000000000004"/>
  </r>
  <r>
    <x v="308"/>
    <x v="0"/>
    <n v="170"/>
    <n v="170"/>
    <n v="11468.199999999999"/>
  </r>
  <r>
    <x v="309"/>
    <x v="0"/>
    <n v="40"/>
    <n v="40"/>
    <n v="2609.2000000000003"/>
  </r>
  <r>
    <x v="310"/>
    <x v="1"/>
    <n v="140"/>
    <n v="-140"/>
    <n v="-9163"/>
  </r>
  <r>
    <x v="311"/>
    <x v="1"/>
    <n v="260"/>
    <n v="-260"/>
    <n v="-17050.8"/>
  </r>
  <r>
    <x v="312"/>
    <x v="0"/>
    <n v="420"/>
    <n v="420"/>
    <n v="27102.600000000002"/>
  </r>
  <r>
    <x v="312"/>
    <x v="1"/>
    <n v="250"/>
    <n v="-250"/>
    <n v="-16132.5"/>
  </r>
  <r>
    <x v="312"/>
    <x v="1"/>
    <n v="390"/>
    <n v="-390"/>
    <n v="-25166.7"/>
  </r>
  <r>
    <x v="313"/>
    <x v="0"/>
    <n v="250"/>
    <n v="250"/>
    <n v="16252.500000000002"/>
  </r>
  <r>
    <x v="314"/>
    <x v="0"/>
    <n v="470"/>
    <n v="470"/>
    <n v="29845"/>
  </r>
  <r>
    <x v="314"/>
    <x v="0"/>
    <n v="380"/>
    <n v="380"/>
    <n v="24130"/>
  </r>
  <r>
    <x v="315"/>
    <x v="0"/>
    <n v="360"/>
    <n v="360"/>
    <n v="22672.799999999999"/>
  </r>
  <r>
    <x v="315"/>
    <x v="1"/>
    <n v="440"/>
    <n v="-440"/>
    <n v="-27711.199999999997"/>
  </r>
  <r>
    <x v="316"/>
    <x v="0"/>
    <n v="490"/>
    <n v="490"/>
    <n v="32565.399999999998"/>
  </r>
  <r>
    <x v="317"/>
    <x v="1"/>
    <n v="50"/>
    <n v="-50"/>
    <n v="-3286.9999999999995"/>
  </r>
  <r>
    <x v="318"/>
    <x v="0"/>
    <n v="270"/>
    <n v="270"/>
    <n v="17658"/>
  </r>
  <r>
    <x v="319"/>
    <x v="0"/>
    <n v="350"/>
    <n v="350"/>
    <n v="23667"/>
  </r>
  <r>
    <x v="320"/>
    <x v="1"/>
    <n v="390"/>
    <n v="-390"/>
    <n v="-27101.1"/>
  </r>
  <r>
    <x v="321"/>
    <x v="1"/>
    <n v="240"/>
    <n v="-240"/>
    <n v="-17184"/>
  </r>
  <r>
    <x v="322"/>
    <x v="0"/>
    <n v="260"/>
    <n v="260"/>
    <n v="18530.2"/>
  </r>
  <r>
    <x v="323"/>
    <x v="0"/>
    <n v="190"/>
    <n v="190"/>
    <n v="13754.1"/>
  </r>
  <r>
    <x v="323"/>
    <x v="0"/>
    <n v="250"/>
    <n v="250"/>
    <n v="18097.5"/>
  </r>
  <r>
    <x v="324"/>
    <x v="1"/>
    <n v="110"/>
    <n v="-110"/>
    <n v="-8024.5"/>
  </r>
  <r>
    <x v="325"/>
    <x v="1"/>
    <n v="90"/>
    <n v="-90"/>
    <n v="-6488.1"/>
  </r>
  <r>
    <x v="326"/>
    <x v="0"/>
    <n v="10"/>
    <n v="10"/>
    <n v="757.2"/>
  </r>
  <r>
    <x v="327"/>
    <x v="1"/>
    <n v="70"/>
    <n v="-70"/>
    <n v="-5126.1000000000004"/>
  </r>
  <r>
    <x v="328"/>
    <x v="1"/>
    <n v="180"/>
    <n v="-180"/>
    <n v="-12983.4"/>
  </r>
  <r>
    <x v="329"/>
    <x v="1"/>
    <n v="330"/>
    <n v="-330"/>
    <n v="-24297.899999999998"/>
  </r>
  <r>
    <x v="330"/>
    <x v="0"/>
    <n v="210"/>
    <n v="210"/>
    <n v="15779.4"/>
  </r>
  <r>
    <x v="331"/>
    <x v="1"/>
    <n v="350"/>
    <n v="-350"/>
    <n v="-26880"/>
  </r>
  <r>
    <x v="332"/>
    <x v="0"/>
    <n v="370"/>
    <n v="370"/>
    <n v="29433.5"/>
  </r>
  <r>
    <x v="333"/>
    <x v="1"/>
    <n v="470"/>
    <n v="-470"/>
    <n v="-38422.5"/>
  </r>
  <r>
    <x v="334"/>
    <x v="0"/>
    <n v="100"/>
    <n v="100"/>
    <n v="8208"/>
  </r>
  <r>
    <x v="335"/>
    <x v="0"/>
    <n v="210"/>
    <n v="210"/>
    <n v="17894.099999999999"/>
  </r>
  <r>
    <x v="336"/>
    <x v="0"/>
    <n v="210"/>
    <n v="210"/>
    <n v="17988.599999999999"/>
  </r>
  <r>
    <x v="337"/>
    <x v="1"/>
    <n v="190"/>
    <n v="-190"/>
    <n v="-16465.399999999998"/>
  </r>
  <r>
    <x v="338"/>
    <x v="0"/>
    <n v="50"/>
    <n v="50"/>
    <n v="4360"/>
  </r>
  <r>
    <x v="339"/>
    <x v="0"/>
    <n v="340"/>
    <n v="340"/>
    <n v="29828.2"/>
  </r>
  <r>
    <x v="340"/>
    <x v="1"/>
    <n v="220"/>
    <n v="-220"/>
    <n v="-18909"/>
  </r>
  <r>
    <x v="341"/>
    <x v="1"/>
    <n v="270"/>
    <n v="-270"/>
    <n v="-23484.600000000002"/>
  </r>
  <r>
    <x v="342"/>
    <x v="0"/>
    <n v="180"/>
    <n v="180"/>
    <n v="15559.199999999999"/>
  </r>
  <r>
    <x v="343"/>
    <x v="0"/>
    <n v="90"/>
    <n v="90"/>
    <n v="7803"/>
  </r>
  <r>
    <x v="344"/>
    <x v="1"/>
    <n v="50"/>
    <n v="-50"/>
    <n v="-4512.5"/>
  </r>
  <r>
    <x v="345"/>
    <x v="0"/>
    <n v="270"/>
    <n v="270"/>
    <n v="24084"/>
  </r>
  <r>
    <x v="346"/>
    <x v="0"/>
    <n v="400"/>
    <n v="400"/>
    <n v="35760"/>
  </r>
  <r>
    <x v="347"/>
    <x v="0"/>
    <n v="280"/>
    <n v="280"/>
    <n v="24889.200000000001"/>
  </r>
  <r>
    <x v="348"/>
    <x v="1"/>
    <n v="280"/>
    <n v="-280"/>
    <n v="-25065.599999999999"/>
  </r>
  <r>
    <x v="349"/>
    <x v="1"/>
    <n v="270"/>
    <n v="-270"/>
    <n v="-24356.699999999997"/>
  </r>
  <r>
    <x v="350"/>
    <x v="0"/>
    <n v="200"/>
    <n v="200"/>
    <n v="17812"/>
  </r>
  <r>
    <x v="351"/>
    <x v="1"/>
    <n v="370"/>
    <n v="-370"/>
    <n v="-32634"/>
  </r>
  <r>
    <x v="352"/>
    <x v="1"/>
    <n v="150"/>
    <n v="-150"/>
    <n v="-13081.499999999998"/>
  </r>
  <r>
    <x v="353"/>
    <x v="1"/>
    <n v="220"/>
    <n v="-220"/>
    <n v="-18378.800000000003"/>
  </r>
  <r>
    <x v="354"/>
    <x v="1"/>
    <n v="500"/>
    <n v="-500"/>
    <n v="-41885"/>
  </r>
  <r>
    <x v="355"/>
    <x v="0"/>
    <n v="440"/>
    <n v="440"/>
    <n v="36608"/>
  </r>
  <r>
    <x v="356"/>
    <x v="0"/>
    <n v="0"/>
    <n v="0"/>
    <n v="0"/>
  </r>
  <r>
    <x v="357"/>
    <x v="1"/>
    <n v="280"/>
    <n v="-280"/>
    <n v="-24410.400000000001"/>
  </r>
  <r>
    <x v="358"/>
    <x v="0"/>
    <n v="10"/>
    <n v="10"/>
    <n v="947.5"/>
  </r>
  <r>
    <x v="358"/>
    <x v="1"/>
    <n v="290"/>
    <n v="-290"/>
    <n v="-27477.5"/>
  </r>
  <r>
    <x v="359"/>
    <x v="1"/>
    <n v="230"/>
    <n v="-230"/>
    <n v="-22080"/>
  </r>
  <r>
    <x v="360"/>
    <x v="1"/>
    <n v="130"/>
    <n v="-130"/>
    <n v="-12169.3"/>
  </r>
  <r>
    <x v="361"/>
    <x v="0"/>
    <n v="130"/>
    <n v="130"/>
    <n v="11593.400000000001"/>
  </r>
  <r>
    <x v="362"/>
    <x v="1"/>
    <n v="380"/>
    <n v="-380"/>
    <n v="-33595.799999999996"/>
  </r>
  <r>
    <x v="362"/>
    <x v="1"/>
    <n v="440"/>
    <n v="-440"/>
    <n v="-38900.400000000001"/>
  </r>
  <r>
    <x v="363"/>
    <x v="0"/>
    <n v="410"/>
    <n v="410"/>
    <n v="36362.9"/>
  </r>
  <r>
    <x v="364"/>
    <x v="0"/>
    <n v="360"/>
    <n v="360"/>
    <n v="31525.199999999997"/>
  </r>
  <r>
    <x v="365"/>
    <x v="1"/>
    <n v="400"/>
    <n v="-400"/>
    <n v="-34108"/>
  </r>
  <r>
    <x v="365"/>
    <x v="0"/>
    <n v="270"/>
    <n v="270"/>
    <n v="23022.899999999998"/>
  </r>
  <r>
    <x v="366"/>
    <x v="0"/>
    <n v="0"/>
    <n v="0"/>
    <n v="0"/>
  </r>
  <r>
    <x v="367"/>
    <x v="1"/>
    <n v="40"/>
    <n v="-40"/>
    <n v="-2752.7999999999997"/>
  </r>
  <r>
    <x v="368"/>
    <x v="1"/>
    <n v="190"/>
    <n v="-190"/>
    <n v="-12902.9"/>
  </r>
  <r>
    <x v="368"/>
    <x v="1"/>
    <n v="10"/>
    <n v="-10"/>
    <n v="-679.09999999999991"/>
  </r>
  <r>
    <x v="369"/>
    <x v="0"/>
    <n v="240"/>
    <n v="240"/>
    <n v="18057.599999999999"/>
  </r>
  <r>
    <x v="370"/>
    <x v="1"/>
    <n v="220"/>
    <n v="-220"/>
    <n v="-16761.8"/>
  </r>
  <r>
    <x v="371"/>
    <x v="0"/>
    <n v="280"/>
    <n v="280"/>
    <n v="22484"/>
  </r>
  <r>
    <x v="372"/>
    <x v="1"/>
    <n v="390"/>
    <n v="-390"/>
    <n v="-31925.4"/>
  </r>
  <r>
    <x v="373"/>
    <x v="1"/>
    <n v="370"/>
    <n v="-370"/>
    <n v="-30143.899999999998"/>
  </r>
  <r>
    <x v="374"/>
    <x v="1"/>
    <n v="120"/>
    <n v="-120"/>
    <n v="-9844.8000000000011"/>
  </r>
  <r>
    <x v="375"/>
    <x v="1"/>
    <n v="180"/>
    <n v="-180"/>
    <n v="-15046.2"/>
  </r>
  <r>
    <x v="376"/>
    <x v="1"/>
    <n v="450"/>
    <n v="-450"/>
    <n v="-37278"/>
  </r>
  <r>
    <x v="377"/>
    <x v="0"/>
    <n v="390"/>
    <n v="390"/>
    <n v="33294.300000000003"/>
  </r>
  <r>
    <x v="377"/>
    <x v="0"/>
    <n v="490"/>
    <n v="490"/>
    <n v="41831.300000000003"/>
  </r>
  <r>
    <x v="378"/>
    <x v="1"/>
    <n v="330"/>
    <n v="-330"/>
    <n v="-27792.6"/>
  </r>
  <r>
    <x v="378"/>
    <x v="1"/>
    <n v="150"/>
    <n v="-150"/>
    <n v="-12633"/>
  </r>
  <r>
    <x v="379"/>
    <x v="0"/>
    <n v="430"/>
    <n v="430"/>
    <n v="36102.799999999996"/>
  </r>
  <r>
    <x v="380"/>
    <x v="0"/>
    <n v="100"/>
    <n v="100"/>
    <n v="9071"/>
  </r>
  <r>
    <x v="380"/>
    <x v="0"/>
    <n v="20"/>
    <n v="20"/>
    <n v="1814.1999999999998"/>
  </r>
  <r>
    <x v="381"/>
    <x v="0"/>
    <n v="50"/>
    <n v="50"/>
    <n v="4560"/>
  </r>
  <r>
    <x v="381"/>
    <x v="0"/>
    <n v="390"/>
    <n v="390"/>
    <n v="35568"/>
  </r>
  <r>
    <x v="382"/>
    <x v="0"/>
    <n v="460"/>
    <n v="460"/>
    <n v="41413.800000000003"/>
  </r>
  <r>
    <x v="382"/>
    <x v="1"/>
    <n v="40"/>
    <n v="-40"/>
    <n v="-3601.2"/>
  </r>
  <r>
    <x v="383"/>
    <x v="0"/>
    <n v="270"/>
    <n v="270"/>
    <n v="25020.9"/>
  </r>
  <r>
    <x v="384"/>
    <x v="1"/>
    <n v="330"/>
    <n v="-330"/>
    <n v="-30043.200000000001"/>
  </r>
  <r>
    <x v="385"/>
    <x v="1"/>
    <n v="120"/>
    <n v="-120"/>
    <n v="-11262"/>
  </r>
  <r>
    <x v="385"/>
    <x v="1"/>
    <n v="360"/>
    <n v="-360"/>
    <n v="-33786"/>
  </r>
  <r>
    <x v="386"/>
    <x v="1"/>
    <n v="10"/>
    <n v="-10"/>
    <n v="-930.8"/>
  </r>
  <r>
    <x v="387"/>
    <x v="0"/>
    <n v="0"/>
    <n v="0"/>
    <n v="0"/>
  </r>
  <r>
    <x v="388"/>
    <x v="0"/>
    <n v="240"/>
    <n v="240"/>
    <n v="23210.399999999998"/>
  </r>
  <r>
    <x v="389"/>
    <x v="0"/>
    <n v="20"/>
    <n v="20"/>
    <n v="1946.2"/>
  </r>
  <r>
    <x v="390"/>
    <x v="0"/>
    <n v="310"/>
    <n v="310"/>
    <n v="29493.4"/>
  </r>
  <r>
    <x v="391"/>
    <x v="0"/>
    <n v="330"/>
    <n v="330"/>
    <n v="31722.899999999998"/>
  </r>
  <r>
    <x v="392"/>
    <x v="1"/>
    <n v="380"/>
    <n v="-380"/>
    <n v="-37217.199999999997"/>
  </r>
  <r>
    <x v="392"/>
    <x v="1"/>
    <n v="90"/>
    <n v="-90"/>
    <n v="-8814.6"/>
  </r>
  <r>
    <x v="393"/>
    <x v="1"/>
    <n v="190"/>
    <n v="-190"/>
    <n v="-18374.899999999998"/>
  </r>
  <r>
    <x v="394"/>
    <x v="0"/>
    <n v="260"/>
    <n v="260"/>
    <n v="24944.399999999998"/>
  </r>
  <r>
    <x v="395"/>
    <x v="1"/>
    <n v="380"/>
    <n v="-380"/>
    <n v="-35978.400000000001"/>
  </r>
  <r>
    <x v="396"/>
    <x v="0"/>
    <n v="440"/>
    <n v="440"/>
    <n v="42086"/>
  </r>
  <r>
    <x v="397"/>
    <x v="0"/>
    <n v="200"/>
    <n v="200"/>
    <n v="18972"/>
  </r>
  <r>
    <x v="398"/>
    <x v="0"/>
    <n v="300"/>
    <n v="300"/>
    <n v="28353"/>
  </r>
  <r>
    <x v="399"/>
    <x v="0"/>
    <n v="240"/>
    <n v="240"/>
    <n v="22984.799999999999"/>
  </r>
  <r>
    <x v="400"/>
    <x v="0"/>
    <n v="190"/>
    <n v="190"/>
    <n v="17193.099999999999"/>
  </r>
  <r>
    <x v="401"/>
    <x v="1"/>
    <n v="330"/>
    <n v="-330"/>
    <n v="-28350.3"/>
  </r>
  <r>
    <x v="402"/>
    <x v="0"/>
    <n v="480"/>
    <n v="480"/>
    <n v="41390.400000000001"/>
  </r>
  <r>
    <x v="402"/>
    <x v="1"/>
    <n v="450"/>
    <n v="-450"/>
    <n v="-38803.5"/>
  </r>
  <r>
    <x v="403"/>
    <x v="0"/>
    <n v="130"/>
    <n v="130"/>
    <n v="11195.6"/>
  </r>
  <r>
    <x v="404"/>
    <x v="1"/>
    <n v="360"/>
    <n v="-360"/>
    <n v="-31654.800000000003"/>
  </r>
  <r>
    <x v="404"/>
    <x v="0"/>
    <n v="290"/>
    <n v="290"/>
    <n v="25499.7"/>
  </r>
  <r>
    <x v="405"/>
    <x v="0"/>
    <n v="240"/>
    <n v="240"/>
    <n v="21196.799999999999"/>
  </r>
  <r>
    <x v="406"/>
    <x v="1"/>
    <n v="170"/>
    <n v="-170"/>
    <n v="-14665.9"/>
  </r>
  <r>
    <x v="407"/>
    <x v="0"/>
    <n v="130"/>
    <n v="130"/>
    <n v="11472.5"/>
  </r>
  <r>
    <x v="408"/>
    <x v="1"/>
    <n v="160"/>
    <n v="-160"/>
    <n v="-14073.599999999999"/>
  </r>
  <r>
    <x v="409"/>
    <x v="1"/>
    <n v="30"/>
    <n v="-30"/>
    <n v="-2785.5"/>
  </r>
  <r>
    <x v="410"/>
    <x v="0"/>
    <n v="470"/>
    <n v="470"/>
    <n v="44706.400000000001"/>
  </r>
  <r>
    <x v="411"/>
    <x v="1"/>
    <n v="60"/>
    <n v="-60"/>
    <n v="-5856"/>
  </r>
  <r>
    <x v="412"/>
    <x v="0"/>
    <n v="390"/>
    <n v="390"/>
    <n v="38360.400000000001"/>
  </r>
  <r>
    <x v="413"/>
    <x v="1"/>
    <n v="310"/>
    <n v="-310"/>
    <n v="-30603.200000000001"/>
  </r>
  <r>
    <x v="414"/>
    <x v="0"/>
    <n v="320"/>
    <n v="320"/>
    <n v="31894.400000000001"/>
  </r>
  <r>
    <x v="415"/>
    <x v="1"/>
    <n v="110"/>
    <n v="-110"/>
    <n v="-11548.9"/>
  </r>
  <r>
    <x v="415"/>
    <x v="1"/>
    <n v="480"/>
    <n v="-480"/>
    <n v="-50395.199999999997"/>
  </r>
  <r>
    <x v="416"/>
    <x v="0"/>
    <n v="40"/>
    <n v="40"/>
    <n v="4189.5999999999995"/>
  </r>
  <r>
    <x v="417"/>
    <x v="1"/>
    <n v="190"/>
    <n v="-190"/>
    <n v="-20383.2"/>
  </r>
  <r>
    <x v="418"/>
    <x v="1"/>
    <n v="7950"/>
    <n v="-7950"/>
    <n v="-854545.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6">
  <r>
    <n v="55"/>
    <s v="GT-41"/>
    <s v="Улун"/>
    <s v="Улун"/>
    <n v="699"/>
    <s v="1 кг"/>
    <n v="10"/>
    <n v="6990"/>
    <n v="0"/>
    <n v="6990"/>
    <x v="0"/>
  </r>
  <r>
    <n v="12"/>
    <s v="GT-24"/>
    <s v="Добавки"/>
    <s v="Имбирь"/>
    <n v="1386"/>
    <s v="0,5 кг"/>
    <n v="20"/>
    <n v="27720"/>
    <n v="0.03"/>
    <n v="26888.400000000001"/>
    <x v="1"/>
  </r>
  <r>
    <n v="5"/>
    <s v="BT-43"/>
    <s v="Пуэр рассыпной"/>
    <s v="Шен пуэр"/>
    <n v="1182"/>
    <s v="0,5 кг"/>
    <n v="17"/>
    <n v="20094"/>
    <n v="0.03"/>
    <n v="19491.18"/>
    <x v="2"/>
  </r>
  <r>
    <n v="19"/>
    <s v="GT-22"/>
    <s v="Добавки"/>
    <s v="Роза"/>
    <n v="1879"/>
    <s v="0,5 кг"/>
    <n v="15"/>
    <n v="28185"/>
    <n v="0.03"/>
    <n v="27339.45"/>
    <x v="3"/>
  </r>
  <r>
    <n v="40"/>
    <s v="GT-26"/>
    <s v="Добавки"/>
    <s v="Лайм"/>
    <n v="847"/>
    <s v="0,5 кг"/>
    <n v="15"/>
    <n v="12705"/>
    <n v="0"/>
    <n v="12705"/>
    <x v="4"/>
  </r>
  <r>
    <n v="14"/>
    <s v="GT-13"/>
    <s v="Белый чай"/>
    <s v="Белый чай"/>
    <n v="770"/>
    <s v="0,5 кг"/>
    <n v="20"/>
    <n v="15400"/>
    <n v="0.03"/>
    <n v="14938"/>
    <x v="5"/>
  </r>
  <r>
    <n v="23"/>
    <s v="GT-44"/>
    <s v="Улун"/>
    <s v="Улун выдержанный"/>
    <n v="2645"/>
    <s v="1 кг"/>
    <n v="50"/>
    <n v="132250"/>
    <n v="0.15"/>
    <n v="112412.5"/>
    <x v="6"/>
  </r>
  <r>
    <n v="15"/>
    <s v="GT-29"/>
    <s v="Связанный чай"/>
    <s v="Цветок с ароматом персика "/>
    <n v="1994"/>
    <s v="1 кг"/>
    <n v="17"/>
    <n v="33898"/>
    <n v="0.06"/>
    <n v="31864.12"/>
    <x v="7"/>
  </r>
  <r>
    <n v="45"/>
    <s v="BT-44"/>
    <s v="Пуэр рассыпной"/>
    <s v="Молочный пуэр"/>
    <n v="759"/>
    <s v="1 кг"/>
    <n v="14"/>
    <n v="10626"/>
    <n v="0"/>
    <n v="10626"/>
    <x v="8"/>
  </r>
  <r>
    <n v="24"/>
    <s v="GT-18"/>
    <s v="Жасминовый чай"/>
    <s v="Жасминовый чай крупный"/>
    <n v="957"/>
    <s v="0,5 кг"/>
    <n v="25"/>
    <n v="23925"/>
    <n v="0.03"/>
    <n v="23207.25"/>
    <x v="9"/>
  </r>
  <r>
    <n v="32"/>
    <s v="BT-38"/>
    <s v="Пуэр рассыпной"/>
    <s v="Пуэр дворцовый 2"/>
    <n v="967"/>
    <s v="1 кг"/>
    <n v="8"/>
    <n v="7736"/>
    <n v="0"/>
    <n v="7736"/>
    <x v="10"/>
  </r>
  <r>
    <n v="19"/>
    <s v="GT-22"/>
    <s v="Добавки"/>
    <s v="Роза"/>
    <n v="1879"/>
    <s v="0,5 кг"/>
    <n v="15"/>
    <n v="28185"/>
    <n v="0.03"/>
    <n v="27339.45"/>
    <x v="11"/>
  </r>
  <r>
    <n v="48"/>
    <s v="GT-02"/>
    <s v="Зеленый чай"/>
    <s v="Зеленый чай Премиум"/>
    <n v="2199"/>
    <s v="0,5 кг"/>
    <n v="55"/>
    <n v="120945"/>
    <n v="0.15"/>
    <n v="102803.25"/>
    <x v="12"/>
  </r>
  <r>
    <n v="11"/>
    <s v="BT-45"/>
    <s v="Пуэр рассыпной"/>
    <s v="Пуэр дворцовый 1       "/>
    <n v="3197"/>
    <s v="1 кг"/>
    <n v="10"/>
    <n v="31970"/>
    <n v="0"/>
    <n v="31970"/>
    <x v="13"/>
  </r>
  <r>
    <n v="50"/>
    <s v="GT-23"/>
    <s v="Добавки"/>
    <s v="Жасмин"/>
    <n v="912"/>
    <s v="0,5 кг"/>
    <n v="20"/>
    <n v="18240"/>
    <n v="0"/>
    <n v="18240"/>
    <x v="14"/>
  </r>
  <r>
    <n v="13"/>
    <s v="BT-44"/>
    <s v="Пуэр рассыпной"/>
    <s v="Молочный пуэр"/>
    <n v="759"/>
    <s v="1 кг"/>
    <n v="14"/>
    <n v="10626"/>
    <n v="0"/>
    <n v="10626"/>
    <x v="11"/>
  </r>
  <r>
    <n v="47"/>
    <s v="GT-28"/>
    <s v="Связанный чай"/>
    <s v="Цветок с ароматом жасмина  "/>
    <n v="1994"/>
    <s v="1 кг"/>
    <n v="12"/>
    <n v="23928"/>
    <n v="0.03"/>
    <n v="23210.16"/>
    <x v="15"/>
  </r>
  <r>
    <n v="17"/>
    <s v="BT-36"/>
    <s v="Пуэр рассыпной"/>
    <s v="Пуэр дворцовый 2"/>
    <n v="967"/>
    <s v="1 кг"/>
    <n v="12"/>
    <n v="11604"/>
    <n v="0"/>
    <n v="11604"/>
    <x v="16"/>
  </r>
  <r>
    <n v="9"/>
    <s v="GT-41"/>
    <s v="Улун"/>
    <s v="Улун"/>
    <n v="699"/>
    <s v="1 кг"/>
    <n v="10"/>
    <n v="6990"/>
    <n v="0"/>
    <n v="6990"/>
    <x v="17"/>
  </r>
  <r>
    <n v="24"/>
    <s v="GT-18"/>
    <s v="Жасминовый чай"/>
    <s v="Жасминовый чай крупный"/>
    <n v="957"/>
    <s v="0,5 кг"/>
    <n v="25"/>
    <n v="23925"/>
    <n v="0.03"/>
    <n v="23207.25"/>
    <x v="18"/>
  </r>
  <r>
    <n v="5"/>
    <s v="BT-43"/>
    <s v="Пуэр рассыпной"/>
    <s v="Шен пуэр"/>
    <n v="1182"/>
    <s v="0,5 кг"/>
    <n v="17"/>
    <n v="20094"/>
    <n v="0.03"/>
    <n v="19491.18"/>
    <x v="19"/>
  </r>
  <r>
    <n v="27"/>
    <s v="GT-30"/>
    <s v="Связанный чай"/>
    <s v="Цветок с ароматом жасмина  "/>
    <n v="1994"/>
    <s v="1 кг"/>
    <n v="25"/>
    <n v="49850"/>
    <n v="0.06"/>
    <n v="46859"/>
    <x v="20"/>
  </r>
  <r>
    <n v="13"/>
    <s v="BT-44"/>
    <s v="Пуэр рассыпной"/>
    <s v="Молочный пуэр"/>
    <n v="759"/>
    <s v="1 кг"/>
    <n v="14"/>
    <n v="10626"/>
    <n v="0"/>
    <n v="10626"/>
    <x v="21"/>
  </r>
  <r>
    <n v="11"/>
    <s v="BT-45"/>
    <s v="Пуэр рассыпной"/>
    <s v="Пуэр дворцовый 1       "/>
    <n v="3197"/>
    <s v="1 кг"/>
    <n v="10"/>
    <n v="31970"/>
    <n v="0"/>
    <n v="31970"/>
    <x v="22"/>
  </r>
  <r>
    <n v="13"/>
    <s v="BT-44"/>
    <s v="Пуэр рассыпной"/>
    <s v="Молочный пуэр"/>
    <n v="759"/>
    <s v="1 кг"/>
    <n v="14"/>
    <n v="10626"/>
    <n v="0"/>
    <n v="10626"/>
    <x v="23"/>
  </r>
  <r>
    <n v="46"/>
    <s v="GT-13"/>
    <s v="Белый чай"/>
    <s v="Белый чай"/>
    <n v="770"/>
    <s v="0,5 кг"/>
    <n v="20"/>
    <n v="15400"/>
    <n v="0.03"/>
    <n v="14938"/>
    <x v="24"/>
  </r>
  <r>
    <n v="44"/>
    <s v="GT-24"/>
    <s v="Добавки"/>
    <s v="Имбирь"/>
    <n v="1386"/>
    <s v="0,5 кг"/>
    <n v="20"/>
    <n v="27720"/>
    <n v="0.03"/>
    <n v="26888.400000000001"/>
    <x v="25"/>
  </r>
  <r>
    <n v="55"/>
    <s v="GT-41"/>
    <s v="Улун"/>
    <s v="Улун"/>
    <n v="699"/>
    <s v="1 кг"/>
    <n v="10"/>
    <n v="6990"/>
    <n v="0"/>
    <n v="6990"/>
    <x v="26"/>
  </r>
  <r>
    <n v="34"/>
    <s v="GT-02"/>
    <s v="Зеленый чай"/>
    <s v="Зеленый чай Премиум"/>
    <n v="2199"/>
    <s v="0,5 кг"/>
    <n v="60"/>
    <n v="131940"/>
    <n v="0.15"/>
    <n v="112149"/>
    <x v="27"/>
  </r>
  <r>
    <n v="3"/>
    <s v="BT-42"/>
    <s v="Пуэр рассыпной"/>
    <s v="Пуэр рассыпной"/>
    <n v="807"/>
    <s v="0,5 кг"/>
    <n v="18"/>
    <n v="14526"/>
    <n v="0"/>
    <n v="14526"/>
    <x v="28"/>
  </r>
  <r>
    <n v="29"/>
    <s v="BT-09"/>
    <s v="Фруктовый чай"/>
    <s v="Лимонный"/>
    <n v="843"/>
    <s v="1 кг"/>
    <n v="10"/>
    <n v="8430"/>
    <n v="0"/>
    <n v="8430"/>
    <x v="29"/>
  </r>
  <r>
    <n v="0"/>
    <s v="BT-05"/>
    <s v="Красный чай "/>
    <s v="Красный чай мелкий"/>
    <n v="620"/>
    <s v="1 кг"/>
    <n v="30"/>
    <n v="18600"/>
    <n v="0.03"/>
    <n v="18042"/>
    <x v="30"/>
  </r>
  <r>
    <n v="22"/>
    <s v="GT-12"/>
    <s v="Желтый чай"/>
    <s v="Желтый чай"/>
    <n v="4889"/>
    <s v="1 кг"/>
    <n v="18"/>
    <n v="88002"/>
    <n v="0.12"/>
    <n v="77441.759999999995"/>
    <x v="31"/>
  </r>
  <r>
    <n v="52"/>
    <s v="BT-43"/>
    <s v="Пуэр рассыпной"/>
    <s v="Шен пуэр"/>
    <n v="1182"/>
    <s v="0,5 кг"/>
    <n v="17"/>
    <n v="20094"/>
    <n v="0.03"/>
    <n v="19491.18"/>
    <x v="32"/>
  </r>
  <r>
    <n v="32"/>
    <s v="BT-38"/>
    <s v="Пуэр рассыпной"/>
    <s v="Пуэр дворцовый 2"/>
    <n v="967"/>
    <s v="1 кг"/>
    <n v="8"/>
    <n v="7736"/>
    <n v="0"/>
    <n v="7736"/>
    <x v="33"/>
  </r>
  <r>
    <n v="4"/>
    <s v="GT-42A"/>
    <s v="Улун"/>
    <s v="Улун премиум"/>
    <n v="2211"/>
    <s v="1 кг"/>
    <n v="25"/>
    <n v="55275"/>
    <n v="0.09"/>
    <n v="50300.25"/>
    <x v="34"/>
  </r>
  <r>
    <n v="13"/>
    <s v="BT-44"/>
    <s v="Пуэр рассыпной"/>
    <s v="Молочный пуэр"/>
    <n v="759"/>
    <s v="1 кг"/>
    <n v="14"/>
    <n v="10626"/>
    <n v="0"/>
    <n v="10626"/>
    <x v="35"/>
  </r>
  <r>
    <n v="14"/>
    <s v="GT-13"/>
    <s v="Белый чай"/>
    <s v="Белый чай"/>
    <n v="770"/>
    <s v="0,5 кг"/>
    <n v="20"/>
    <n v="15400"/>
    <n v="0.03"/>
    <n v="14938"/>
    <x v="23"/>
  </r>
  <r>
    <n v="29"/>
    <s v="BT-09"/>
    <s v="Фруктовый чай"/>
    <s v="Лимонный"/>
    <n v="843"/>
    <s v="1 кг"/>
    <n v="10"/>
    <n v="8430"/>
    <n v="0"/>
    <n v="8430"/>
    <x v="36"/>
  </r>
  <r>
    <n v="55"/>
    <s v="GT-41"/>
    <s v="Улун"/>
    <s v="Улун"/>
    <n v="699"/>
    <s v="1 кг"/>
    <n v="10"/>
    <n v="6990"/>
    <n v="0"/>
    <n v="6990"/>
    <x v="37"/>
  </r>
  <r>
    <n v="18"/>
    <s v="GT-14"/>
    <s v="Белый чай"/>
    <s v="Белый чай Премиум"/>
    <n v="1531"/>
    <s v="0,5 кг"/>
    <n v="15"/>
    <n v="22965"/>
    <n v="0.03"/>
    <n v="22276.05"/>
    <x v="38"/>
  </r>
  <r>
    <n v="41"/>
    <s v="GT-41"/>
    <s v="Улун"/>
    <s v="Улун"/>
    <n v="699"/>
    <s v="1 кг"/>
    <n v="10"/>
    <n v="6990"/>
    <n v="0"/>
    <n v="6990"/>
    <x v="39"/>
  </r>
  <r>
    <n v="9"/>
    <s v="GT-41"/>
    <s v="Улун"/>
    <s v="Улун"/>
    <n v="699"/>
    <s v="1 кг"/>
    <n v="10"/>
    <n v="6990"/>
    <n v="0"/>
    <n v="6990"/>
    <x v="40"/>
  </r>
  <r>
    <n v="15"/>
    <s v="GT-29"/>
    <s v="Связанный чай"/>
    <s v="Цветок с ароматом персика "/>
    <n v="1994"/>
    <s v="1 кг"/>
    <n v="17"/>
    <n v="33898"/>
    <n v="0.06"/>
    <n v="31864.12"/>
    <x v="41"/>
  </r>
  <r>
    <n v="18"/>
    <s v="GT-14"/>
    <s v="Белый чай"/>
    <s v="Белый чай Премиум"/>
    <n v="1531"/>
    <s v="0,5 кг"/>
    <n v="15"/>
    <n v="22965"/>
    <n v="0.03"/>
    <n v="22276.05"/>
    <x v="42"/>
  </r>
  <r>
    <n v="42"/>
    <s v="GT-01"/>
    <s v="Зеленый чай"/>
    <s v="Зеленый чай мелкий"/>
    <n v="800"/>
    <s v="0,5 кг"/>
    <n v="25"/>
    <n v="20000"/>
    <n v="0.03"/>
    <n v="19400"/>
    <x v="43"/>
  </r>
  <r>
    <n v="25"/>
    <s v="GT-27"/>
    <s v="Связанный чай"/>
    <s v="Цветок с ароматом молока"/>
    <n v="1994"/>
    <s v="1 кг"/>
    <n v="10"/>
    <n v="19940"/>
    <n v="0.03"/>
    <n v="19341.8"/>
    <x v="44"/>
  </r>
  <r>
    <n v="56"/>
    <s v="GT-01"/>
    <s v="Зеленый чай"/>
    <s v="Зеленый чай мелкий"/>
    <n v="800"/>
    <s v="0,5 кг"/>
    <n v="40"/>
    <n v="32000"/>
    <n v="0.03"/>
    <n v="31040"/>
    <x v="45"/>
  </r>
  <r>
    <n v="40"/>
    <s v="GT-26"/>
    <s v="Добавки"/>
    <s v="Лайм"/>
    <n v="847"/>
    <s v="0,5 кг"/>
    <n v="15"/>
    <n v="12705"/>
    <n v="0"/>
    <n v="12705"/>
    <x v="46"/>
  </r>
  <r>
    <n v="20"/>
    <s v="GT-20"/>
    <s v="Жасминовый чай"/>
    <s v="Жасминовый чай мелкий"/>
    <n v="2198"/>
    <s v="1 кг"/>
    <n v="35"/>
    <n v="76930"/>
    <n v="0.12"/>
    <n v="67698.399999999994"/>
    <x v="47"/>
  </r>
  <r>
    <n v="50"/>
    <s v="GT-23"/>
    <s v="Добавки"/>
    <s v="Жасмин"/>
    <n v="912"/>
    <s v="0,5 кг"/>
    <n v="20"/>
    <n v="18240"/>
    <n v="0"/>
    <n v="18240"/>
    <x v="48"/>
  </r>
  <r>
    <n v="36"/>
    <s v="GT-23"/>
    <s v="Добавки"/>
    <s v="Жасмин"/>
    <n v="912"/>
    <s v="0,5 кг"/>
    <n v="15"/>
    <n v="13680"/>
    <n v="0"/>
    <n v="13680"/>
    <x v="49"/>
  </r>
  <r>
    <n v="11"/>
    <s v="BT-45"/>
    <s v="Пуэр рассыпной"/>
    <s v="Пуэр дворцовый 1       "/>
    <n v="3197"/>
    <s v="1 кг"/>
    <n v="10"/>
    <n v="31970"/>
    <n v="0"/>
    <n v="31970"/>
    <x v="50"/>
  </r>
  <r>
    <n v="35"/>
    <s v="BT-06"/>
    <s v="Красный чай "/>
    <s v="Красный чай крупный"/>
    <n v="617"/>
    <s v="1 кг"/>
    <n v="10"/>
    <n v="6170"/>
    <n v="0"/>
    <n v="6170"/>
    <x v="51"/>
  </r>
  <r>
    <n v="16"/>
    <s v="BT-10"/>
    <s v="Фруктовый чай"/>
    <s v="Апельсиновый"/>
    <n v="843"/>
    <s v="1 кг"/>
    <n v="5"/>
    <n v="4215"/>
    <n v="0"/>
    <n v="4215"/>
    <x v="52"/>
  </r>
  <r>
    <n v="42"/>
    <s v="GT-01"/>
    <s v="Зеленый чай"/>
    <s v="Зеленый чай мелкий"/>
    <n v="800"/>
    <s v="0,5 кг"/>
    <n v="25"/>
    <n v="20000"/>
    <n v="0.03"/>
    <n v="19400"/>
    <x v="53"/>
  </r>
  <r>
    <n v="44"/>
    <s v="GT-24"/>
    <s v="Добавки"/>
    <s v="Имбирь"/>
    <n v="1386"/>
    <s v="0,5 кг"/>
    <n v="20"/>
    <n v="27720"/>
    <n v="0.03"/>
    <n v="26888.400000000001"/>
    <x v="54"/>
  </r>
  <r>
    <n v="21"/>
    <s v="BT-07"/>
    <s v="Красный чай "/>
    <s v="Молочный красный 1"/>
    <n v="887"/>
    <s v="1 кг"/>
    <n v="15"/>
    <n v="13305"/>
    <n v="0"/>
    <n v="13305"/>
    <x v="55"/>
  </r>
  <r>
    <n v="27"/>
    <s v="GT-30"/>
    <s v="Связанный чай"/>
    <s v="Цветок с ароматом жасмина  "/>
    <n v="1994"/>
    <s v="1 кг"/>
    <n v="25"/>
    <n v="49850"/>
    <n v="0.06"/>
    <n v="46859"/>
    <x v="56"/>
  </r>
  <r>
    <n v="8"/>
    <s v="GT-26"/>
    <s v="Добавки"/>
    <s v="Лайм"/>
    <n v="847"/>
    <s v="0,5 кг"/>
    <n v="15"/>
    <n v="12705"/>
    <n v="0"/>
    <n v="12705"/>
    <x v="57"/>
  </r>
  <r>
    <n v="44"/>
    <s v="GT-24"/>
    <s v="Добавки"/>
    <s v="Имбирь"/>
    <n v="1386"/>
    <s v="0,5 кг"/>
    <n v="20"/>
    <n v="27720"/>
    <n v="0.03"/>
    <n v="26888.400000000001"/>
    <x v="58"/>
  </r>
  <r>
    <n v="11"/>
    <s v="BT-45"/>
    <s v="Пуэр рассыпной"/>
    <s v="Пуэр дворцовый 1       "/>
    <n v="3197"/>
    <s v="1 кг"/>
    <n v="10"/>
    <n v="31970"/>
    <n v="0"/>
    <n v="31970"/>
    <x v="59"/>
  </r>
  <r>
    <n v="53"/>
    <s v="GT-04"/>
    <s v="Зеленый чай"/>
    <s v="Зеленый чай крупнолистовой 2"/>
    <n v="1923"/>
    <s v="0,5 кг"/>
    <n v="35"/>
    <n v="67305"/>
    <n v="0.06"/>
    <n v="63266.7"/>
    <x v="60"/>
  </r>
  <r>
    <n v="7"/>
    <s v="GT-04"/>
    <s v="Зеленый чай"/>
    <s v="Зеленый чай крупнолистовой 2"/>
    <n v="1923"/>
    <s v="0,5 кг"/>
    <n v="25"/>
    <n v="48075"/>
    <n v="0.06"/>
    <n v="45190.5"/>
    <x v="61"/>
  </r>
  <r>
    <n v="13"/>
    <s v="BT-44"/>
    <s v="Пуэр рассыпной"/>
    <s v="Молочный пуэр"/>
    <n v="759"/>
    <s v="1 кг"/>
    <n v="14"/>
    <n v="10626"/>
    <n v="0"/>
    <n v="10626"/>
    <x v="62"/>
  </r>
  <r>
    <n v="23"/>
    <s v="GT-44"/>
    <s v="Улун"/>
    <s v="Улун выдержанный"/>
    <n v="2645"/>
    <s v="1 кг"/>
    <n v="50"/>
    <n v="132250"/>
    <n v="0.15"/>
    <n v="112412.5"/>
    <x v="63"/>
  </r>
  <r>
    <n v="31"/>
    <s v="BT-04"/>
    <s v="Красный чай "/>
    <s v="Молочный красный 2"/>
    <n v="1228"/>
    <s v="0,5 кг"/>
    <n v="45"/>
    <n v="55260"/>
    <n v="0.09"/>
    <n v="50286.6"/>
    <x v="64"/>
  </r>
  <r>
    <n v="2"/>
    <s v="BT-37"/>
    <s v="Пуэр рассыпной"/>
    <s v="Пуэр рассыпной премиум"/>
    <n v="1178"/>
    <s v="1 кг"/>
    <n v="10"/>
    <n v="11780"/>
    <n v="0"/>
    <n v="11780"/>
    <x v="52"/>
  </r>
  <r>
    <n v="10"/>
    <s v="GT-01"/>
    <s v="Зеленый чай"/>
    <s v="Зеленый чай мелкий"/>
    <n v="800"/>
    <s v="0,5 кг"/>
    <n v="25"/>
    <n v="20000"/>
    <n v="0.03"/>
    <n v="19400"/>
    <x v="65"/>
  </r>
  <r>
    <n v="43"/>
    <s v="BT-45"/>
    <s v="Пуэр рассыпной"/>
    <s v="Молочный пуэр"/>
    <n v="759"/>
    <s v="1 кг"/>
    <n v="10"/>
    <n v="7590"/>
    <n v="0"/>
    <n v="7590"/>
    <x v="66"/>
  </r>
  <r>
    <n v="13"/>
    <s v="BT-44"/>
    <s v="Пуэр рассыпной"/>
    <s v="Молочный пуэр"/>
    <n v="759"/>
    <s v="1 кг"/>
    <n v="14"/>
    <n v="10626"/>
    <n v="0"/>
    <n v="10626"/>
    <x v="67"/>
  </r>
  <r>
    <n v="10"/>
    <s v="GT-01"/>
    <s v="Зеленый чай"/>
    <s v="Зеленый чай мелкий"/>
    <n v="800"/>
    <s v="0,5 кг"/>
    <n v="25"/>
    <n v="20000"/>
    <n v="0.03"/>
    <n v="19400"/>
    <x v="68"/>
  </r>
  <r>
    <n v="21"/>
    <s v="BT-07"/>
    <s v="Красный чай "/>
    <s v="Молочный красный 1"/>
    <n v="887"/>
    <s v="1 кг"/>
    <n v="15"/>
    <n v="13305"/>
    <n v="0"/>
    <n v="13305"/>
    <x v="69"/>
  </r>
  <r>
    <n v="19"/>
    <s v="GT-22"/>
    <s v="Добавки"/>
    <s v="Роза"/>
    <n v="1879"/>
    <s v="0,5 кг"/>
    <n v="15"/>
    <n v="28185"/>
    <n v="0.03"/>
    <n v="27339.45"/>
    <x v="70"/>
  </r>
  <r>
    <n v="4"/>
    <s v="GT-42A"/>
    <s v="Улун"/>
    <s v="Улун премиум"/>
    <n v="2211"/>
    <s v="1 кг"/>
    <n v="25"/>
    <n v="55275"/>
    <n v="0.09"/>
    <n v="50300.25"/>
    <x v="71"/>
  </r>
  <r>
    <n v="18"/>
    <s v="GT-14"/>
    <s v="Белый чай"/>
    <s v="Белый чай Премиум"/>
    <n v="1531"/>
    <s v="0,5 кг"/>
    <n v="15"/>
    <n v="22965"/>
    <n v="0.03"/>
    <n v="22276.05"/>
    <x v="72"/>
  </r>
  <r>
    <n v="22"/>
    <s v="GT-12"/>
    <s v="Желтый чай"/>
    <s v="Желтый чай"/>
    <n v="4889"/>
    <s v="1 кг"/>
    <n v="18"/>
    <n v="88002"/>
    <n v="0.12"/>
    <n v="77441.759999999995"/>
    <x v="73"/>
  </r>
  <r>
    <n v="17"/>
    <s v="BT-36"/>
    <s v="Пуэр рассыпной"/>
    <s v="Пуэр дворцовый 2"/>
    <n v="967"/>
    <s v="1 кг"/>
    <n v="12"/>
    <n v="11604"/>
    <n v="0"/>
    <n v="11604"/>
    <x v="74"/>
  </r>
  <r>
    <n v="40"/>
    <s v="GT-26"/>
    <s v="Добавки"/>
    <s v="Лайм"/>
    <n v="847"/>
    <s v="0,5 кг"/>
    <n v="15"/>
    <n v="12705"/>
    <n v="0"/>
    <n v="12705"/>
    <x v="75"/>
  </r>
  <r>
    <n v="33"/>
    <s v="GT-28"/>
    <s v="Связанный чай"/>
    <s v="Цветок с ароматом жасмина  "/>
    <n v="1994"/>
    <s v="1 кг"/>
    <n v="12"/>
    <n v="23928"/>
    <n v="0.03"/>
    <n v="23210.16"/>
    <x v="76"/>
  </r>
  <r>
    <n v="5"/>
    <s v="BT-43"/>
    <s v="Пуэр рассыпной"/>
    <s v="Шен пуэр"/>
    <n v="1182"/>
    <s v="0,5 кг"/>
    <n v="17"/>
    <n v="20094"/>
    <n v="0.03"/>
    <n v="19491.18"/>
    <x v="77"/>
  </r>
  <r>
    <n v="45"/>
    <s v="BT-44"/>
    <s v="Пуэр рассыпной"/>
    <s v="Молочный пуэр"/>
    <n v="759"/>
    <s v="1 кг"/>
    <n v="14"/>
    <n v="10626"/>
    <n v="0"/>
    <n v="10626"/>
    <x v="78"/>
  </r>
  <r>
    <n v="14"/>
    <s v="GT-13"/>
    <s v="Белый чай"/>
    <s v="Белый чай"/>
    <n v="770"/>
    <s v="0,5 кг"/>
    <n v="20"/>
    <n v="15400"/>
    <n v="0.03"/>
    <n v="14938"/>
    <x v="79"/>
  </r>
  <r>
    <n v="52"/>
    <s v="BT-43"/>
    <s v="Пуэр рассыпной"/>
    <s v="Шен пуэр"/>
    <n v="1182"/>
    <s v="0,5 кг"/>
    <n v="17"/>
    <n v="20094"/>
    <n v="0.03"/>
    <n v="19491.18"/>
    <x v="80"/>
  </r>
  <r>
    <n v="27"/>
    <s v="GT-30"/>
    <s v="Связанный чай"/>
    <s v="Цветок с ароматом жасмина  "/>
    <n v="1994"/>
    <s v="1 кг"/>
    <n v="25"/>
    <n v="49850"/>
    <n v="0.06"/>
    <n v="46859"/>
    <x v="81"/>
  </r>
  <r>
    <n v="17"/>
    <s v="BT-36"/>
    <s v="Пуэр рассыпной"/>
    <s v="Пуэр дворцовый 2"/>
    <n v="967"/>
    <s v="1 кг"/>
    <n v="12"/>
    <n v="11604"/>
    <n v="0"/>
    <n v="11604"/>
    <x v="82"/>
  </r>
  <r>
    <n v="7"/>
    <s v="GT-04"/>
    <s v="Зеленый чай"/>
    <s v="Зеленый чай крупнолистовой 2"/>
    <n v="1923"/>
    <s v="0,5 кг"/>
    <n v="25"/>
    <n v="48075"/>
    <n v="0.06"/>
    <n v="45190.5"/>
    <x v="83"/>
  </r>
  <r>
    <n v="41"/>
    <s v="GT-41"/>
    <s v="Улун"/>
    <s v="Улун"/>
    <n v="699"/>
    <s v="1 кг"/>
    <n v="10"/>
    <n v="6990"/>
    <n v="0"/>
    <n v="6990"/>
    <x v="84"/>
  </r>
  <r>
    <n v="31"/>
    <s v="BT-04"/>
    <s v="Красный чай "/>
    <s v="Молочный красный 2"/>
    <n v="1228"/>
    <s v="0,5 кг"/>
    <n v="45"/>
    <n v="55260"/>
    <n v="0.09"/>
    <n v="50286.6"/>
    <x v="85"/>
  </r>
  <r>
    <n v="52"/>
    <s v="BT-43"/>
    <s v="Пуэр рассыпной"/>
    <s v="Шен пуэр"/>
    <n v="1182"/>
    <s v="0,5 кг"/>
    <n v="17"/>
    <n v="20094"/>
    <n v="0.03"/>
    <n v="19491.18"/>
    <x v="86"/>
  </r>
  <r>
    <n v="15"/>
    <s v="GT-29"/>
    <s v="Связанный чай"/>
    <s v="Цветок с ароматом персика "/>
    <n v="1994"/>
    <s v="1 кг"/>
    <n v="17"/>
    <n v="33898"/>
    <n v="0.06"/>
    <n v="31864.12"/>
    <x v="87"/>
  </r>
  <r>
    <n v="47"/>
    <s v="GT-28"/>
    <s v="Связанный чай"/>
    <s v="Цветок с ароматом жасмина  "/>
    <n v="1994"/>
    <s v="1 кг"/>
    <n v="12"/>
    <n v="23928"/>
    <n v="0.03"/>
    <n v="23210.16"/>
    <x v="88"/>
  </r>
  <r>
    <n v="34"/>
    <s v="GT-02"/>
    <s v="Зеленый чай"/>
    <s v="Зеленый чай Премиум"/>
    <n v="2199"/>
    <s v="0,5 кг"/>
    <n v="60"/>
    <n v="131940"/>
    <n v="0.15"/>
    <n v="112149"/>
    <x v="89"/>
  </r>
  <r>
    <n v="35"/>
    <s v="BT-06"/>
    <s v="Красный чай "/>
    <s v="Красный чай крупный"/>
    <n v="617"/>
    <s v="1 кг"/>
    <n v="10"/>
    <n v="6170"/>
    <n v="0"/>
    <n v="6170"/>
    <x v="90"/>
  </r>
  <r>
    <n v="25"/>
    <s v="GT-27"/>
    <s v="Связанный чай"/>
    <s v="Цветок с ароматом молока"/>
    <n v="1994"/>
    <s v="1 кг"/>
    <n v="10"/>
    <n v="19940"/>
    <n v="0.03"/>
    <n v="19341.8"/>
    <x v="91"/>
  </r>
  <r>
    <n v="21"/>
    <s v="BT-07"/>
    <s v="Красный чай "/>
    <s v="Молочный красный 1"/>
    <n v="887"/>
    <s v="1 кг"/>
    <n v="15"/>
    <n v="13305"/>
    <n v="0"/>
    <n v="13305"/>
    <x v="92"/>
  </r>
  <r>
    <n v="26"/>
    <s v="BT-46"/>
    <s v="Красный чай "/>
    <s v="Красный чай крупный"/>
    <n v="2197"/>
    <s v="0,5 кг"/>
    <n v="40"/>
    <n v="87880"/>
    <n v="0.12"/>
    <n v="77334.399999999994"/>
    <x v="93"/>
  </r>
  <r>
    <n v="50"/>
    <s v="GT-23"/>
    <s v="Добавки"/>
    <s v="Жасмин"/>
    <n v="912"/>
    <s v="0,5 кг"/>
    <n v="20"/>
    <n v="18240"/>
    <n v="0"/>
    <n v="18240"/>
    <x v="94"/>
  </r>
  <r>
    <n v="38"/>
    <s v="BT-43"/>
    <s v="Пуэр рассыпной"/>
    <s v="Шен пуэр"/>
    <n v="1182"/>
    <s v="0,5 кг"/>
    <n v="17"/>
    <n v="20094"/>
    <n v="0.03"/>
    <n v="19491.18"/>
    <x v="95"/>
  </r>
  <r>
    <n v="43"/>
    <s v="BT-45"/>
    <s v="Пуэр рассыпной"/>
    <s v="Молочный пуэр"/>
    <n v="759"/>
    <s v="1 кг"/>
    <n v="10"/>
    <n v="7590"/>
    <n v="0"/>
    <n v="7590"/>
    <x v="96"/>
  </r>
  <r>
    <n v="49"/>
    <s v="BT-06"/>
    <s v="Красный чай "/>
    <s v="Красный чай крупный"/>
    <n v="617"/>
    <s v="1 кг"/>
    <n v="25"/>
    <n v="15425"/>
    <n v="0"/>
    <n v="15425"/>
    <x v="97"/>
  </r>
  <r>
    <n v="33"/>
    <s v="GT-28"/>
    <s v="Связанный чай"/>
    <s v="Цветок с ароматом жасмина  "/>
    <n v="1994"/>
    <s v="1 кг"/>
    <n v="12"/>
    <n v="23928"/>
    <n v="0.03"/>
    <n v="23210.16"/>
    <x v="98"/>
  </r>
  <r>
    <n v="14"/>
    <s v="GT-13"/>
    <s v="Белый чай"/>
    <s v="Белый чай"/>
    <n v="770"/>
    <s v="0,5 кг"/>
    <n v="20"/>
    <n v="15400"/>
    <n v="0.03"/>
    <n v="14938"/>
    <x v="99"/>
  </r>
  <r>
    <n v="28"/>
    <s v="GT-31"/>
    <s v="Связанный чай"/>
    <s v="Цветок с ароматом молока"/>
    <n v="1994"/>
    <s v="1 кг"/>
    <n v="40"/>
    <n v="79760"/>
    <n v="0.12"/>
    <n v="70188.800000000003"/>
    <x v="100"/>
  </r>
  <r>
    <n v="50"/>
    <s v="GT-23"/>
    <s v="Добавки"/>
    <s v="Жасмин"/>
    <n v="912"/>
    <s v="0,5 кг"/>
    <n v="20"/>
    <n v="18240"/>
    <n v="0"/>
    <n v="18240"/>
    <x v="101"/>
  </r>
  <r>
    <n v="26"/>
    <s v="BT-46"/>
    <s v="Красный чай "/>
    <s v="Красный чай крупный"/>
    <n v="2197"/>
    <s v="0,5 кг"/>
    <n v="40"/>
    <n v="87880"/>
    <n v="0.12"/>
    <n v="77334.399999999994"/>
    <x v="102"/>
  </r>
  <r>
    <n v="44"/>
    <s v="GT-24"/>
    <s v="Добавки"/>
    <s v="Имбирь"/>
    <n v="1386"/>
    <s v="0,5 кг"/>
    <n v="20"/>
    <n v="27720"/>
    <n v="0.03"/>
    <n v="26888.400000000001"/>
    <x v="103"/>
  </r>
  <r>
    <n v="22"/>
    <s v="GT-12"/>
    <s v="Желтый чай"/>
    <s v="Желтый чай"/>
    <n v="4889"/>
    <s v="1 кг"/>
    <n v="18"/>
    <n v="88002"/>
    <n v="0.12"/>
    <n v="77441.759999999995"/>
    <x v="104"/>
  </r>
  <r>
    <n v="34"/>
    <s v="GT-02"/>
    <s v="Зеленый чай"/>
    <s v="Зеленый чай Премиум"/>
    <n v="2199"/>
    <s v="0,5 кг"/>
    <n v="60"/>
    <n v="131940"/>
    <n v="0.15"/>
    <n v="112149"/>
    <x v="105"/>
  </r>
  <r>
    <n v="45"/>
    <s v="BT-44"/>
    <s v="Пуэр рассыпной"/>
    <s v="Молочный пуэр"/>
    <n v="759"/>
    <s v="1 кг"/>
    <n v="14"/>
    <n v="10626"/>
    <n v="0"/>
    <n v="10626"/>
    <x v="106"/>
  </r>
  <r>
    <n v="17"/>
    <s v="BT-36"/>
    <s v="Пуэр рассыпной"/>
    <s v="Пуэр дворцовый 2"/>
    <n v="967"/>
    <s v="1 кг"/>
    <n v="12"/>
    <n v="11604"/>
    <n v="0"/>
    <n v="11604"/>
    <x v="107"/>
  </r>
  <r>
    <n v="39"/>
    <s v="GT-04"/>
    <s v="Зеленый чай"/>
    <s v="Зеленый чай крупнолистовой 2"/>
    <n v="1923"/>
    <s v="0,5 кг"/>
    <n v="25"/>
    <n v="48075"/>
    <n v="0.06"/>
    <n v="45190.5"/>
    <x v="108"/>
  </r>
  <r>
    <n v="15"/>
    <s v="GT-29"/>
    <s v="Связанный чай"/>
    <s v="Цветок с ароматом персика "/>
    <n v="1994"/>
    <s v="1 кг"/>
    <n v="17"/>
    <n v="33898"/>
    <n v="0.06"/>
    <n v="31864.12"/>
    <x v="109"/>
  </r>
  <r>
    <n v="9"/>
    <s v="GT-41"/>
    <s v="Улун"/>
    <s v="Улун"/>
    <n v="699"/>
    <s v="1 кг"/>
    <n v="10"/>
    <n v="6990"/>
    <n v="0"/>
    <n v="6990"/>
    <x v="110"/>
  </r>
  <r>
    <n v="9"/>
    <s v="GT-41"/>
    <s v="Улун"/>
    <s v="Улун"/>
    <n v="699"/>
    <s v="1 кг"/>
    <n v="10"/>
    <n v="6990"/>
    <n v="0"/>
    <n v="6990"/>
    <x v="111"/>
  </r>
  <r>
    <n v="9"/>
    <s v="GT-41"/>
    <s v="Улун"/>
    <s v="Улун"/>
    <n v="699"/>
    <s v="1 кг"/>
    <n v="10"/>
    <n v="6990"/>
    <n v="0"/>
    <n v="6990"/>
    <x v="112"/>
  </r>
  <r>
    <n v="18"/>
    <s v="GT-14"/>
    <s v="Белый чай"/>
    <s v="Белый чай Премиум"/>
    <n v="1531"/>
    <s v="0,5 кг"/>
    <n v="15"/>
    <n v="22965"/>
    <n v="0.03"/>
    <n v="22276.05"/>
    <x v="113"/>
  </r>
  <r>
    <n v="54"/>
    <s v="GT-26"/>
    <s v="Добавки"/>
    <s v="Лайм"/>
    <n v="847"/>
    <s v="0,5 кг"/>
    <n v="15"/>
    <n v="12705"/>
    <n v="0"/>
    <n v="12705"/>
    <x v="114"/>
  </r>
  <r>
    <n v="35"/>
    <s v="BT-06"/>
    <s v="Красный чай "/>
    <s v="Красный чай крупный"/>
    <n v="617"/>
    <s v="1 кг"/>
    <n v="10"/>
    <n v="6170"/>
    <n v="0"/>
    <n v="6170"/>
    <x v="115"/>
  </r>
  <r>
    <n v="56"/>
    <s v="GT-01"/>
    <s v="Зеленый чай"/>
    <s v="Зеленый чай мелкий"/>
    <n v="800"/>
    <s v="0,5 кг"/>
    <n v="40"/>
    <n v="32000"/>
    <n v="0.03"/>
    <n v="31040"/>
    <x v="116"/>
  </r>
  <r>
    <n v="53"/>
    <s v="GT-04"/>
    <s v="Зеленый чай"/>
    <s v="Зеленый чай крупнолистовой 2"/>
    <n v="1923"/>
    <s v="0,5 кг"/>
    <n v="35"/>
    <n v="67305"/>
    <n v="0.06"/>
    <n v="63266.7"/>
    <x v="117"/>
  </r>
  <r>
    <n v="14"/>
    <s v="GT-13"/>
    <s v="Белый чай"/>
    <s v="Белый чай"/>
    <n v="770"/>
    <s v="0,5 кг"/>
    <n v="20"/>
    <n v="15400"/>
    <n v="0.03"/>
    <n v="14938"/>
    <x v="118"/>
  </r>
  <r>
    <n v="31"/>
    <s v="BT-04"/>
    <s v="Красный чай "/>
    <s v="Молочный красный 2"/>
    <n v="1228"/>
    <s v="0,5 кг"/>
    <n v="45"/>
    <n v="55260"/>
    <n v="0.09"/>
    <n v="50286.6"/>
    <x v="119"/>
  </r>
  <r>
    <n v="38"/>
    <s v="BT-43"/>
    <s v="Пуэр рассыпной"/>
    <s v="Шен пуэр"/>
    <n v="1182"/>
    <s v="0,5 кг"/>
    <n v="17"/>
    <n v="20094"/>
    <n v="0.03"/>
    <n v="19491.18"/>
    <x v="120"/>
  </r>
  <r>
    <n v="20"/>
    <s v="GT-20"/>
    <s v="Жасминовый чай"/>
    <s v="Жасминовый чай мелкий"/>
    <n v="2198"/>
    <s v="1 кг"/>
    <n v="35"/>
    <n v="76930"/>
    <n v="0.12"/>
    <n v="67698.399999999994"/>
    <x v="121"/>
  </r>
  <r>
    <n v="38"/>
    <s v="BT-43"/>
    <s v="Пуэр рассыпной"/>
    <s v="Шен пуэр"/>
    <n v="1182"/>
    <s v="0,5 кг"/>
    <n v="17"/>
    <n v="20094"/>
    <n v="0.03"/>
    <n v="19491.18"/>
    <x v="122"/>
  </r>
  <r>
    <n v="43"/>
    <s v="BT-45"/>
    <s v="Пуэр рассыпной"/>
    <s v="Молочный пуэр"/>
    <n v="759"/>
    <s v="1 кг"/>
    <n v="10"/>
    <n v="7590"/>
    <n v="0"/>
    <n v="7590"/>
    <x v="123"/>
  </r>
  <r>
    <n v="21"/>
    <s v="BT-07"/>
    <s v="Красный чай "/>
    <s v="Молочный красный 1"/>
    <n v="887"/>
    <s v="1 кг"/>
    <n v="15"/>
    <n v="13305"/>
    <n v="0"/>
    <n v="13305"/>
    <x v="124"/>
  </r>
  <r>
    <n v="20"/>
    <s v="GT-20"/>
    <s v="Жасминовый чай"/>
    <s v="Жасминовый чай мелкий"/>
    <n v="2198"/>
    <s v="1 кг"/>
    <n v="35"/>
    <n v="76930"/>
    <n v="0.12"/>
    <n v="67698.399999999994"/>
    <x v="125"/>
  </r>
  <r>
    <n v="34"/>
    <s v="GT-02"/>
    <s v="Зеленый чай"/>
    <s v="Зеленый чай Премиум"/>
    <n v="2199"/>
    <s v="0,5 кг"/>
    <n v="60"/>
    <n v="131940"/>
    <n v="0.15"/>
    <n v="112149"/>
    <x v="126"/>
  </r>
  <r>
    <n v="54"/>
    <s v="GT-26"/>
    <s v="Добавки"/>
    <s v="Лайм"/>
    <n v="847"/>
    <s v="0,5 кг"/>
    <n v="15"/>
    <n v="12705"/>
    <n v="0"/>
    <n v="12705"/>
    <x v="127"/>
  </r>
  <r>
    <n v="15"/>
    <s v="GT-29"/>
    <s v="Связанный чай"/>
    <s v="Цветок с ароматом персика "/>
    <n v="1994"/>
    <s v="1 кг"/>
    <n v="17"/>
    <n v="33898"/>
    <n v="0.06"/>
    <n v="31864.12"/>
    <x v="128"/>
  </r>
  <r>
    <n v="32"/>
    <s v="BT-38"/>
    <s v="Пуэр рассыпной"/>
    <s v="Пуэр дворцовый 2"/>
    <n v="967"/>
    <s v="1 кг"/>
    <n v="8"/>
    <n v="7736"/>
    <n v="0"/>
    <n v="7736"/>
    <x v="129"/>
  </r>
  <r>
    <n v="29"/>
    <s v="BT-09"/>
    <s v="Фруктовый чай"/>
    <s v="Лимонный"/>
    <n v="843"/>
    <s v="1 кг"/>
    <n v="10"/>
    <n v="8430"/>
    <n v="0"/>
    <n v="8430"/>
    <x v="85"/>
  </r>
  <r>
    <n v="3"/>
    <s v="BT-42"/>
    <s v="Пуэр рассыпной"/>
    <s v="Пуэр рассыпной"/>
    <n v="807"/>
    <s v="0,5 кг"/>
    <n v="18"/>
    <n v="14526"/>
    <n v="0"/>
    <n v="14526"/>
    <x v="24"/>
  </r>
  <r>
    <n v="56"/>
    <s v="GT-01"/>
    <s v="Зеленый чай"/>
    <s v="Зеленый чай мелкий"/>
    <n v="800"/>
    <s v="0,5 кг"/>
    <n v="40"/>
    <n v="32000"/>
    <n v="0.03"/>
    <n v="31040"/>
    <x v="130"/>
  </r>
  <r>
    <n v="55"/>
    <s v="GT-41"/>
    <s v="Улун"/>
    <s v="Улун"/>
    <n v="699"/>
    <s v="1 кг"/>
    <n v="10"/>
    <n v="6990"/>
    <n v="0"/>
    <n v="6990"/>
    <x v="131"/>
  </r>
  <r>
    <n v="29"/>
    <s v="BT-09"/>
    <s v="Фруктовый чай"/>
    <s v="Лимонный"/>
    <n v="843"/>
    <s v="1 кг"/>
    <n v="10"/>
    <n v="8430"/>
    <n v="0"/>
    <n v="8430"/>
    <x v="132"/>
  </r>
  <r>
    <n v="12"/>
    <s v="GT-24"/>
    <s v="Добавки"/>
    <s v="Имбирь"/>
    <n v="1386"/>
    <s v="0,5 кг"/>
    <n v="20"/>
    <n v="27720"/>
    <n v="0.03"/>
    <n v="26888.400000000001"/>
    <x v="117"/>
  </r>
  <r>
    <n v="48"/>
    <s v="GT-02"/>
    <s v="Зеленый чай"/>
    <s v="Зеленый чай Премиум"/>
    <n v="2199"/>
    <s v="0,5 кг"/>
    <n v="55"/>
    <n v="120945"/>
    <n v="0.15"/>
    <n v="102803.25"/>
    <x v="133"/>
  </r>
  <r>
    <n v="13"/>
    <s v="BT-44"/>
    <s v="Пуэр рассыпной"/>
    <s v="Молочный пуэр"/>
    <n v="759"/>
    <s v="1 кг"/>
    <n v="14"/>
    <n v="10626"/>
    <n v="0"/>
    <n v="10626"/>
    <x v="134"/>
  </r>
  <r>
    <n v="39"/>
    <s v="GT-04"/>
    <s v="Зеленый чай"/>
    <s v="Зеленый чай крупнолистовой 2"/>
    <n v="1923"/>
    <s v="0,5 кг"/>
    <n v="25"/>
    <n v="48075"/>
    <n v="0.06"/>
    <n v="45190.5"/>
    <x v="135"/>
  </r>
  <r>
    <n v="35"/>
    <s v="BT-06"/>
    <s v="Красный чай "/>
    <s v="Красный чай крупный"/>
    <n v="617"/>
    <s v="1 кг"/>
    <n v="10"/>
    <n v="6170"/>
    <n v="0"/>
    <n v="6170"/>
    <x v="136"/>
  </r>
  <r>
    <n v="6"/>
    <s v="BT-40"/>
    <s v="Пуэр рассыпной"/>
    <s v="Пуэр дворцовый 1"/>
    <n v="3197"/>
    <s v="1 кг"/>
    <n v="6"/>
    <n v="19182"/>
    <n v="0.03"/>
    <n v="18606.54"/>
    <x v="137"/>
  </r>
  <r>
    <n v="27"/>
    <s v="GT-30"/>
    <s v="Связанный чай"/>
    <s v="Цветок с ароматом жасмина  "/>
    <n v="1994"/>
    <s v="1 кг"/>
    <n v="25"/>
    <n v="49850"/>
    <n v="0.06"/>
    <n v="46859"/>
    <x v="138"/>
  </r>
  <r>
    <n v="45"/>
    <s v="BT-44"/>
    <s v="Пуэр рассыпной"/>
    <s v="Молочный пуэр"/>
    <n v="759"/>
    <s v="1 кг"/>
    <n v="14"/>
    <n v="10626"/>
    <n v="0"/>
    <n v="10626"/>
    <x v="139"/>
  </r>
  <r>
    <n v="53"/>
    <s v="GT-04"/>
    <s v="Зеленый чай"/>
    <s v="Зеленый чай крупнолистовой 2"/>
    <n v="1923"/>
    <s v="0,5 кг"/>
    <n v="35"/>
    <n v="67305"/>
    <n v="0.06"/>
    <n v="63266.7"/>
    <x v="140"/>
  </r>
  <r>
    <n v="31"/>
    <s v="BT-04"/>
    <s v="Красный чай "/>
    <s v="Молочный красный 2"/>
    <n v="1228"/>
    <s v="0,5 кг"/>
    <n v="45"/>
    <n v="55260"/>
    <n v="0.09"/>
    <n v="50286.6"/>
    <x v="141"/>
  </r>
  <r>
    <n v="16"/>
    <s v="BT-10"/>
    <s v="Фруктовый чай"/>
    <s v="Апельсиновый"/>
    <n v="843"/>
    <s v="1 кг"/>
    <n v="5"/>
    <n v="4215"/>
    <n v="0"/>
    <n v="4215"/>
    <x v="142"/>
  </r>
  <r>
    <n v="4"/>
    <s v="GT-42A"/>
    <s v="Улун"/>
    <s v="Улун премиум"/>
    <n v="2211"/>
    <s v="1 кг"/>
    <n v="25"/>
    <n v="55275"/>
    <n v="0.09"/>
    <n v="50300.25"/>
    <x v="143"/>
  </r>
  <r>
    <n v="55"/>
    <s v="GT-41"/>
    <s v="Улун"/>
    <s v="Улун"/>
    <n v="699"/>
    <s v="1 кг"/>
    <n v="10"/>
    <n v="6990"/>
    <n v="0"/>
    <n v="6990"/>
    <x v="144"/>
  </r>
  <r>
    <n v="24"/>
    <s v="GT-18"/>
    <s v="Жасминовый чай"/>
    <s v="Жасминовый чай крупный"/>
    <n v="957"/>
    <s v="0,5 кг"/>
    <n v="25"/>
    <n v="23925"/>
    <n v="0.03"/>
    <n v="23207.25"/>
    <x v="145"/>
  </r>
  <r>
    <n v="7"/>
    <s v="GT-04"/>
    <s v="Зеленый чай"/>
    <s v="Зеленый чай крупнолистовой 2"/>
    <n v="1923"/>
    <s v="0,5 кг"/>
    <n v="25"/>
    <n v="48075"/>
    <n v="0.06"/>
    <n v="45190.5"/>
    <x v="146"/>
  </r>
  <r>
    <n v="29"/>
    <s v="BT-09"/>
    <s v="Фруктовый чай"/>
    <s v="Лимонный"/>
    <n v="843"/>
    <s v="1 кг"/>
    <n v="10"/>
    <n v="8430"/>
    <n v="0"/>
    <n v="8430"/>
    <x v="147"/>
  </r>
  <r>
    <n v="41"/>
    <s v="GT-41"/>
    <s v="Улун"/>
    <s v="Улун"/>
    <n v="699"/>
    <s v="1 кг"/>
    <n v="10"/>
    <n v="6990"/>
    <n v="0"/>
    <n v="6990"/>
    <x v="148"/>
  </r>
  <r>
    <n v="14"/>
    <s v="GT-13"/>
    <s v="Белый чай"/>
    <s v="Белый чай"/>
    <n v="770"/>
    <s v="0,5 кг"/>
    <n v="20"/>
    <n v="15400"/>
    <n v="0.03"/>
    <n v="14938"/>
    <x v="149"/>
  </r>
  <r>
    <n v="38"/>
    <s v="BT-43"/>
    <s v="Пуэр рассыпной"/>
    <s v="Шен пуэр"/>
    <n v="1182"/>
    <s v="0,5 кг"/>
    <n v="17"/>
    <n v="20094"/>
    <n v="0.03"/>
    <n v="19491.18"/>
    <x v="150"/>
  </r>
  <r>
    <n v="24"/>
    <s v="GT-18"/>
    <s v="Жасминовый чай"/>
    <s v="Жасминовый чай крупный"/>
    <n v="957"/>
    <s v="0,5 кг"/>
    <n v="25"/>
    <n v="23925"/>
    <n v="0.03"/>
    <n v="23207.25"/>
    <x v="151"/>
  </r>
  <r>
    <n v="51"/>
    <s v="GT-42A"/>
    <s v="Улун"/>
    <s v="Улун рассыпной"/>
    <n v="2211"/>
    <s v="1 кг"/>
    <n v="25"/>
    <n v="55275"/>
    <n v="0.09"/>
    <n v="50300.25"/>
    <x v="152"/>
  </r>
  <r>
    <n v="19"/>
    <s v="GT-22"/>
    <s v="Добавки"/>
    <s v="Роза"/>
    <n v="1879"/>
    <s v="0,5 кг"/>
    <n v="15"/>
    <n v="28185"/>
    <n v="0.03"/>
    <n v="27339.45"/>
    <x v="153"/>
  </r>
  <r>
    <n v="13"/>
    <s v="BT-44"/>
    <s v="Пуэр рассыпной"/>
    <s v="Молочный пуэр"/>
    <n v="759"/>
    <s v="1 кг"/>
    <n v="14"/>
    <n v="10626"/>
    <n v="0"/>
    <n v="10626"/>
    <x v="154"/>
  </r>
  <r>
    <n v="45"/>
    <s v="BT-44"/>
    <s v="Пуэр рассыпной"/>
    <s v="Молочный пуэр"/>
    <n v="759"/>
    <s v="1 кг"/>
    <n v="14"/>
    <n v="10626"/>
    <n v="0"/>
    <n v="10626"/>
    <x v="155"/>
  </r>
  <r>
    <n v="0"/>
    <s v="BT-05"/>
    <s v="Красный чай "/>
    <s v="Красный чай мелкий"/>
    <n v="620"/>
    <s v="1 кг"/>
    <n v="30"/>
    <n v="18600"/>
    <n v="0.03"/>
    <n v="18042"/>
    <x v="156"/>
  </r>
  <r>
    <n v="22"/>
    <s v="GT-12"/>
    <s v="Желтый чай"/>
    <s v="Желтый чай"/>
    <n v="4889"/>
    <s v="1 кг"/>
    <n v="18"/>
    <n v="88002"/>
    <n v="0.12"/>
    <n v="77441.759999999995"/>
    <x v="157"/>
  </r>
  <r>
    <n v="42"/>
    <s v="GT-01"/>
    <s v="Зеленый чай"/>
    <s v="Зеленый чай мелкий"/>
    <n v="800"/>
    <s v="0,5 кг"/>
    <n v="25"/>
    <n v="20000"/>
    <n v="0.03"/>
    <n v="19400"/>
    <x v="158"/>
  </r>
  <r>
    <n v="3"/>
    <s v="BT-42"/>
    <s v="Пуэр рассыпной"/>
    <s v="Пуэр рассыпной"/>
    <n v="807"/>
    <s v="0,5 кг"/>
    <n v="18"/>
    <n v="14526"/>
    <n v="0"/>
    <n v="14526"/>
    <x v="159"/>
  </r>
  <r>
    <n v="38"/>
    <s v="BT-43"/>
    <s v="Пуэр рассыпной"/>
    <s v="Шен пуэр"/>
    <n v="1182"/>
    <s v="0,5 кг"/>
    <n v="17"/>
    <n v="20094"/>
    <n v="0.03"/>
    <n v="19491.18"/>
    <x v="160"/>
  </r>
  <r>
    <n v="40"/>
    <s v="GT-26"/>
    <s v="Добавки"/>
    <s v="Лайм"/>
    <n v="847"/>
    <s v="0,5 кг"/>
    <n v="15"/>
    <n v="12705"/>
    <n v="0"/>
    <n v="12705"/>
    <x v="161"/>
  </r>
  <r>
    <n v="16"/>
    <s v="BT-10"/>
    <s v="Фруктовый чай"/>
    <s v="Апельсиновый"/>
    <n v="843"/>
    <s v="1 кг"/>
    <n v="5"/>
    <n v="4215"/>
    <n v="0"/>
    <n v="4215"/>
    <x v="162"/>
  </r>
  <r>
    <n v="7"/>
    <s v="GT-04"/>
    <s v="Зеленый чай"/>
    <s v="Зеленый чай крупнолистовой 2"/>
    <n v="1923"/>
    <s v="0,5 кг"/>
    <n v="25"/>
    <n v="48075"/>
    <n v="0.06"/>
    <n v="45190.5"/>
    <x v="163"/>
  </r>
  <r>
    <n v="50"/>
    <s v="GT-23"/>
    <s v="Добавки"/>
    <s v="Жасмин"/>
    <n v="912"/>
    <s v="0,5 кг"/>
    <n v="20"/>
    <n v="18240"/>
    <n v="0"/>
    <n v="18240"/>
    <x v="164"/>
  </r>
  <r>
    <n v="43"/>
    <s v="BT-45"/>
    <s v="Пуэр рассыпной"/>
    <s v="Молочный пуэр"/>
    <n v="759"/>
    <s v="1 кг"/>
    <n v="10"/>
    <n v="7590"/>
    <n v="0"/>
    <n v="7590"/>
    <x v="7"/>
  </r>
  <r>
    <n v="29"/>
    <s v="BT-09"/>
    <s v="Фруктовый чай"/>
    <s v="Лимонный"/>
    <n v="843"/>
    <s v="1 кг"/>
    <n v="10"/>
    <n v="8430"/>
    <n v="0"/>
    <n v="8430"/>
    <x v="165"/>
  </r>
  <r>
    <n v="37"/>
    <s v="GT-42A"/>
    <s v="Улун"/>
    <s v="Улун рассыпной"/>
    <n v="2211"/>
    <s v="1 кг"/>
    <n v="25"/>
    <n v="55275"/>
    <n v="0.09"/>
    <n v="50300.25"/>
    <x v="166"/>
  </r>
  <r>
    <n v="10"/>
    <s v="GT-01"/>
    <s v="Зеленый чай"/>
    <s v="Зеленый чай мелкий"/>
    <n v="800"/>
    <s v="0,5 кг"/>
    <n v="25"/>
    <n v="20000"/>
    <n v="0.03"/>
    <n v="19400"/>
    <x v="167"/>
  </r>
  <r>
    <n v="34"/>
    <s v="GT-02"/>
    <s v="Зеленый чай"/>
    <s v="Зеленый чай Премиум"/>
    <n v="2199"/>
    <s v="0,5 кг"/>
    <n v="60"/>
    <n v="131940"/>
    <n v="0.15"/>
    <n v="112149"/>
    <x v="168"/>
  </r>
  <r>
    <n v="10"/>
    <s v="GT-01"/>
    <s v="Зеленый чай"/>
    <s v="Зеленый чай мелкий"/>
    <n v="800"/>
    <s v="0,5 кг"/>
    <n v="25"/>
    <n v="20000"/>
    <n v="0.03"/>
    <n v="19400"/>
    <x v="169"/>
  </r>
  <r>
    <n v="16"/>
    <s v="BT-10"/>
    <s v="Фруктовый чай"/>
    <s v="Апельсиновый"/>
    <n v="843"/>
    <s v="1 кг"/>
    <n v="5"/>
    <n v="4215"/>
    <n v="0"/>
    <n v="4215"/>
    <x v="170"/>
  </r>
  <r>
    <n v="28"/>
    <s v="GT-31"/>
    <s v="Связанный чай"/>
    <s v="Цветок с ароматом молока"/>
    <n v="1994"/>
    <s v="1 кг"/>
    <n v="40"/>
    <n v="79760"/>
    <n v="0.12"/>
    <n v="70188.800000000003"/>
    <x v="171"/>
  </r>
  <r>
    <n v="11"/>
    <s v="BT-45"/>
    <s v="Пуэр рассыпной"/>
    <s v="Пуэр дворцовый 1       "/>
    <n v="3197"/>
    <s v="1 кг"/>
    <n v="10"/>
    <n v="31970"/>
    <n v="0"/>
    <n v="31970"/>
    <x v="172"/>
  </r>
  <r>
    <n v="48"/>
    <s v="GT-02"/>
    <s v="Зеленый чай"/>
    <s v="Зеленый чай Премиум"/>
    <n v="2199"/>
    <s v="0,5 кг"/>
    <n v="55"/>
    <n v="120945"/>
    <n v="0.15"/>
    <n v="102803.25"/>
    <x v="173"/>
  </r>
  <r>
    <n v="15"/>
    <s v="GT-29"/>
    <s v="Связанный чай"/>
    <s v="Цветок с ароматом персика "/>
    <n v="1994"/>
    <s v="1 кг"/>
    <n v="17"/>
    <n v="33898"/>
    <n v="0.06"/>
    <n v="31864.12"/>
    <x v="174"/>
  </r>
  <r>
    <n v="23"/>
    <s v="GT-44"/>
    <s v="Улун"/>
    <s v="Улун выдержанный"/>
    <n v="2645"/>
    <s v="1 кг"/>
    <n v="50"/>
    <n v="132250"/>
    <n v="0.15"/>
    <n v="112412.5"/>
    <x v="175"/>
  </r>
  <r>
    <n v="21"/>
    <s v="BT-07"/>
    <s v="Красный чай "/>
    <s v="Молочный красный 1"/>
    <n v="887"/>
    <s v="1 кг"/>
    <n v="15"/>
    <n v="13305"/>
    <n v="0"/>
    <n v="13305"/>
    <x v="176"/>
  </r>
  <r>
    <n v="28"/>
    <s v="GT-31"/>
    <s v="Связанный чай"/>
    <s v="Цветок с ароматом молока"/>
    <n v="1994"/>
    <s v="1 кг"/>
    <n v="40"/>
    <n v="79760"/>
    <n v="0.12"/>
    <n v="70188.800000000003"/>
    <x v="177"/>
  </r>
  <r>
    <n v="0"/>
    <s v="BT-05"/>
    <s v="Красный чай "/>
    <s v="Красный чай мелкий"/>
    <n v="620"/>
    <s v="1 кг"/>
    <n v="30"/>
    <n v="18600"/>
    <n v="0.03"/>
    <n v="18042"/>
    <x v="178"/>
  </r>
  <r>
    <n v="34"/>
    <s v="GT-02"/>
    <s v="Зеленый чай"/>
    <s v="Зеленый чай Премиум"/>
    <n v="2199"/>
    <s v="0,5 кг"/>
    <n v="60"/>
    <n v="131940"/>
    <n v="0.15"/>
    <n v="112149"/>
    <x v="179"/>
  </r>
  <r>
    <n v="49"/>
    <s v="BT-06"/>
    <s v="Красный чай "/>
    <s v="Красный чай крупный"/>
    <n v="617"/>
    <s v="1 кг"/>
    <n v="25"/>
    <n v="15425"/>
    <n v="0"/>
    <n v="15425"/>
    <x v="180"/>
  </r>
  <r>
    <n v="1"/>
    <s v="GT-09"/>
    <s v="Зеленый чай"/>
    <s v="Зеленый чай крупнолистовой 1"/>
    <n v="876"/>
    <s v="1 кг"/>
    <n v="20"/>
    <n v="17520"/>
    <n v="0.03"/>
    <n v="16994.400000000001"/>
    <x v="180"/>
  </r>
  <r>
    <n v="22"/>
    <s v="GT-12"/>
    <s v="Желтый чай"/>
    <s v="Желтый чай"/>
    <n v="4889"/>
    <s v="1 кг"/>
    <n v="18"/>
    <n v="88002"/>
    <n v="0.12"/>
    <n v="77441.759999999995"/>
    <x v="181"/>
  </r>
  <r>
    <n v="37"/>
    <s v="GT-42A"/>
    <s v="Улун"/>
    <s v="Улун рассыпной"/>
    <n v="2211"/>
    <s v="1 кг"/>
    <n v="25"/>
    <n v="55275"/>
    <n v="0.09"/>
    <n v="50300.25"/>
    <x v="182"/>
  </r>
  <r>
    <n v="30"/>
    <s v="GT-16"/>
    <s v="Белый чай"/>
    <s v="Почки"/>
    <n v="1730"/>
    <s v="0,5 кг"/>
    <n v="5"/>
    <n v="8650"/>
    <n v="0"/>
    <n v="8650"/>
    <x v="24"/>
  </r>
  <r>
    <n v="42"/>
    <s v="GT-01"/>
    <s v="Зеленый чай"/>
    <s v="Зеленый чай мелкий"/>
    <n v="800"/>
    <s v="0,5 кг"/>
    <n v="25"/>
    <n v="20000"/>
    <n v="0.03"/>
    <n v="19400"/>
    <x v="183"/>
  </r>
  <r>
    <n v="15"/>
    <s v="GT-29"/>
    <s v="Связанный чай"/>
    <s v="Цветок с ароматом персика "/>
    <n v="1994"/>
    <s v="1 кг"/>
    <n v="17"/>
    <n v="33898"/>
    <n v="0.06"/>
    <n v="31864.12"/>
    <x v="184"/>
  </r>
  <r>
    <n v="5"/>
    <s v="BT-43"/>
    <s v="Пуэр рассыпной"/>
    <s v="Шен пуэр"/>
    <n v="1182"/>
    <s v="0,5 кг"/>
    <n v="17"/>
    <n v="20094"/>
    <n v="0.03"/>
    <n v="19491.18"/>
    <x v="185"/>
  </r>
  <r>
    <n v="11"/>
    <s v="BT-45"/>
    <s v="Пуэр рассыпной"/>
    <s v="Пуэр дворцовый 1       "/>
    <n v="3197"/>
    <s v="1 кг"/>
    <n v="10"/>
    <n v="31970"/>
    <n v="0"/>
    <n v="31970"/>
    <x v="186"/>
  </r>
  <r>
    <n v="43"/>
    <s v="BT-45"/>
    <s v="Пуэр рассыпной"/>
    <s v="Молочный пуэр"/>
    <n v="759"/>
    <s v="1 кг"/>
    <n v="10"/>
    <n v="7590"/>
    <n v="0"/>
    <n v="7590"/>
    <x v="187"/>
  </r>
  <r>
    <n v="15"/>
    <s v="GT-29"/>
    <s v="Связанный чай"/>
    <s v="Цветок с ароматом персика "/>
    <n v="1994"/>
    <s v="1 кг"/>
    <n v="17"/>
    <n v="33898"/>
    <n v="0.06"/>
    <n v="31864.12"/>
    <x v="188"/>
  </r>
  <r>
    <n v="45"/>
    <s v="BT-44"/>
    <s v="Пуэр рассыпной"/>
    <s v="Молочный пуэр"/>
    <n v="759"/>
    <s v="1 кг"/>
    <n v="14"/>
    <n v="10626"/>
    <n v="0"/>
    <n v="10626"/>
    <x v="189"/>
  </r>
  <r>
    <n v="32"/>
    <s v="BT-38"/>
    <s v="Пуэр рассыпной"/>
    <s v="Пуэр дворцовый 2"/>
    <n v="967"/>
    <s v="1 кг"/>
    <n v="8"/>
    <n v="7736"/>
    <n v="0"/>
    <n v="7736"/>
    <x v="23"/>
  </r>
  <r>
    <n v="37"/>
    <s v="GT-42A"/>
    <s v="Улун"/>
    <s v="Улун рассыпной"/>
    <n v="2211"/>
    <s v="1 кг"/>
    <n v="25"/>
    <n v="55275"/>
    <n v="0.09"/>
    <n v="50300.25"/>
    <x v="190"/>
  </r>
  <r>
    <n v="10"/>
    <s v="GT-01"/>
    <s v="Зеленый чай"/>
    <s v="Зеленый чай мелкий"/>
    <n v="800"/>
    <s v="0,5 кг"/>
    <n v="25"/>
    <n v="20000"/>
    <n v="0.03"/>
    <n v="19400"/>
    <x v="191"/>
  </r>
  <r>
    <n v="46"/>
    <s v="GT-13"/>
    <s v="Белый чай"/>
    <s v="Белый чай"/>
    <n v="770"/>
    <s v="0,5 кг"/>
    <n v="20"/>
    <n v="15400"/>
    <n v="0.03"/>
    <n v="14938"/>
    <x v="192"/>
  </r>
  <r>
    <n v="31"/>
    <s v="BT-04"/>
    <s v="Красный чай "/>
    <s v="Молочный красный 2"/>
    <n v="1228"/>
    <s v="0,5 кг"/>
    <n v="45"/>
    <n v="55260"/>
    <n v="0.09"/>
    <n v="50286.6"/>
    <x v="193"/>
  </r>
  <r>
    <n v="7"/>
    <s v="GT-04"/>
    <s v="Зеленый чай"/>
    <s v="Зеленый чай крупнолистовой 2"/>
    <n v="1923"/>
    <s v="0,5 кг"/>
    <n v="25"/>
    <n v="48075"/>
    <n v="0.06"/>
    <n v="45190.5"/>
    <x v="194"/>
  </r>
  <r>
    <n v="44"/>
    <s v="GT-24"/>
    <s v="Добавки"/>
    <s v="Имбирь"/>
    <n v="1386"/>
    <s v="0,5 кг"/>
    <n v="20"/>
    <n v="27720"/>
    <n v="0.03"/>
    <n v="26888.400000000001"/>
    <x v="195"/>
  </r>
  <r>
    <n v="18"/>
    <s v="GT-14"/>
    <s v="Белый чай"/>
    <s v="Белый чай Премиум"/>
    <n v="1531"/>
    <s v="0,5 кг"/>
    <n v="15"/>
    <n v="22965"/>
    <n v="0.03"/>
    <n v="22276.05"/>
    <x v="196"/>
  </r>
  <r>
    <n v="56"/>
    <s v="GT-01"/>
    <s v="Зеленый чай"/>
    <s v="Зеленый чай мелкий"/>
    <n v="800"/>
    <s v="0,5 кг"/>
    <n v="40"/>
    <n v="32000"/>
    <n v="0.03"/>
    <n v="31040"/>
    <x v="197"/>
  </r>
  <r>
    <n v="5"/>
    <s v="BT-43"/>
    <s v="Пуэр рассыпной"/>
    <s v="Шен пуэр"/>
    <n v="1182"/>
    <s v="0,5 кг"/>
    <n v="17"/>
    <n v="20094"/>
    <n v="0.03"/>
    <n v="19491.18"/>
    <x v="198"/>
  </r>
  <r>
    <n v="24"/>
    <s v="GT-18"/>
    <s v="Жасминовый чай"/>
    <s v="Жасминовый чай крупный"/>
    <n v="957"/>
    <s v="0,5 кг"/>
    <n v="25"/>
    <n v="23925"/>
    <n v="0.03"/>
    <n v="23207.25"/>
    <x v="199"/>
  </r>
  <r>
    <n v="22"/>
    <s v="GT-12"/>
    <s v="Желтый чай"/>
    <s v="Желтый чай"/>
    <n v="4889"/>
    <s v="1 кг"/>
    <n v="18"/>
    <n v="88002"/>
    <n v="0.12"/>
    <n v="77441.759999999995"/>
    <x v="200"/>
  </r>
  <r>
    <n v="25"/>
    <s v="GT-27"/>
    <s v="Связанный чай"/>
    <s v="Цветок с ароматом молока"/>
    <n v="1994"/>
    <s v="1 кг"/>
    <n v="10"/>
    <n v="19940"/>
    <n v="0.03"/>
    <n v="19341.8"/>
    <x v="201"/>
  </r>
  <r>
    <n v="21"/>
    <s v="BT-07"/>
    <s v="Красный чай "/>
    <s v="Молочный красный 1"/>
    <n v="887"/>
    <s v="1 кг"/>
    <n v="15"/>
    <n v="13305"/>
    <n v="0"/>
    <n v="13305"/>
    <x v="202"/>
  </r>
  <r>
    <n v="19"/>
    <s v="GT-22"/>
    <s v="Добавки"/>
    <s v="Роза"/>
    <n v="1879"/>
    <s v="0,5 кг"/>
    <n v="15"/>
    <n v="28185"/>
    <n v="0.03"/>
    <n v="27339.45"/>
    <x v="90"/>
  </r>
  <r>
    <n v="21"/>
    <s v="BT-07"/>
    <s v="Красный чай "/>
    <s v="Молочный красный 1"/>
    <n v="887"/>
    <s v="1 кг"/>
    <n v="15"/>
    <n v="13305"/>
    <n v="0"/>
    <n v="13305"/>
    <x v="65"/>
  </r>
  <r>
    <n v="15"/>
    <s v="GT-29"/>
    <s v="Связанный чай"/>
    <s v="Цветок с ароматом персика "/>
    <n v="1994"/>
    <s v="1 кг"/>
    <n v="17"/>
    <n v="33898"/>
    <n v="0.06"/>
    <n v="31864.12"/>
    <x v="203"/>
  </r>
  <r>
    <n v="44"/>
    <s v="GT-24"/>
    <s v="Добавки"/>
    <s v="Имбирь"/>
    <n v="1386"/>
    <s v="0,5 кг"/>
    <n v="20"/>
    <n v="27720"/>
    <n v="0.03"/>
    <n v="26888.400000000001"/>
    <x v="204"/>
  </r>
  <r>
    <n v="51"/>
    <s v="GT-42A"/>
    <s v="Улун"/>
    <s v="Улун рассыпной"/>
    <n v="2211"/>
    <s v="1 кг"/>
    <n v="25"/>
    <n v="55275"/>
    <n v="0.09"/>
    <n v="50300.25"/>
    <x v="205"/>
  </r>
  <r>
    <n v="45"/>
    <s v="BT-44"/>
    <s v="Пуэр рассыпной"/>
    <s v="Молочный пуэр"/>
    <n v="759"/>
    <s v="1 кг"/>
    <n v="14"/>
    <n v="10626"/>
    <n v="0"/>
    <n v="10626"/>
    <x v="111"/>
  </r>
  <r>
    <n v="37"/>
    <s v="GT-42A"/>
    <s v="Улун"/>
    <s v="Улун рассыпной"/>
    <n v="2211"/>
    <s v="1 кг"/>
    <n v="25"/>
    <n v="55275"/>
    <n v="0.09"/>
    <n v="50300.25"/>
    <x v="206"/>
  </r>
  <r>
    <n v="36"/>
    <s v="GT-23"/>
    <s v="Добавки"/>
    <s v="Жасмин"/>
    <n v="912"/>
    <s v="0,5 кг"/>
    <n v="15"/>
    <n v="13680"/>
    <n v="0"/>
    <n v="13680"/>
    <x v="207"/>
  </r>
  <r>
    <n v="37"/>
    <s v="GT-42A"/>
    <s v="Улун"/>
    <s v="Улун рассыпной"/>
    <n v="2211"/>
    <s v="1 кг"/>
    <n v="25"/>
    <n v="55275"/>
    <n v="0.09"/>
    <n v="50300.25"/>
    <x v="208"/>
  </r>
  <r>
    <n v="42"/>
    <s v="GT-01"/>
    <s v="Зеленый чай"/>
    <s v="Зеленый чай мелкий"/>
    <n v="800"/>
    <s v="0,5 кг"/>
    <n v="25"/>
    <n v="20000"/>
    <n v="0.03"/>
    <n v="19400"/>
    <x v="209"/>
  </r>
  <r>
    <n v="39"/>
    <s v="GT-04"/>
    <s v="Зеленый чай"/>
    <s v="Зеленый чай крупнолистовой 2"/>
    <n v="1923"/>
    <s v="0,5 кг"/>
    <n v="25"/>
    <n v="48075"/>
    <n v="0.06"/>
    <n v="45190.5"/>
    <x v="210"/>
  </r>
  <r>
    <n v="18"/>
    <s v="GT-14"/>
    <s v="Белый чай"/>
    <s v="Белый чай Премиум"/>
    <n v="1531"/>
    <s v="0,5 кг"/>
    <n v="15"/>
    <n v="22965"/>
    <n v="0.03"/>
    <n v="22276.05"/>
    <x v="211"/>
  </r>
  <r>
    <n v="31"/>
    <s v="BT-04"/>
    <s v="Красный чай "/>
    <s v="Молочный красный 2"/>
    <n v="1228"/>
    <s v="0,5 кг"/>
    <n v="45"/>
    <n v="55260"/>
    <n v="0.09"/>
    <n v="50286.6"/>
    <x v="212"/>
  </r>
  <r>
    <n v="8"/>
    <s v="GT-26"/>
    <s v="Добавки"/>
    <s v="Лайм"/>
    <n v="847"/>
    <s v="0,5 кг"/>
    <n v="15"/>
    <n v="12705"/>
    <n v="0"/>
    <n v="12705"/>
    <x v="213"/>
  </r>
  <r>
    <n v="16"/>
    <s v="BT-10"/>
    <s v="Фруктовый чай"/>
    <s v="Апельсиновый"/>
    <n v="843"/>
    <s v="1 кг"/>
    <n v="5"/>
    <n v="4215"/>
    <n v="0"/>
    <n v="4215"/>
    <x v="214"/>
  </r>
  <r>
    <n v="19"/>
    <s v="GT-22"/>
    <s v="Добавки"/>
    <s v="Роза"/>
    <n v="1879"/>
    <s v="0,5 кг"/>
    <n v="15"/>
    <n v="28185"/>
    <n v="0.03"/>
    <n v="27339.45"/>
    <x v="215"/>
  </r>
  <r>
    <n v="52"/>
    <s v="BT-43"/>
    <s v="Пуэр рассыпной"/>
    <s v="Шен пуэр"/>
    <n v="1182"/>
    <s v="0,5 кг"/>
    <n v="17"/>
    <n v="20094"/>
    <n v="0.03"/>
    <n v="19491.18"/>
    <x v="216"/>
  </r>
  <r>
    <n v="5"/>
    <s v="BT-43"/>
    <s v="Пуэр рассыпной"/>
    <s v="Шен пуэр"/>
    <n v="1182"/>
    <s v="0,5 кг"/>
    <n v="17"/>
    <n v="20094"/>
    <n v="0.03"/>
    <n v="19491.18"/>
    <x v="217"/>
  </r>
  <r>
    <n v="13"/>
    <s v="BT-44"/>
    <s v="Пуэр рассыпной"/>
    <s v="Молочный пуэр"/>
    <n v="759"/>
    <s v="1 кг"/>
    <n v="14"/>
    <n v="10626"/>
    <n v="0"/>
    <n v="10626"/>
    <x v="218"/>
  </r>
  <r>
    <n v="37"/>
    <s v="GT-42A"/>
    <s v="Улун"/>
    <s v="Улун рассыпной"/>
    <n v="2211"/>
    <s v="1 кг"/>
    <n v="25"/>
    <n v="55275"/>
    <n v="0.09"/>
    <n v="50300.25"/>
    <x v="219"/>
  </r>
  <r>
    <n v="21"/>
    <s v="BT-07"/>
    <s v="Красный чай "/>
    <s v="Молочный красный 1"/>
    <n v="887"/>
    <s v="1 кг"/>
    <n v="15"/>
    <n v="13305"/>
    <n v="0"/>
    <n v="13305"/>
    <x v="220"/>
  </r>
  <r>
    <n v="27"/>
    <s v="GT-30"/>
    <s v="Связанный чай"/>
    <s v="Цветок с ароматом жасмина  "/>
    <n v="1994"/>
    <s v="1 кг"/>
    <n v="25"/>
    <n v="49850"/>
    <n v="0.06"/>
    <n v="46859"/>
    <x v="221"/>
  </r>
  <r>
    <n v="8"/>
    <s v="GT-26"/>
    <s v="Добавки"/>
    <s v="Лайм"/>
    <n v="847"/>
    <s v="0,5 кг"/>
    <n v="15"/>
    <n v="12705"/>
    <n v="0"/>
    <n v="12705"/>
    <x v="222"/>
  </r>
  <r>
    <n v="51"/>
    <s v="GT-42A"/>
    <s v="Улун"/>
    <s v="Улун рассыпной"/>
    <n v="2211"/>
    <s v="1 кг"/>
    <n v="25"/>
    <n v="55275"/>
    <n v="0.09"/>
    <n v="50300.25"/>
    <x v="223"/>
  </r>
  <r>
    <n v="12"/>
    <s v="GT-24"/>
    <s v="Добавки"/>
    <s v="Имбирь"/>
    <n v="1386"/>
    <s v="0,5 кг"/>
    <n v="20"/>
    <n v="27720"/>
    <n v="0.03"/>
    <n v="26888.400000000001"/>
    <x v="224"/>
  </r>
  <r>
    <n v="50"/>
    <s v="GT-23"/>
    <s v="Добавки"/>
    <s v="Жасмин"/>
    <n v="912"/>
    <s v="0,5 кг"/>
    <n v="20"/>
    <n v="18240"/>
    <n v="0"/>
    <n v="18240"/>
    <x v="225"/>
  </r>
  <r>
    <n v="30"/>
    <s v="GT-16"/>
    <s v="Белый чай"/>
    <s v="Почки"/>
    <n v="1730"/>
    <s v="0,5 кг"/>
    <n v="5"/>
    <n v="8650"/>
    <n v="0"/>
    <n v="8650"/>
    <x v="226"/>
  </r>
  <r>
    <n v="9"/>
    <s v="GT-41"/>
    <s v="Улун"/>
    <s v="Улун"/>
    <n v="699"/>
    <s v="1 кг"/>
    <n v="10"/>
    <n v="6990"/>
    <n v="0"/>
    <n v="6990"/>
    <x v="227"/>
  </r>
  <r>
    <n v="30"/>
    <s v="GT-16"/>
    <s v="Белый чай"/>
    <s v="Почки"/>
    <n v="1730"/>
    <s v="0,5 кг"/>
    <n v="5"/>
    <n v="8650"/>
    <n v="0"/>
    <n v="8650"/>
    <x v="228"/>
  </r>
  <r>
    <n v="46"/>
    <s v="GT-13"/>
    <s v="Белый чай"/>
    <s v="Белый чай"/>
    <n v="770"/>
    <s v="0,5 кг"/>
    <n v="20"/>
    <n v="15400"/>
    <n v="0.03"/>
    <n v="14938"/>
    <x v="229"/>
  </r>
  <r>
    <n v="14"/>
    <s v="GT-13"/>
    <s v="Белый чай"/>
    <s v="Белый чай"/>
    <n v="770"/>
    <s v="0,5 кг"/>
    <n v="20"/>
    <n v="15400"/>
    <n v="0.03"/>
    <n v="14938"/>
    <x v="230"/>
  </r>
  <r>
    <n v="27"/>
    <s v="GT-30"/>
    <s v="Связанный чай"/>
    <s v="Цветок с ароматом жасмина  "/>
    <n v="1994"/>
    <s v="1 кг"/>
    <n v="25"/>
    <n v="49850"/>
    <n v="0.06"/>
    <n v="46859"/>
    <x v="231"/>
  </r>
  <r>
    <n v="47"/>
    <s v="GT-28"/>
    <s v="Связанный чай"/>
    <s v="Цветок с ароматом жасмина  "/>
    <n v="1994"/>
    <s v="1 кг"/>
    <n v="12"/>
    <n v="23928"/>
    <n v="0.03"/>
    <n v="23210.16"/>
    <x v="232"/>
  </r>
  <r>
    <n v="28"/>
    <s v="GT-31"/>
    <s v="Связанный чай"/>
    <s v="Цветок с ароматом молока"/>
    <n v="1994"/>
    <s v="1 кг"/>
    <n v="40"/>
    <n v="79760"/>
    <n v="0.12"/>
    <n v="70188.800000000003"/>
    <x v="233"/>
  </r>
  <r>
    <n v="36"/>
    <s v="GT-23"/>
    <s v="Добавки"/>
    <s v="Жасмин"/>
    <n v="912"/>
    <s v="0,5 кг"/>
    <n v="15"/>
    <n v="13680"/>
    <n v="0"/>
    <n v="13680"/>
    <x v="234"/>
  </r>
  <r>
    <n v="1"/>
    <s v="GT-09"/>
    <s v="Зеленый чай"/>
    <s v="Зеленый чай крупнолистовой 1"/>
    <n v="876"/>
    <s v="1 кг"/>
    <n v="20"/>
    <n v="17520"/>
    <n v="0.03"/>
    <n v="16994.400000000001"/>
    <x v="50"/>
  </r>
  <r>
    <n v="8"/>
    <s v="GT-26"/>
    <s v="Добавки"/>
    <s v="Лайм"/>
    <n v="847"/>
    <s v="0,5 кг"/>
    <n v="15"/>
    <n v="12705"/>
    <n v="0"/>
    <n v="12705"/>
    <x v="235"/>
  </r>
  <r>
    <n v="51"/>
    <s v="GT-42A"/>
    <s v="Улун"/>
    <s v="Улун рассыпной"/>
    <n v="2211"/>
    <s v="1 кг"/>
    <n v="25"/>
    <n v="55275"/>
    <n v="0.09"/>
    <n v="50300.25"/>
    <x v="236"/>
  </r>
  <r>
    <n v="51"/>
    <s v="GT-42A"/>
    <s v="Улун"/>
    <s v="Улун рассыпной"/>
    <n v="2211"/>
    <s v="1 кг"/>
    <n v="25"/>
    <n v="55275"/>
    <n v="0.09"/>
    <n v="50300.25"/>
    <x v="237"/>
  </r>
  <r>
    <n v="42"/>
    <s v="GT-01"/>
    <s v="Зеленый чай"/>
    <s v="Зеленый чай мелкий"/>
    <n v="800"/>
    <s v="0,5 кг"/>
    <n v="25"/>
    <n v="20000"/>
    <n v="0.03"/>
    <n v="19400"/>
    <x v="18"/>
  </r>
  <r>
    <n v="6"/>
    <s v="BT-40"/>
    <s v="Пуэр рассыпной"/>
    <s v="Пуэр дворцовый 1"/>
    <n v="3197"/>
    <s v="1 кг"/>
    <n v="6"/>
    <n v="19182"/>
    <n v="0.03"/>
    <n v="18606.54"/>
    <x v="238"/>
  </r>
  <r>
    <n v="22"/>
    <s v="GT-12"/>
    <s v="Желтый чай"/>
    <s v="Желтый чай"/>
    <n v="4889"/>
    <s v="1 кг"/>
    <n v="18"/>
    <n v="88002"/>
    <n v="0.12"/>
    <n v="77441.759999999995"/>
    <x v="239"/>
  </r>
  <r>
    <n v="8"/>
    <s v="GT-26"/>
    <s v="Добавки"/>
    <s v="Лайм"/>
    <n v="847"/>
    <s v="0,5 кг"/>
    <n v="15"/>
    <n v="12705"/>
    <n v="0"/>
    <n v="12705"/>
    <x v="240"/>
  </r>
  <r>
    <n v="24"/>
    <s v="GT-18"/>
    <s v="Жасминовый чай"/>
    <s v="Жасминовый чай крупный"/>
    <n v="957"/>
    <s v="0,5 кг"/>
    <n v="25"/>
    <n v="23925"/>
    <n v="0.03"/>
    <n v="23207.25"/>
    <x v="241"/>
  </r>
  <r>
    <n v="29"/>
    <s v="BT-09"/>
    <s v="Фруктовый чай"/>
    <s v="Лимонный"/>
    <n v="843"/>
    <s v="1 кг"/>
    <n v="10"/>
    <n v="8430"/>
    <n v="0"/>
    <n v="8430"/>
    <x v="242"/>
  </r>
  <r>
    <n v="28"/>
    <s v="GT-31"/>
    <s v="Связанный чай"/>
    <s v="Цветок с ароматом молока"/>
    <n v="1994"/>
    <s v="1 кг"/>
    <n v="40"/>
    <n v="79760"/>
    <n v="0.12"/>
    <n v="70188.800000000003"/>
    <x v="243"/>
  </r>
  <r>
    <n v="43"/>
    <s v="BT-45"/>
    <s v="Пуэр рассыпной"/>
    <s v="Молочный пуэр"/>
    <n v="759"/>
    <s v="1 кг"/>
    <n v="10"/>
    <n v="7590"/>
    <n v="0"/>
    <n v="7590"/>
    <x v="234"/>
  </r>
  <r>
    <n v="39"/>
    <s v="GT-04"/>
    <s v="Зеленый чай"/>
    <s v="Зеленый чай крупнолистовой 2"/>
    <n v="1923"/>
    <s v="0,5 кг"/>
    <n v="25"/>
    <n v="48075"/>
    <n v="0.06"/>
    <n v="45190.5"/>
    <x v="244"/>
  </r>
  <r>
    <n v="4"/>
    <s v="GT-42A"/>
    <s v="Улун"/>
    <s v="Улун премиум"/>
    <n v="2211"/>
    <s v="1 кг"/>
    <n v="25"/>
    <n v="55275"/>
    <n v="0.09"/>
    <n v="50300.25"/>
    <x v="245"/>
  </r>
  <r>
    <n v="40"/>
    <s v="GT-26"/>
    <s v="Добавки"/>
    <s v="Лайм"/>
    <n v="847"/>
    <s v="0,5 кг"/>
    <n v="15"/>
    <n v="12705"/>
    <n v="0"/>
    <n v="12705"/>
    <x v="246"/>
  </r>
  <r>
    <n v="36"/>
    <s v="GT-23"/>
    <s v="Добавки"/>
    <s v="Жасмин"/>
    <n v="912"/>
    <s v="0,5 кг"/>
    <n v="15"/>
    <n v="13680"/>
    <n v="0"/>
    <n v="13680"/>
    <x v="247"/>
  </r>
  <r>
    <n v="35"/>
    <s v="BT-06"/>
    <s v="Красный чай "/>
    <s v="Красный чай крупный"/>
    <n v="617"/>
    <s v="1 кг"/>
    <n v="10"/>
    <n v="6170"/>
    <n v="0"/>
    <n v="6170"/>
    <x v="182"/>
  </r>
  <r>
    <n v="36"/>
    <s v="GT-23"/>
    <s v="Добавки"/>
    <s v="Жасмин"/>
    <n v="912"/>
    <s v="0,5 кг"/>
    <n v="15"/>
    <n v="13680"/>
    <n v="0"/>
    <n v="13680"/>
    <x v="248"/>
  </r>
  <r>
    <n v="22"/>
    <s v="GT-12"/>
    <s v="Желтый чай"/>
    <s v="Желтый чай"/>
    <n v="4889"/>
    <s v="1 кг"/>
    <n v="18"/>
    <n v="88002"/>
    <n v="0.12"/>
    <n v="77441.759999999995"/>
    <x v="249"/>
  </r>
  <r>
    <n v="11"/>
    <s v="BT-45"/>
    <s v="Пуэр рассыпной"/>
    <s v="Пуэр дворцовый 1       "/>
    <n v="3197"/>
    <s v="1 кг"/>
    <n v="10"/>
    <n v="31970"/>
    <n v="0"/>
    <n v="31970"/>
    <x v="250"/>
  </r>
  <r>
    <n v="22"/>
    <s v="GT-12"/>
    <s v="Желтый чай"/>
    <s v="Желтый чай"/>
    <n v="4889"/>
    <s v="1 кг"/>
    <n v="18"/>
    <n v="88002"/>
    <n v="0.12"/>
    <n v="77441.759999999995"/>
    <x v="251"/>
  </r>
  <r>
    <n v="11"/>
    <s v="BT-45"/>
    <s v="Пуэр рассыпной"/>
    <s v="Пуэр дворцовый 1       "/>
    <n v="3197"/>
    <s v="1 кг"/>
    <n v="10"/>
    <n v="31970"/>
    <n v="0"/>
    <n v="31970"/>
    <x v="252"/>
  </r>
  <r>
    <n v="23"/>
    <s v="GT-44"/>
    <s v="Улун"/>
    <s v="Улун выдержанный"/>
    <n v="2645"/>
    <s v="1 кг"/>
    <n v="50"/>
    <n v="132250"/>
    <n v="0.15"/>
    <n v="112412.5"/>
    <x v="253"/>
  </r>
  <r>
    <n v="24"/>
    <s v="GT-18"/>
    <s v="Жасминовый чай"/>
    <s v="Жасминовый чай крупный"/>
    <n v="957"/>
    <s v="0,5 кг"/>
    <n v="25"/>
    <n v="23925"/>
    <n v="0.03"/>
    <n v="23207.25"/>
    <x v="254"/>
  </r>
  <r>
    <n v="41"/>
    <s v="GT-41"/>
    <s v="Улун"/>
    <s v="Улун"/>
    <n v="699"/>
    <s v="1 кг"/>
    <n v="10"/>
    <n v="6990"/>
    <n v="0"/>
    <n v="6990"/>
    <x v="255"/>
  </r>
  <r>
    <n v="21"/>
    <s v="BT-07"/>
    <s v="Красный чай "/>
    <s v="Молочный красный 1"/>
    <n v="887"/>
    <s v="1 кг"/>
    <n v="15"/>
    <n v="13305"/>
    <n v="0"/>
    <n v="13305"/>
    <x v="256"/>
  </r>
  <r>
    <n v="50"/>
    <s v="GT-23"/>
    <s v="Добавки"/>
    <s v="Жасмин"/>
    <n v="912"/>
    <s v="0,5 кг"/>
    <n v="20"/>
    <n v="18240"/>
    <n v="0"/>
    <n v="18240"/>
    <x v="257"/>
  </r>
  <r>
    <n v="10"/>
    <s v="GT-01"/>
    <s v="Зеленый чай"/>
    <s v="Зеленый чай мелкий"/>
    <n v="800"/>
    <s v="0,5 кг"/>
    <n v="25"/>
    <n v="20000"/>
    <n v="0.03"/>
    <n v="19400"/>
    <x v="258"/>
  </r>
  <r>
    <n v="27"/>
    <s v="GT-30"/>
    <s v="Связанный чай"/>
    <s v="Цветок с ароматом жасмина  "/>
    <n v="1994"/>
    <s v="1 кг"/>
    <n v="25"/>
    <n v="49850"/>
    <n v="0.06"/>
    <n v="46859"/>
    <x v="259"/>
  </r>
  <r>
    <n v="36"/>
    <s v="GT-23"/>
    <s v="Добавки"/>
    <s v="Жасмин"/>
    <n v="912"/>
    <s v="0,5 кг"/>
    <n v="15"/>
    <n v="13680"/>
    <n v="0"/>
    <n v="13680"/>
    <x v="260"/>
  </r>
  <r>
    <n v="3"/>
    <s v="BT-42"/>
    <s v="Пуэр рассыпной"/>
    <s v="Пуэр рассыпной"/>
    <n v="807"/>
    <s v="0,5 кг"/>
    <n v="18"/>
    <n v="14526"/>
    <n v="0"/>
    <n v="14526"/>
    <x v="261"/>
  </r>
  <r>
    <n v="37"/>
    <s v="GT-42A"/>
    <s v="Улун"/>
    <s v="Улун рассыпной"/>
    <n v="2211"/>
    <s v="1 кг"/>
    <n v="25"/>
    <n v="55275"/>
    <n v="0.09"/>
    <n v="50300.25"/>
    <x v="193"/>
  </r>
  <r>
    <n v="36"/>
    <s v="GT-23"/>
    <s v="Добавки"/>
    <s v="Жасмин"/>
    <n v="912"/>
    <s v="0,5 кг"/>
    <n v="15"/>
    <n v="13680"/>
    <n v="0"/>
    <n v="13680"/>
    <x v="143"/>
  </r>
  <r>
    <n v="18"/>
    <s v="GT-14"/>
    <s v="Белый чай"/>
    <s v="Белый чай Премиум"/>
    <n v="1531"/>
    <s v="0,5 кг"/>
    <n v="15"/>
    <n v="22965"/>
    <n v="0.03"/>
    <n v="22276.05"/>
    <x v="36"/>
  </r>
  <r>
    <n v="55"/>
    <s v="GT-41"/>
    <s v="Улун"/>
    <s v="Улун"/>
    <n v="699"/>
    <s v="1 кг"/>
    <n v="10"/>
    <n v="6990"/>
    <n v="0"/>
    <n v="6990"/>
    <x v="262"/>
  </r>
  <r>
    <n v="14"/>
    <s v="GT-13"/>
    <s v="Белый чай"/>
    <s v="Белый чай"/>
    <n v="770"/>
    <s v="0,5 кг"/>
    <n v="20"/>
    <n v="15400"/>
    <n v="0.03"/>
    <n v="14938"/>
    <x v="263"/>
  </r>
  <r>
    <n v="5"/>
    <s v="BT-43"/>
    <s v="Пуэр рассыпной"/>
    <s v="Шен пуэр"/>
    <n v="1182"/>
    <s v="0,5 кг"/>
    <n v="17"/>
    <n v="20094"/>
    <n v="0.03"/>
    <n v="19491.18"/>
    <x v="264"/>
  </r>
  <r>
    <n v="44"/>
    <s v="GT-24"/>
    <s v="Добавки"/>
    <s v="Имбирь"/>
    <n v="1386"/>
    <s v="0,5 кг"/>
    <n v="20"/>
    <n v="27720"/>
    <n v="0.03"/>
    <n v="26888.400000000001"/>
    <x v="265"/>
  </r>
  <r>
    <n v="30"/>
    <s v="GT-16"/>
    <s v="Белый чай"/>
    <s v="Почки"/>
    <n v="1730"/>
    <s v="0,5 кг"/>
    <n v="5"/>
    <n v="8650"/>
    <n v="0"/>
    <n v="8650"/>
    <x v="266"/>
  </r>
  <r>
    <n v="47"/>
    <s v="GT-28"/>
    <s v="Связанный чай"/>
    <s v="Цветок с ароматом жасмина  "/>
    <n v="1994"/>
    <s v="1 кг"/>
    <n v="12"/>
    <n v="23928"/>
    <n v="0.03"/>
    <n v="23210.16"/>
    <x v="267"/>
  </r>
  <r>
    <n v="30"/>
    <s v="GT-16"/>
    <s v="Белый чай"/>
    <s v="Почки"/>
    <n v="1730"/>
    <s v="0,5 кг"/>
    <n v="5"/>
    <n v="8650"/>
    <n v="0"/>
    <n v="8650"/>
    <x v="268"/>
  </r>
  <r>
    <n v="5"/>
    <s v="BT-43"/>
    <s v="Пуэр рассыпной"/>
    <s v="Шен пуэр"/>
    <n v="1182"/>
    <s v="0,5 кг"/>
    <n v="17"/>
    <n v="20094"/>
    <n v="0.03"/>
    <n v="19491.18"/>
    <x v="269"/>
  </r>
  <r>
    <n v="10"/>
    <s v="GT-01"/>
    <s v="Зеленый чай"/>
    <s v="Зеленый чай мелкий"/>
    <n v="800"/>
    <s v="0,5 кг"/>
    <n v="25"/>
    <n v="20000"/>
    <n v="0.03"/>
    <n v="19400"/>
    <x v="51"/>
  </r>
  <r>
    <n v="55"/>
    <s v="GT-41"/>
    <s v="Улун"/>
    <s v="Улун"/>
    <n v="699"/>
    <s v="1 кг"/>
    <n v="10"/>
    <n v="6990"/>
    <n v="0"/>
    <n v="6990"/>
    <x v="270"/>
  </r>
  <r>
    <n v="40"/>
    <s v="GT-26"/>
    <s v="Добавки"/>
    <s v="Лайм"/>
    <n v="847"/>
    <s v="0,5 кг"/>
    <n v="15"/>
    <n v="12705"/>
    <n v="0"/>
    <n v="12705"/>
    <x v="271"/>
  </r>
  <r>
    <n v="6"/>
    <s v="BT-40"/>
    <s v="Пуэр рассыпной"/>
    <s v="Пуэр дворцовый 1"/>
    <n v="3197"/>
    <s v="1 кг"/>
    <n v="6"/>
    <n v="19182"/>
    <n v="0.03"/>
    <n v="18606.54"/>
    <x v="272"/>
  </r>
  <r>
    <n v="2"/>
    <s v="BT-37"/>
    <s v="Пуэр рассыпной"/>
    <s v="Пуэр рассыпной премиум"/>
    <n v="1178"/>
    <s v="1 кг"/>
    <n v="10"/>
    <n v="11780"/>
    <n v="0"/>
    <n v="11780"/>
    <x v="273"/>
  </r>
  <r>
    <n v="41"/>
    <s v="GT-41"/>
    <s v="Улун"/>
    <s v="Улун"/>
    <n v="699"/>
    <s v="1 кг"/>
    <n v="10"/>
    <n v="6990"/>
    <n v="0"/>
    <n v="6990"/>
    <x v="267"/>
  </r>
  <r>
    <n v="29"/>
    <s v="BT-09"/>
    <s v="Фруктовый чай"/>
    <s v="Лимонный"/>
    <n v="843"/>
    <s v="1 кг"/>
    <n v="10"/>
    <n v="8430"/>
    <n v="0"/>
    <n v="8430"/>
    <x v="274"/>
  </r>
  <r>
    <n v="15"/>
    <s v="GT-29"/>
    <s v="Связанный чай"/>
    <s v="Цветок с ароматом персика "/>
    <n v="1994"/>
    <s v="1 кг"/>
    <n v="17"/>
    <n v="33898"/>
    <n v="0.06"/>
    <n v="31864.12"/>
    <x v="275"/>
  </r>
  <r>
    <n v="24"/>
    <s v="GT-18"/>
    <s v="Жасминовый чай"/>
    <s v="Жасминовый чай крупный"/>
    <n v="957"/>
    <s v="0,5 кг"/>
    <n v="25"/>
    <n v="23925"/>
    <n v="0.03"/>
    <n v="23207.25"/>
    <x v="276"/>
  </r>
  <r>
    <n v="7"/>
    <s v="GT-04"/>
    <s v="Зеленый чай"/>
    <s v="Зеленый чай крупнолистовой 2"/>
    <n v="1923"/>
    <s v="0,5 кг"/>
    <n v="25"/>
    <n v="48075"/>
    <n v="0.06"/>
    <n v="45190.5"/>
    <x v="277"/>
  </r>
  <r>
    <n v="11"/>
    <s v="BT-45"/>
    <s v="Пуэр рассыпной"/>
    <s v="Пуэр дворцовый 1       "/>
    <n v="3197"/>
    <s v="1 кг"/>
    <n v="10"/>
    <n v="31970"/>
    <n v="0"/>
    <n v="31970"/>
    <x v="278"/>
  </r>
  <r>
    <n v="6"/>
    <s v="BT-40"/>
    <s v="Пуэр рассыпной"/>
    <s v="Пуэр дворцовый 1"/>
    <n v="3197"/>
    <s v="1 кг"/>
    <n v="6"/>
    <n v="19182"/>
    <n v="0.03"/>
    <n v="18606.54"/>
    <x v="279"/>
  </r>
  <r>
    <n v="6"/>
    <s v="BT-40"/>
    <s v="Пуэр рассыпной"/>
    <s v="Пуэр дворцовый 1"/>
    <n v="3197"/>
    <s v="1 кг"/>
    <n v="6"/>
    <n v="19182"/>
    <n v="0.03"/>
    <n v="18606.54"/>
    <x v="280"/>
  </r>
  <r>
    <n v="23"/>
    <s v="GT-44"/>
    <s v="Улун"/>
    <s v="Улун выдержанный"/>
    <n v="2645"/>
    <s v="1 кг"/>
    <n v="50"/>
    <n v="132250"/>
    <n v="0.15"/>
    <n v="112412.5"/>
    <x v="281"/>
  </r>
  <r>
    <n v="1"/>
    <s v="GT-09"/>
    <s v="Зеленый чай"/>
    <s v="Зеленый чай крупнолистовой 1"/>
    <n v="876"/>
    <s v="1 кг"/>
    <n v="20"/>
    <n v="17520"/>
    <n v="0.03"/>
    <n v="16994.400000000001"/>
    <x v="282"/>
  </r>
  <r>
    <n v="52"/>
    <s v="BT-43"/>
    <s v="Пуэр рассыпной"/>
    <s v="Шен пуэр"/>
    <n v="1182"/>
    <s v="0,5 кг"/>
    <n v="17"/>
    <n v="20094"/>
    <n v="0.03"/>
    <n v="19491.18"/>
    <x v="283"/>
  </r>
  <r>
    <n v="8"/>
    <s v="GT-26"/>
    <s v="Добавки"/>
    <s v="Лайм"/>
    <n v="847"/>
    <s v="0,5 кг"/>
    <n v="15"/>
    <n v="12705"/>
    <n v="0"/>
    <n v="12705"/>
    <x v="284"/>
  </r>
  <r>
    <n v="28"/>
    <s v="GT-31"/>
    <s v="Связанный чай"/>
    <s v="Цветок с ароматом молока"/>
    <n v="1994"/>
    <s v="1 кг"/>
    <n v="40"/>
    <n v="79760"/>
    <n v="0.12"/>
    <n v="70188.800000000003"/>
    <x v="285"/>
  </r>
  <r>
    <n v="25"/>
    <s v="GT-27"/>
    <s v="Связанный чай"/>
    <s v="Цветок с ароматом молока"/>
    <n v="1994"/>
    <s v="1 кг"/>
    <n v="10"/>
    <n v="19940"/>
    <n v="0.03"/>
    <n v="19341.8"/>
    <x v="286"/>
  </r>
  <r>
    <n v="38"/>
    <s v="BT-43"/>
    <s v="Пуэр рассыпной"/>
    <s v="Шен пуэр"/>
    <n v="1182"/>
    <s v="0,5 кг"/>
    <n v="17"/>
    <n v="20094"/>
    <n v="0.03"/>
    <n v="19491.18"/>
    <x v="31"/>
  </r>
  <r>
    <n v="15"/>
    <s v="GT-29"/>
    <s v="Связанный чай"/>
    <s v="Цветок с ароматом персика "/>
    <n v="1994"/>
    <s v="1 кг"/>
    <n v="17"/>
    <n v="33898"/>
    <n v="0.06"/>
    <n v="31864.12"/>
    <x v="287"/>
  </r>
  <r>
    <n v="17"/>
    <s v="BT-36"/>
    <s v="Пуэр рассыпной"/>
    <s v="Пуэр дворцовый 2"/>
    <n v="967"/>
    <s v="1 кг"/>
    <n v="12"/>
    <n v="11604"/>
    <n v="0"/>
    <n v="11604"/>
    <x v="288"/>
  </r>
  <r>
    <n v="56"/>
    <s v="GT-01"/>
    <s v="Зеленый чай"/>
    <s v="Зеленый чай мелкий"/>
    <n v="800"/>
    <s v="0,5 кг"/>
    <n v="40"/>
    <n v="32000"/>
    <n v="0.03"/>
    <n v="31040"/>
    <x v="289"/>
  </r>
  <r>
    <n v="41"/>
    <s v="GT-41"/>
    <s v="Улун"/>
    <s v="Улун"/>
    <n v="699"/>
    <s v="1 кг"/>
    <n v="10"/>
    <n v="6990"/>
    <n v="0"/>
    <n v="6990"/>
    <x v="290"/>
  </r>
  <r>
    <n v="46"/>
    <s v="GT-13"/>
    <s v="Белый чай"/>
    <s v="Белый чай"/>
    <n v="770"/>
    <s v="0,5 кг"/>
    <n v="20"/>
    <n v="15400"/>
    <n v="0.03"/>
    <n v="14938"/>
    <x v="291"/>
  </r>
  <r>
    <n v="1"/>
    <s v="GT-09"/>
    <s v="Зеленый чай"/>
    <s v="Зеленый чай крупнолистовой 1"/>
    <n v="876"/>
    <s v="1 кг"/>
    <n v="20"/>
    <n v="17520"/>
    <n v="0.03"/>
    <n v="16994.400000000001"/>
    <x v="292"/>
  </r>
  <r>
    <n v="41"/>
    <s v="GT-41"/>
    <s v="Улун"/>
    <s v="Улун"/>
    <n v="699"/>
    <s v="1 кг"/>
    <n v="10"/>
    <n v="6990"/>
    <n v="0"/>
    <n v="6990"/>
    <x v="293"/>
  </r>
  <r>
    <n v="16"/>
    <s v="BT-10"/>
    <s v="Фруктовый чай"/>
    <s v="Апельсиновый"/>
    <n v="843"/>
    <s v="1 кг"/>
    <n v="5"/>
    <n v="4215"/>
    <n v="0"/>
    <n v="4215"/>
    <x v="294"/>
  </r>
  <r>
    <n v="49"/>
    <s v="BT-06"/>
    <s v="Красный чай "/>
    <s v="Красный чай крупный"/>
    <n v="617"/>
    <s v="1 кг"/>
    <n v="25"/>
    <n v="15425"/>
    <n v="0"/>
    <n v="15425"/>
    <x v="295"/>
  </r>
  <r>
    <n v="43"/>
    <s v="BT-45"/>
    <s v="Пуэр рассыпной"/>
    <s v="Молочный пуэр"/>
    <n v="759"/>
    <s v="1 кг"/>
    <n v="10"/>
    <n v="7590"/>
    <n v="0"/>
    <n v="7590"/>
    <x v="296"/>
  </r>
  <r>
    <n v="52"/>
    <s v="BT-43"/>
    <s v="Пуэр рассыпной"/>
    <s v="Шен пуэр"/>
    <n v="1182"/>
    <s v="0,5 кг"/>
    <n v="17"/>
    <n v="20094"/>
    <n v="0.03"/>
    <n v="19491.18"/>
    <x v="33"/>
  </r>
  <r>
    <n v="7"/>
    <s v="GT-04"/>
    <s v="Зеленый чай"/>
    <s v="Зеленый чай крупнолистовой 2"/>
    <n v="1923"/>
    <s v="0,5 кг"/>
    <n v="25"/>
    <n v="48075"/>
    <n v="0.06"/>
    <n v="45190.5"/>
    <x v="297"/>
  </r>
  <r>
    <n v="41"/>
    <s v="GT-41"/>
    <s v="Улун"/>
    <s v="Улун"/>
    <n v="699"/>
    <s v="1 кг"/>
    <n v="10"/>
    <n v="6990"/>
    <n v="0"/>
    <n v="6990"/>
    <x v="298"/>
  </r>
  <r>
    <n v="50"/>
    <s v="GT-23"/>
    <s v="Добавки"/>
    <s v="Жасмин"/>
    <n v="912"/>
    <s v="0,5 кг"/>
    <n v="20"/>
    <n v="18240"/>
    <n v="0"/>
    <n v="18240"/>
    <x v="299"/>
  </r>
  <r>
    <n v="8"/>
    <s v="GT-26"/>
    <s v="Добавки"/>
    <s v="Лайм"/>
    <n v="847"/>
    <s v="0,5 кг"/>
    <n v="15"/>
    <n v="12705"/>
    <n v="0"/>
    <n v="12705"/>
    <x v="300"/>
  </r>
  <r>
    <n v="1"/>
    <s v="GT-09"/>
    <s v="Зеленый чай"/>
    <s v="Зеленый чай крупнолистовой 1"/>
    <n v="876"/>
    <s v="1 кг"/>
    <n v="20"/>
    <n v="17520"/>
    <n v="0.03"/>
    <n v="16994.400000000001"/>
    <x v="269"/>
  </r>
  <r>
    <n v="30"/>
    <s v="GT-16"/>
    <s v="Белый чай"/>
    <s v="Почки"/>
    <n v="1730"/>
    <s v="0,5 кг"/>
    <n v="5"/>
    <n v="8650"/>
    <n v="0"/>
    <n v="8650"/>
    <x v="301"/>
  </r>
  <r>
    <n v="11"/>
    <s v="BT-45"/>
    <s v="Пуэр рассыпной"/>
    <s v="Пуэр дворцовый 1       "/>
    <n v="3197"/>
    <s v="1 кг"/>
    <n v="10"/>
    <n v="31970"/>
    <n v="0"/>
    <n v="31970"/>
    <x v="302"/>
  </r>
  <r>
    <n v="55"/>
    <s v="GT-41"/>
    <s v="Улун"/>
    <s v="Улун"/>
    <n v="699"/>
    <s v="1 кг"/>
    <n v="10"/>
    <n v="6990"/>
    <n v="0"/>
    <n v="6990"/>
    <x v="303"/>
  </r>
  <r>
    <n v="36"/>
    <s v="GT-23"/>
    <s v="Добавки"/>
    <s v="Жасмин"/>
    <n v="912"/>
    <s v="0,5 кг"/>
    <n v="15"/>
    <n v="13680"/>
    <n v="0"/>
    <n v="13680"/>
    <x v="304"/>
  </r>
  <r>
    <n v="53"/>
    <s v="GT-04"/>
    <s v="Зеленый чай"/>
    <s v="Зеленый чай крупнолистовой 2"/>
    <n v="1923"/>
    <s v="0,5 кг"/>
    <n v="35"/>
    <n v="67305"/>
    <n v="0.06"/>
    <n v="63266.7"/>
    <x v="305"/>
  </r>
  <r>
    <n v="10"/>
    <s v="GT-01"/>
    <s v="Зеленый чай"/>
    <s v="Зеленый чай мелкий"/>
    <n v="800"/>
    <s v="0,5 кг"/>
    <n v="25"/>
    <n v="20000"/>
    <n v="0.03"/>
    <n v="19400"/>
    <x v="306"/>
  </r>
  <r>
    <n v="0"/>
    <s v="BT-05"/>
    <s v="Красный чай "/>
    <s v="Красный чай мелкий"/>
    <n v="620"/>
    <s v="1 кг"/>
    <n v="30"/>
    <n v="18600"/>
    <n v="0.03"/>
    <n v="18042"/>
    <x v="307"/>
  </r>
  <r>
    <n v="53"/>
    <s v="GT-04"/>
    <s v="Зеленый чай"/>
    <s v="Зеленый чай крупнолистовой 2"/>
    <n v="1923"/>
    <s v="0,5 кг"/>
    <n v="35"/>
    <n v="67305"/>
    <n v="0.06"/>
    <n v="63266.7"/>
    <x v="308"/>
  </r>
  <r>
    <n v="54"/>
    <s v="GT-26"/>
    <s v="Добавки"/>
    <s v="Лайм"/>
    <n v="847"/>
    <s v="0,5 кг"/>
    <n v="15"/>
    <n v="12705"/>
    <n v="0"/>
    <n v="12705"/>
    <x v="138"/>
  </r>
  <r>
    <n v="46"/>
    <s v="GT-13"/>
    <s v="Белый чай"/>
    <s v="Белый чай"/>
    <n v="770"/>
    <s v="0,5 кг"/>
    <n v="20"/>
    <n v="15400"/>
    <n v="0.03"/>
    <n v="14938"/>
    <x v="134"/>
  </r>
  <r>
    <n v="16"/>
    <s v="BT-10"/>
    <s v="Фруктовый чай"/>
    <s v="Апельсиновый"/>
    <n v="843"/>
    <s v="1 кг"/>
    <n v="5"/>
    <n v="4215"/>
    <n v="0"/>
    <n v="4215"/>
    <x v="309"/>
  </r>
  <r>
    <n v="5"/>
    <s v="BT-43"/>
    <s v="Пуэр рассыпной"/>
    <s v="Шен пуэр"/>
    <n v="1182"/>
    <s v="0,5 кг"/>
    <n v="17"/>
    <n v="20094"/>
    <n v="0.03"/>
    <n v="19491.18"/>
    <x v="310"/>
  </r>
  <r>
    <n v="27"/>
    <s v="GT-30"/>
    <s v="Связанный чай"/>
    <s v="Цветок с ароматом жасмина  "/>
    <n v="1994"/>
    <s v="1 кг"/>
    <n v="25"/>
    <n v="49850"/>
    <n v="0.06"/>
    <n v="46859"/>
    <x v="234"/>
  </r>
  <r>
    <n v="23"/>
    <s v="GT-44"/>
    <s v="Улун"/>
    <s v="Улун выдержанный"/>
    <n v="2645"/>
    <s v="1 кг"/>
    <n v="50"/>
    <n v="132250"/>
    <n v="0.15"/>
    <n v="112412.5"/>
    <x v="311"/>
  </r>
  <r>
    <n v="1"/>
    <s v="GT-09"/>
    <s v="Зеленый чай"/>
    <s v="Зеленый чай крупнолистовой 1"/>
    <n v="876"/>
    <s v="1 кг"/>
    <n v="20"/>
    <n v="17520"/>
    <n v="0.03"/>
    <n v="16994.400000000001"/>
    <x v="312"/>
  </r>
  <r>
    <n v="10"/>
    <s v="GT-01"/>
    <s v="Зеленый чай"/>
    <s v="Зеленый чай мелкий"/>
    <n v="800"/>
    <s v="0,5 кг"/>
    <n v="25"/>
    <n v="20000"/>
    <n v="0.03"/>
    <n v="19400"/>
    <x v="313"/>
  </r>
  <r>
    <n v="20"/>
    <s v="GT-20"/>
    <s v="Жасминовый чай"/>
    <s v="Жасминовый чай мелкий"/>
    <n v="2198"/>
    <s v="1 кг"/>
    <n v="35"/>
    <n v="76930"/>
    <n v="0.12"/>
    <n v="67698.399999999994"/>
    <x v="242"/>
  </r>
  <r>
    <n v="30"/>
    <s v="GT-16"/>
    <s v="Белый чай"/>
    <s v="Почки"/>
    <n v="1730"/>
    <s v="0,5 кг"/>
    <n v="5"/>
    <n v="8650"/>
    <n v="0"/>
    <n v="8650"/>
    <x v="314"/>
  </r>
  <r>
    <n v="0"/>
    <s v="BT-05"/>
    <s v="Красный чай "/>
    <s v="Красный чай мелкий"/>
    <n v="620"/>
    <s v="1 кг"/>
    <n v="30"/>
    <n v="18600"/>
    <n v="0.03"/>
    <n v="18042"/>
    <x v="315"/>
  </r>
  <r>
    <n v="52"/>
    <s v="BT-43"/>
    <s v="Пуэр рассыпной"/>
    <s v="Шен пуэр"/>
    <n v="1182"/>
    <s v="0,5 кг"/>
    <n v="17"/>
    <n v="20094"/>
    <n v="0.03"/>
    <n v="19491.18"/>
    <x v="316"/>
  </r>
  <r>
    <n v="22"/>
    <s v="GT-12"/>
    <s v="Желтый чай"/>
    <s v="Желтый чай"/>
    <n v="4889"/>
    <s v="1 кг"/>
    <n v="18"/>
    <n v="88002"/>
    <n v="0.12"/>
    <n v="77441.759999999995"/>
    <x v="317"/>
  </r>
  <r>
    <n v="9"/>
    <s v="GT-41"/>
    <s v="Улун"/>
    <s v="Улун"/>
    <n v="699"/>
    <s v="1 кг"/>
    <n v="10"/>
    <n v="6990"/>
    <n v="0"/>
    <n v="6990"/>
    <x v="71"/>
  </r>
  <r>
    <n v="54"/>
    <s v="GT-26"/>
    <s v="Добавки"/>
    <s v="Лайм"/>
    <n v="847"/>
    <s v="0,5 кг"/>
    <n v="15"/>
    <n v="12705"/>
    <n v="0"/>
    <n v="12705"/>
    <x v="318"/>
  </r>
  <r>
    <n v="45"/>
    <s v="BT-44"/>
    <s v="Пуэр рассыпной"/>
    <s v="Молочный пуэр"/>
    <n v="759"/>
    <s v="1 кг"/>
    <n v="14"/>
    <n v="10626"/>
    <n v="0"/>
    <n v="10626"/>
    <x v="319"/>
  </r>
  <r>
    <n v="43"/>
    <s v="BT-45"/>
    <s v="Пуэр рассыпной"/>
    <s v="Молочный пуэр"/>
    <n v="759"/>
    <s v="1 кг"/>
    <n v="10"/>
    <n v="7590"/>
    <n v="0"/>
    <n v="7590"/>
    <x v="152"/>
  </r>
  <r>
    <n v="32"/>
    <s v="BT-38"/>
    <s v="Пуэр рассыпной"/>
    <s v="Пуэр дворцовый 2"/>
    <n v="967"/>
    <s v="1 кг"/>
    <n v="8"/>
    <n v="7736"/>
    <n v="0"/>
    <n v="7736"/>
    <x v="320"/>
  </r>
  <r>
    <n v="30"/>
    <s v="GT-16"/>
    <s v="Белый чай"/>
    <s v="Почки"/>
    <n v="1730"/>
    <s v="0,5 кг"/>
    <n v="5"/>
    <n v="8650"/>
    <n v="0"/>
    <n v="8650"/>
    <x v="321"/>
  </r>
  <r>
    <n v="36"/>
    <s v="GT-23"/>
    <s v="Добавки"/>
    <s v="Жасмин"/>
    <n v="912"/>
    <s v="0,5 кг"/>
    <n v="15"/>
    <n v="13680"/>
    <n v="0"/>
    <n v="13680"/>
    <x v="133"/>
  </r>
  <r>
    <n v="33"/>
    <s v="GT-28"/>
    <s v="Связанный чай"/>
    <s v="Цветок с ароматом жасмина  "/>
    <n v="1994"/>
    <s v="1 кг"/>
    <n v="12"/>
    <n v="23928"/>
    <n v="0.03"/>
    <n v="23210.16"/>
    <x v="322"/>
  </r>
  <r>
    <n v="13"/>
    <s v="BT-44"/>
    <s v="Пуэр рассыпной"/>
    <s v="Молочный пуэр"/>
    <n v="759"/>
    <s v="1 кг"/>
    <n v="14"/>
    <n v="10626"/>
    <n v="0"/>
    <n v="10626"/>
    <x v="70"/>
  </r>
  <r>
    <n v="9"/>
    <s v="GT-41"/>
    <s v="Улун"/>
    <s v="Улун"/>
    <n v="699"/>
    <s v="1 кг"/>
    <n v="10"/>
    <n v="6990"/>
    <n v="0"/>
    <n v="6990"/>
    <x v="323"/>
  </r>
  <r>
    <n v="11"/>
    <s v="BT-45"/>
    <s v="Пуэр рассыпной"/>
    <s v="Пуэр дворцовый 1       "/>
    <n v="3197"/>
    <s v="1 кг"/>
    <n v="10"/>
    <n v="31970"/>
    <n v="0"/>
    <n v="31970"/>
    <x v="324"/>
  </r>
  <r>
    <n v="43"/>
    <s v="BT-45"/>
    <s v="Пуэр рассыпной"/>
    <s v="Молочный пуэр"/>
    <n v="759"/>
    <s v="1 кг"/>
    <n v="10"/>
    <n v="7590"/>
    <n v="0"/>
    <n v="7590"/>
    <x v="325"/>
  </r>
  <r>
    <n v="52"/>
    <s v="BT-43"/>
    <s v="Пуэр рассыпной"/>
    <s v="Шен пуэр"/>
    <n v="1182"/>
    <s v="0,5 кг"/>
    <n v="17"/>
    <n v="20094"/>
    <n v="0.03"/>
    <n v="19491.18"/>
    <x v="326"/>
  </r>
  <r>
    <n v="16"/>
    <s v="BT-10"/>
    <s v="Фруктовый чай"/>
    <s v="Апельсиновый"/>
    <n v="843"/>
    <s v="1 кг"/>
    <n v="5"/>
    <n v="4215"/>
    <n v="0"/>
    <n v="4215"/>
    <x v="327"/>
  </r>
  <r>
    <n v="27"/>
    <s v="GT-30"/>
    <s v="Связанный чай"/>
    <s v="Цветок с ароматом жасмина  "/>
    <n v="1994"/>
    <s v="1 кг"/>
    <n v="25"/>
    <n v="49850"/>
    <n v="0.06"/>
    <n v="46859"/>
    <x v="328"/>
  </r>
  <r>
    <n v="28"/>
    <s v="GT-31"/>
    <s v="Связанный чай"/>
    <s v="Цветок с ароматом молока"/>
    <n v="1994"/>
    <s v="1 кг"/>
    <n v="40"/>
    <n v="79760"/>
    <n v="0.12"/>
    <n v="70188.800000000003"/>
    <x v="329"/>
  </r>
  <r>
    <n v="14"/>
    <s v="GT-13"/>
    <s v="Белый чай"/>
    <s v="Белый чай"/>
    <n v="770"/>
    <s v="0,5 кг"/>
    <n v="20"/>
    <n v="15400"/>
    <n v="0.03"/>
    <n v="14938"/>
    <x v="115"/>
  </r>
  <r>
    <n v="20"/>
    <s v="GT-20"/>
    <s v="Жасминовый чай"/>
    <s v="Жасминовый чай мелкий"/>
    <n v="2198"/>
    <s v="1 кг"/>
    <n v="35"/>
    <n v="76930"/>
    <n v="0.12"/>
    <n v="67698.399999999994"/>
    <x v="330"/>
  </r>
  <r>
    <n v="8"/>
    <s v="GT-26"/>
    <s v="Добавки"/>
    <s v="Лайм"/>
    <n v="847"/>
    <s v="0,5 кг"/>
    <n v="15"/>
    <n v="12705"/>
    <n v="0"/>
    <n v="12705"/>
    <x v="331"/>
  </r>
  <r>
    <n v="32"/>
    <s v="BT-38"/>
    <s v="Пуэр рассыпной"/>
    <s v="Пуэр дворцовый 2"/>
    <n v="967"/>
    <s v="1 кг"/>
    <n v="8"/>
    <n v="7736"/>
    <n v="0"/>
    <n v="7736"/>
    <x v="332"/>
  </r>
  <r>
    <n v="51"/>
    <s v="GT-42A"/>
    <s v="Улун"/>
    <s v="Улун рассыпной"/>
    <n v="2211"/>
    <s v="1 кг"/>
    <n v="25"/>
    <n v="55275"/>
    <n v="0.09"/>
    <n v="50300.25"/>
    <x v="67"/>
  </r>
  <r>
    <n v="49"/>
    <s v="BT-06"/>
    <s v="Красный чай "/>
    <s v="Красный чай крупный"/>
    <n v="617"/>
    <s v="1 кг"/>
    <n v="25"/>
    <n v="15425"/>
    <n v="0"/>
    <n v="15425"/>
    <x v="333"/>
  </r>
  <r>
    <n v="24"/>
    <s v="GT-18"/>
    <s v="Жасминовый чай"/>
    <s v="Жасминовый чай крупный"/>
    <n v="957"/>
    <s v="0,5 кг"/>
    <n v="25"/>
    <n v="23925"/>
    <n v="0.03"/>
    <n v="23207.25"/>
    <x v="334"/>
  </r>
  <r>
    <n v="46"/>
    <s v="GT-13"/>
    <s v="Белый чай"/>
    <s v="Белый чай"/>
    <n v="770"/>
    <s v="0,5 кг"/>
    <n v="20"/>
    <n v="15400"/>
    <n v="0.03"/>
    <n v="14938"/>
    <x v="293"/>
  </r>
  <r>
    <n v="17"/>
    <s v="BT-36"/>
    <s v="Пуэр рассыпной"/>
    <s v="Пуэр дворцовый 2"/>
    <n v="967"/>
    <s v="1 кг"/>
    <n v="12"/>
    <n v="11604"/>
    <n v="0"/>
    <n v="11604"/>
    <x v="335"/>
  </r>
  <r>
    <n v="56"/>
    <s v="GT-01"/>
    <s v="Зеленый чай"/>
    <s v="Зеленый чай мелкий"/>
    <n v="800"/>
    <s v="0,5 кг"/>
    <n v="40"/>
    <n v="32000"/>
    <n v="0.03"/>
    <n v="31040"/>
    <x v="336"/>
  </r>
  <r>
    <n v="32"/>
    <s v="BT-38"/>
    <s v="Пуэр рассыпной"/>
    <s v="Пуэр дворцовый 2"/>
    <n v="967"/>
    <s v="1 кг"/>
    <n v="8"/>
    <n v="7736"/>
    <n v="0"/>
    <n v="7736"/>
    <x v="130"/>
  </r>
  <r>
    <n v="5"/>
    <s v="BT-43"/>
    <s v="Пуэр рассыпной"/>
    <s v="Шен пуэр"/>
    <n v="1182"/>
    <s v="0,5 кг"/>
    <n v="17"/>
    <n v="20094"/>
    <n v="0.03"/>
    <n v="19491.18"/>
    <x v="337"/>
  </r>
  <r>
    <n v="14"/>
    <s v="GT-13"/>
    <s v="Белый чай"/>
    <s v="Белый чай"/>
    <n v="770"/>
    <s v="0,5 кг"/>
    <n v="20"/>
    <n v="15400"/>
    <n v="0.03"/>
    <n v="14938"/>
    <x v="338"/>
  </r>
  <r>
    <n v="12"/>
    <s v="GT-24"/>
    <s v="Добавки"/>
    <s v="Имбирь"/>
    <n v="1386"/>
    <s v="0,5 кг"/>
    <n v="20"/>
    <n v="27720"/>
    <n v="0.03"/>
    <n v="26888.400000000001"/>
    <x v="339"/>
  </r>
  <r>
    <n v="25"/>
    <s v="GT-27"/>
    <s v="Связанный чай"/>
    <s v="Цветок с ароматом молока"/>
    <n v="1994"/>
    <s v="1 кг"/>
    <n v="10"/>
    <n v="19940"/>
    <n v="0.03"/>
    <n v="19341.8"/>
    <x v="340"/>
  </r>
  <r>
    <n v="45"/>
    <s v="BT-44"/>
    <s v="Пуэр рассыпной"/>
    <s v="Молочный пуэр"/>
    <n v="759"/>
    <s v="1 кг"/>
    <n v="14"/>
    <n v="10626"/>
    <n v="0"/>
    <n v="10626"/>
    <x v="341"/>
  </r>
  <r>
    <n v="23"/>
    <s v="GT-44"/>
    <s v="Улун"/>
    <s v="Улун выдержанный"/>
    <n v="2645"/>
    <s v="1 кг"/>
    <n v="50"/>
    <n v="132250"/>
    <n v="0.15"/>
    <n v="112412.5"/>
    <x v="342"/>
  </r>
  <r>
    <n v="55"/>
    <s v="GT-41"/>
    <s v="Улун"/>
    <s v="Улун"/>
    <n v="699"/>
    <s v="1 кг"/>
    <n v="10"/>
    <n v="6990"/>
    <n v="0"/>
    <n v="6990"/>
    <x v="343"/>
  </r>
  <r>
    <n v="26"/>
    <s v="BT-46"/>
    <s v="Красный чай "/>
    <s v="Красный чай крупный"/>
    <n v="2197"/>
    <s v="0,5 кг"/>
    <n v="40"/>
    <n v="87880"/>
    <n v="0.12"/>
    <n v="77334.399999999994"/>
    <x v="267"/>
  </r>
  <r>
    <n v="6"/>
    <s v="BT-40"/>
    <s v="Пуэр рассыпной"/>
    <s v="Пуэр дворцовый 1"/>
    <n v="3197"/>
    <s v="1 кг"/>
    <n v="6"/>
    <n v="19182"/>
    <n v="0.03"/>
    <n v="18606.54"/>
    <x v="344"/>
  </r>
  <r>
    <n v="47"/>
    <s v="GT-28"/>
    <s v="Связанный чай"/>
    <s v="Цветок с ароматом жасмина  "/>
    <n v="1994"/>
    <s v="1 кг"/>
    <n v="12"/>
    <n v="23928"/>
    <n v="0.03"/>
    <n v="23210.16"/>
    <x v="345"/>
  </r>
  <r>
    <n v="28"/>
    <s v="GT-31"/>
    <s v="Связанный чай"/>
    <s v="Цветок с ароматом молока"/>
    <n v="1994"/>
    <s v="1 кг"/>
    <n v="40"/>
    <n v="79760"/>
    <n v="0.12"/>
    <n v="70188.800000000003"/>
    <x v="346"/>
  </r>
  <r>
    <n v="5"/>
    <s v="BT-43"/>
    <s v="Пуэр рассыпной"/>
    <s v="Шен пуэр"/>
    <n v="1182"/>
    <s v="0,5 кг"/>
    <n v="17"/>
    <n v="20094"/>
    <n v="0.03"/>
    <n v="19491.18"/>
    <x v="347"/>
  </r>
  <r>
    <n v="8"/>
    <s v="GT-26"/>
    <s v="Добавки"/>
    <s v="Лайм"/>
    <n v="847"/>
    <s v="0,5 кг"/>
    <n v="15"/>
    <n v="12705"/>
    <n v="0"/>
    <n v="12705"/>
    <x v="119"/>
  </r>
  <r>
    <n v="3"/>
    <s v="BT-42"/>
    <s v="Пуэр рассыпной"/>
    <s v="Пуэр рассыпной"/>
    <n v="807"/>
    <s v="0,5 кг"/>
    <n v="18"/>
    <n v="14526"/>
    <n v="0"/>
    <n v="14526"/>
    <x v="348"/>
  </r>
  <r>
    <n v="24"/>
    <s v="GT-18"/>
    <s v="Жасминовый чай"/>
    <s v="Жасминовый чай крупный"/>
    <n v="957"/>
    <s v="0,5 кг"/>
    <n v="25"/>
    <n v="23925"/>
    <n v="0.03"/>
    <n v="23207.25"/>
    <x v="349"/>
  </r>
  <r>
    <n v="34"/>
    <s v="GT-02"/>
    <s v="Зеленый чай"/>
    <s v="Зеленый чай Премиум"/>
    <n v="2199"/>
    <s v="0,5 кг"/>
    <n v="60"/>
    <n v="131940"/>
    <n v="0.15"/>
    <n v="112149"/>
    <x v="350"/>
  </r>
  <r>
    <n v="24"/>
    <s v="GT-18"/>
    <s v="Жасминовый чай"/>
    <s v="Жасминовый чай крупный"/>
    <n v="957"/>
    <s v="0,5 кг"/>
    <n v="25"/>
    <n v="23925"/>
    <n v="0.03"/>
    <n v="23207.25"/>
    <x v="351"/>
  </r>
  <r>
    <n v="30"/>
    <s v="GT-16"/>
    <s v="Белый чай"/>
    <s v="Почки"/>
    <n v="1730"/>
    <s v="0,5 кг"/>
    <n v="5"/>
    <n v="8650"/>
    <n v="0"/>
    <n v="8650"/>
    <x v="192"/>
  </r>
  <r>
    <n v="28"/>
    <s v="GT-31"/>
    <s v="Связанный чай"/>
    <s v="Цветок с ароматом молока"/>
    <n v="1994"/>
    <s v="1 кг"/>
    <n v="40"/>
    <n v="79760"/>
    <n v="0.12"/>
    <n v="70188.800000000003"/>
    <x v="352"/>
  </r>
  <r>
    <n v="39"/>
    <s v="GT-04"/>
    <s v="Зеленый чай"/>
    <s v="Зеленый чай крупнолистовой 2"/>
    <n v="1923"/>
    <s v="0,5 кг"/>
    <n v="25"/>
    <n v="48075"/>
    <n v="0.06"/>
    <n v="45190.5"/>
    <x v="353"/>
  </r>
  <r>
    <n v="53"/>
    <s v="GT-04"/>
    <s v="Зеленый чай"/>
    <s v="Зеленый чай крупнолистовой 2"/>
    <n v="1923"/>
    <s v="0,5 кг"/>
    <n v="35"/>
    <n v="67305"/>
    <n v="0.06"/>
    <n v="63266.7"/>
    <x v="354"/>
  </r>
  <r>
    <n v="9"/>
    <s v="GT-41"/>
    <s v="Улун"/>
    <s v="Улун"/>
    <n v="699"/>
    <s v="1 кг"/>
    <n v="10"/>
    <n v="6990"/>
    <n v="0"/>
    <n v="6990"/>
    <x v="355"/>
  </r>
  <r>
    <n v="0"/>
    <s v="BT-05"/>
    <s v="Красный чай "/>
    <s v="Красный чай мелкий"/>
    <n v="620"/>
    <s v="1 кг"/>
    <n v="30"/>
    <n v="18600"/>
    <n v="0.03"/>
    <n v="18042"/>
    <x v="356"/>
  </r>
  <r>
    <n v="45"/>
    <s v="BT-44"/>
    <s v="Пуэр рассыпной"/>
    <s v="Молочный пуэр"/>
    <n v="759"/>
    <s v="1 кг"/>
    <n v="14"/>
    <n v="10626"/>
    <n v="0"/>
    <n v="10626"/>
    <x v="357"/>
  </r>
  <r>
    <n v="33"/>
    <s v="GT-28"/>
    <s v="Связанный чай"/>
    <s v="Цветок с ароматом жасмина  "/>
    <n v="1994"/>
    <s v="1 кг"/>
    <n v="12"/>
    <n v="23928"/>
    <n v="0.03"/>
    <n v="23210.16"/>
    <x v="358"/>
  </r>
  <r>
    <n v="7"/>
    <s v="GT-04"/>
    <s v="Зеленый чай"/>
    <s v="Зеленый чай крупнолистовой 2"/>
    <n v="1923"/>
    <s v="0,5 кг"/>
    <n v="25"/>
    <n v="48075"/>
    <n v="0.06"/>
    <n v="45190.5"/>
    <x v="359"/>
  </r>
  <r>
    <n v="24"/>
    <s v="GT-18"/>
    <s v="Жасминовый чай"/>
    <s v="Жасминовый чай крупный"/>
    <n v="957"/>
    <s v="0,5 кг"/>
    <n v="25"/>
    <n v="23925"/>
    <n v="0.03"/>
    <n v="23207.25"/>
    <x v="360"/>
  </r>
  <r>
    <n v="16"/>
    <s v="BT-10"/>
    <s v="Фруктовый чай"/>
    <s v="Апельсиновый"/>
    <n v="843"/>
    <s v="1 кг"/>
    <n v="5"/>
    <n v="4215"/>
    <n v="0"/>
    <n v="4215"/>
    <x v="361"/>
  </r>
  <r>
    <n v="23"/>
    <s v="GT-44"/>
    <s v="Улун"/>
    <s v="Улун выдержанный"/>
    <n v="2645"/>
    <s v="1 кг"/>
    <n v="50"/>
    <n v="132250"/>
    <n v="0.15"/>
    <n v="112412.5"/>
    <x v="362"/>
  </r>
  <r>
    <n v="27"/>
    <s v="GT-30"/>
    <s v="Связанный чай"/>
    <s v="Цветок с ароматом жасмина  "/>
    <n v="1994"/>
    <s v="1 кг"/>
    <n v="25"/>
    <n v="49850"/>
    <n v="0.06"/>
    <n v="46859"/>
    <x v="363"/>
  </r>
  <r>
    <n v="48"/>
    <s v="GT-02"/>
    <s v="Зеленый чай"/>
    <s v="Зеленый чай Премиум"/>
    <n v="2199"/>
    <s v="0,5 кг"/>
    <n v="55"/>
    <n v="120945"/>
    <n v="0.15"/>
    <n v="102803.25"/>
    <x v="80"/>
  </r>
  <r>
    <n v="55"/>
    <s v="GT-41"/>
    <s v="Улун"/>
    <s v="Улун"/>
    <n v="699"/>
    <s v="1 кг"/>
    <n v="10"/>
    <n v="6990"/>
    <n v="0"/>
    <n v="6990"/>
    <x v="364"/>
  </r>
  <r>
    <n v="28"/>
    <s v="GT-31"/>
    <s v="Связанный чай"/>
    <s v="Цветок с ароматом молока"/>
    <n v="1994"/>
    <s v="1 кг"/>
    <n v="40"/>
    <n v="79760"/>
    <n v="0.12"/>
    <n v="70188.800000000003"/>
    <x v="365"/>
  </r>
  <r>
    <n v="26"/>
    <s v="BT-46"/>
    <s v="Красный чай "/>
    <s v="Красный чай крупный"/>
    <n v="2197"/>
    <s v="0,5 кг"/>
    <n v="40"/>
    <n v="87880"/>
    <n v="0.12"/>
    <n v="77334.399999999994"/>
    <x v="366"/>
  </r>
  <r>
    <n v="19"/>
    <s v="GT-22"/>
    <s v="Добавки"/>
    <s v="Роза"/>
    <n v="1879"/>
    <s v="0,5 кг"/>
    <n v="15"/>
    <n v="28185"/>
    <n v="0.03"/>
    <n v="27339.45"/>
    <x v="278"/>
  </r>
  <r>
    <n v="39"/>
    <s v="GT-04"/>
    <s v="Зеленый чай"/>
    <s v="Зеленый чай крупнолистовой 2"/>
    <n v="1923"/>
    <s v="0,5 кг"/>
    <n v="25"/>
    <n v="48075"/>
    <n v="0.06"/>
    <n v="45190.5"/>
    <x v="367"/>
  </r>
  <r>
    <n v="27"/>
    <s v="GT-30"/>
    <s v="Связанный чай"/>
    <s v="Цветок с ароматом жасмина  "/>
    <n v="1994"/>
    <s v="1 кг"/>
    <n v="25"/>
    <n v="49850"/>
    <n v="0.06"/>
    <n v="46859"/>
    <x v="368"/>
  </r>
  <r>
    <n v="55"/>
    <s v="GT-41"/>
    <s v="Улун"/>
    <s v="Улун"/>
    <n v="699"/>
    <s v="1 кг"/>
    <n v="10"/>
    <n v="6990"/>
    <n v="0"/>
    <n v="6990"/>
    <x v="217"/>
  </r>
  <r>
    <n v="12"/>
    <s v="GT-24"/>
    <s v="Добавки"/>
    <s v="Имбирь"/>
    <n v="1386"/>
    <s v="0,5 кг"/>
    <n v="20"/>
    <n v="27720"/>
    <n v="0.03"/>
    <n v="26888.400000000001"/>
    <x v="369"/>
  </r>
  <r>
    <n v="30"/>
    <s v="GT-16"/>
    <s v="Белый чай"/>
    <s v="Почки"/>
    <n v="1730"/>
    <s v="0,5 кг"/>
    <n v="5"/>
    <n v="8650"/>
    <n v="0"/>
    <n v="8650"/>
    <x v="370"/>
  </r>
  <r>
    <n v="7"/>
    <s v="GT-04"/>
    <s v="Зеленый чай"/>
    <s v="Зеленый чай крупнолистовой 2"/>
    <n v="1923"/>
    <s v="0,5 кг"/>
    <n v="25"/>
    <n v="48075"/>
    <n v="0.06"/>
    <n v="45190.5"/>
    <x v="371"/>
  </r>
  <r>
    <n v="50"/>
    <s v="GT-23"/>
    <s v="Добавки"/>
    <s v="Жасмин"/>
    <n v="912"/>
    <s v="0,5 кг"/>
    <n v="20"/>
    <n v="18240"/>
    <n v="0"/>
    <n v="18240"/>
    <x v="372"/>
  </r>
  <r>
    <n v="40"/>
    <s v="GT-26"/>
    <s v="Добавки"/>
    <s v="Лайм"/>
    <n v="847"/>
    <s v="0,5 кг"/>
    <n v="15"/>
    <n v="12705"/>
    <n v="0"/>
    <n v="12705"/>
    <x v="373"/>
  </r>
  <r>
    <n v="34"/>
    <s v="GT-02"/>
    <s v="Зеленый чай"/>
    <s v="Зеленый чай Премиум"/>
    <n v="2199"/>
    <s v="0,5 кг"/>
    <n v="60"/>
    <n v="131940"/>
    <n v="0.15"/>
    <n v="112149"/>
    <x v="282"/>
  </r>
  <r>
    <n v="33"/>
    <s v="GT-28"/>
    <s v="Связанный чай"/>
    <s v="Цветок с ароматом жасмина  "/>
    <n v="1994"/>
    <s v="1 кг"/>
    <n v="12"/>
    <n v="23928"/>
    <n v="0.03"/>
    <n v="23210.16"/>
    <x v="374"/>
  </r>
  <r>
    <n v="9"/>
    <s v="GT-41"/>
    <s v="Улун"/>
    <s v="Улун"/>
    <n v="699"/>
    <s v="1 кг"/>
    <n v="10"/>
    <n v="6990"/>
    <n v="0"/>
    <n v="6990"/>
    <x v="375"/>
  </r>
  <r>
    <n v="17"/>
    <s v="BT-36"/>
    <s v="Пуэр рассыпной"/>
    <s v="Пуэр дворцовый 2"/>
    <n v="967"/>
    <s v="1 кг"/>
    <n v="12"/>
    <n v="11604"/>
    <n v="0"/>
    <n v="11604"/>
    <x v="376"/>
  </r>
  <r>
    <n v="40"/>
    <s v="GT-26"/>
    <s v="Добавки"/>
    <s v="Лайм"/>
    <n v="847"/>
    <s v="0,5 кг"/>
    <n v="15"/>
    <n v="12705"/>
    <n v="0"/>
    <n v="12705"/>
    <x v="228"/>
  </r>
  <r>
    <n v="28"/>
    <s v="GT-31"/>
    <s v="Связанный чай"/>
    <s v="Цветок с ароматом молока"/>
    <n v="1994"/>
    <s v="1 кг"/>
    <n v="40"/>
    <n v="79760"/>
    <n v="0.12"/>
    <n v="70188.800000000003"/>
    <x v="327"/>
  </r>
  <r>
    <n v="15"/>
    <s v="GT-29"/>
    <s v="Связанный чай"/>
    <s v="Цветок с ароматом персика "/>
    <n v="1994"/>
    <s v="1 кг"/>
    <n v="17"/>
    <n v="33898"/>
    <n v="0.06"/>
    <n v="31864.12"/>
    <x v="377"/>
  </r>
  <r>
    <n v="33"/>
    <s v="GT-28"/>
    <s v="Связанный чай"/>
    <s v="Цветок с ароматом жасмина  "/>
    <n v="1994"/>
    <s v="1 кг"/>
    <n v="12"/>
    <n v="23928"/>
    <n v="0.03"/>
    <n v="23210.16"/>
    <x v="378"/>
  </r>
  <r>
    <n v="7"/>
    <s v="GT-04"/>
    <s v="Зеленый чай"/>
    <s v="Зеленый чай крупнолистовой 2"/>
    <n v="1923"/>
    <s v="0,5 кг"/>
    <n v="25"/>
    <n v="48075"/>
    <n v="0.06"/>
    <n v="45190.5"/>
    <x v="3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E16C86-507B-4B67-8EDD-4A7F0D990879}" name="Сводная таблица3" cacheId="0" applyNumberFormats="0" applyBorderFormats="0" applyFontFormats="0" applyPatternFormats="0" applyAlignmentFormats="0" applyWidthHeightFormats="1" dataCaption="Значения" updatedVersion="7" minRefreshableVersion="3" useAutoFormatting="1" rowGrandTotals="0" colGrandTotals="0" itemPrintTitles="1" createdVersion="7" indent="0" compact="0" compactData="0" multipleFieldFilters="0" chartFormat="11">
  <location ref="D42:E461" firstHeaderRow="1" firstDataRow="1" firstDataCol="1"/>
  <pivotFields count="5">
    <pivotField axis="axisRow" compact="0" numFmtId="14" outline="0" showAll="0" defaultSubtotal="0">
      <items count="4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s>
    </pivotField>
    <pivotField compact="0" outline="0" showAll="0" defaultSubtotal="0">
      <items count="2">
        <item x="0"/>
        <item x="1"/>
      </items>
    </pivotField>
    <pivotField compact="0" outline="0" showAll="0" defaultSubtotal="0"/>
    <pivotField dataField="1" compact="0" outline="0" showAll="0" defaultSubtotal="0"/>
    <pivotField compact="0" outline="0" showAll="0" defaultSubtotal="0"/>
  </pivotFields>
  <rowFields count="1">
    <field x="0"/>
  </rowFields>
  <rowItems count="41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21B625-0C64-4447-B350-CCEBE20ED191}" name="Сводная таблица9" cacheId="1" applyNumberFormats="0" applyBorderFormats="0" applyFontFormats="0" applyPatternFormats="0" applyAlignmentFormats="0" applyWidthHeightFormats="1" dataCaption="Значения" updatedVersion="7" minRefreshableVersion="3" useAutoFormatting="1" itemPrintTitles="1" createdVersion="7" indent="0" compact="0" compactData="0" multipleFieldFilters="0">
  <location ref="P3:R82" firstHeaderRow="1" firstDataRow="1" firstDataCol="2"/>
  <pivotFields count="1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axis="axisRow" compact="0" numFmtId="14" outline="0" showAll="0">
      <items count="15">
        <item x="0"/>
        <item x="1"/>
        <item x="2"/>
        <item x="3"/>
        <item x="4"/>
        <item x="5"/>
        <item x="6"/>
        <item x="7"/>
        <item x="8"/>
        <item x="9"/>
        <item x="10"/>
        <item x="11"/>
        <item x="12"/>
        <item x="13"/>
        <item t="default"/>
      </items>
    </pivotField>
    <pivotField axis="axisRow" compact="0" outline="0" showAll="0">
      <items count="9">
        <item x="0"/>
        <item x="1"/>
        <item x="2"/>
        <item x="3"/>
        <item x="4"/>
        <item x="5"/>
        <item x="6"/>
        <item x="7"/>
        <item t="default"/>
      </items>
    </pivotField>
  </pivotFields>
  <rowFields count="2">
    <field x="11"/>
    <field x="10"/>
  </rowFields>
  <rowItems count="7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r="1">
      <x v="9"/>
    </i>
    <i r="1">
      <x v="10"/>
    </i>
    <i r="1">
      <x v="11"/>
    </i>
    <i r="1">
      <x v="12"/>
    </i>
    <i t="default">
      <x v="4"/>
    </i>
    <i>
      <x v="5"/>
      <x v="1"/>
    </i>
    <i r="1">
      <x v="2"/>
    </i>
    <i r="1">
      <x v="3"/>
    </i>
    <i r="1">
      <x v="4"/>
    </i>
    <i r="1">
      <x v="5"/>
    </i>
    <i r="1">
      <x v="6"/>
    </i>
    <i r="1">
      <x v="7"/>
    </i>
    <i r="1">
      <x v="8"/>
    </i>
    <i r="1">
      <x v="9"/>
    </i>
    <i r="1">
      <x v="10"/>
    </i>
    <i r="1">
      <x v="11"/>
    </i>
    <i r="1">
      <x v="12"/>
    </i>
    <i t="default">
      <x v="5"/>
    </i>
    <i>
      <x v="6"/>
      <x v="1"/>
    </i>
    <i r="1">
      <x v="2"/>
    </i>
    <i r="1">
      <x v="3"/>
    </i>
    <i r="1">
      <x v="4"/>
    </i>
    <i r="1">
      <x v="5"/>
    </i>
    <i r="1">
      <x v="6"/>
    </i>
    <i r="1">
      <x v="7"/>
    </i>
    <i r="1">
      <x v="8"/>
    </i>
    <i r="1">
      <x v="9"/>
    </i>
    <i r="1">
      <x v="10"/>
    </i>
    <i r="1">
      <x v="11"/>
    </i>
    <i r="1">
      <x v="12"/>
    </i>
    <i t="default">
      <x v="6"/>
    </i>
    <i t="grand">
      <x/>
    </i>
  </rowItems>
  <colItems count="1">
    <i/>
  </colItems>
  <dataFields count="1">
    <dataField name="Сумма по полю Итого со скидкой"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2A809F-4E8B-3448-AB95-2DBDEA770131}" name="Акции" displayName="Акции" ref="B3:F1431" totalsRowShown="0" headerRowDxfId="20" headerRowBorderDxfId="19" tableBorderDxfId="18">
  <autoFilter ref="B3:F1431" xr:uid="{C13D8F67-C88D-BD40-9D46-FF67BD7A00F5}"/>
  <tableColumns count="5">
    <tableColumn id="1" xr3:uid="{5D4E8E8B-1C9E-E345-BD5C-89EC89D4C4F8}" name="Date" dataDxfId="17"/>
    <tableColumn id="2" xr3:uid="{DDD2FEE7-E01D-9844-B30D-15EC387D361E}" name="Close" dataDxfId="16"/>
    <tableColumn id="3" xr3:uid="{DB79319A-AFC7-1541-AFE9-B5F133A27309}" name="Volume" dataDxfId="15"/>
    <tableColumn id="4" xr3:uid="{56C4471F-D207-594F-A291-9B523813D226}" name="Stockname"/>
    <tableColumn id="5" xr3:uid="{3E9A3F41-6921-A94C-890E-51444CD43D04}" name="Доходность" dataDxfId="14">
      <calculatedColumnFormula>(Акции[[#This Row],[Close]]-C3)/C3</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2C6411-9357-4C4F-A9CB-FDB98144C7BB}" name="КХЛ" displayName="КХЛ" ref="C5:J1398" totalsRowShown="0" headerRowDxfId="13" headerRowBorderDxfId="12" tableBorderDxfId="11">
  <autoFilter ref="C5:J1398" xr:uid="{BFF1D023-EBAE-4B4A-BB3C-4372CAF49041}"/>
  <tableColumns count="8">
    <tableColumn id="1" xr3:uid="{DCBD2699-F813-C34C-9D21-483EE774C250}" name="Номер"/>
    <tableColumn id="2" xr3:uid="{456C484F-BDA5-FE4E-97FA-E666109FE79F}" name="Фамилия, имя"/>
    <tableColumn id="3" xr3:uid="{7A3B8A06-1F63-FC46-802C-BA7819C6D28F}" name="Амплуа"/>
    <tableColumn id="4" xr3:uid="{013CF1B3-099F-B542-8004-3FB984A96715}" name="Дата рождения" dataDxfId="10"/>
    <tableColumn id="5" xr3:uid="{6CE9F31E-4CF0-CC4C-92BF-0940E72BE351}" name="Возраст"/>
    <tableColumn id="6" xr3:uid="{BADECBF4-EEDB-8140-B793-ABF15EC0142C}" name="Гражданство"/>
    <tableColumn id="7" xr3:uid="{C3456B58-3876-264D-B57C-4B4D8061A8A4}" name="Зарплата"/>
    <tableColumn id="8" xr3:uid="{F070BCA7-4D2A-BE40-A838-F5E460504F83}" name="Год рождения" dataDxfId="9">
      <calculatedColumnFormula>RIGHT(КХЛ[[#This Row],[Дата рождения]],4)</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39545E-9F4C-2A42-8B52-1FB141B9FE85}" name="Продажи" displayName="Продажи" ref="D3:N429" totalsRowShown="0" headerRowDxfId="8">
  <autoFilter ref="D3:N429" xr:uid="{7A5264BE-19C7-FE44-9B43-BA64FC130076}"/>
  <tableColumns count="11">
    <tableColumn id="1" xr3:uid="{1B959A66-CB1F-6C4F-BF97-0238B5D71F57}" name="Столбец1" dataDxfId="7"/>
    <tableColumn id="2" xr3:uid="{70200925-F239-084F-B7DF-CCFFE1E3E6EB}" name="Артикул"/>
    <tableColumn id="3" xr3:uid="{AB0E54D7-EB21-4A47-81AF-870E2671C577}" name="Категория"/>
    <tableColumn id="4" xr3:uid="{6365FEEF-2F48-9F49-8597-4DE0C693F82D}" name="Наименование"/>
    <tableColumn id="5" xr3:uid="{06E14E8A-58FA-6641-BFBA-1CB1353C9B43}" name="цена за 1кг"/>
    <tableColumn id="6" xr3:uid="{69040564-2627-3742-AB92-E48AFB87AB74}" name="мин фасовка, кг"/>
    <tableColumn id="7" xr3:uid="{46A941EF-4A1E-8141-968F-AD0BA9F235AD}" name="Заказанное количество, кг"/>
    <tableColumn id="8" xr3:uid="{B51A7F71-B160-1943-8198-F75AF389072F}" name="Итого"/>
    <tableColumn id="9" xr3:uid="{53677E24-4E0A-5A42-B5C3-88FAA0F9F1D9}" name="Скидка"/>
    <tableColumn id="10" xr3:uid="{6DFC0BD7-D756-7745-A364-F1F00B421A13}" name="Итого со скидкой"/>
    <tableColumn id="11" xr3:uid="{27730EAF-D413-2B4C-9C2F-8388539FBB6B}" name="Дата заказа" dataDxfId="6"/>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8A012E-27B8-AD47-9D78-126E6ABEEC72}" name="Сделки" displayName="Сделки" ref="A1:E494" totalsRowShown="0" headerRowDxfId="5" headerRowBorderDxfId="4" tableBorderDxfId="3">
  <autoFilter ref="A1:E494" xr:uid="{CD7D32F2-148D-634B-AFF6-AC6467E49987}"/>
  <tableColumns count="5">
    <tableColumn id="1" xr3:uid="{25DC5D9F-2ED5-7B49-B612-6CDE248D9D25}" name="Дата сделки" dataDxfId="2"/>
    <tableColumn id="2" xr3:uid="{915E20F4-BE78-334D-947C-7004F29EE8F5}" name="Тип сделки"/>
    <tableColumn id="3" xr3:uid="{D991068C-A731-CA47-9C69-DD14ADF6AC18}" name="Количество"/>
    <tableColumn id="4" xr3:uid="{070E79C5-119B-094E-A59F-AD4BBD09BAFB}" name="Количество_net" dataDxfId="1">
      <calculatedColumnFormula>IF(Сделки[[#This Row],[Тип сделки]]="Продажа",-1*Сделки[[#This Row],[Количество]],Сделки[[#This Row],[Количество]])</calculatedColumnFormula>
    </tableColumn>
    <tableColumn id="5" xr3:uid="{768D21E1-8C33-7E4F-8130-B0FB37367368}" name="Денежный поток" dataDxfId="0">
      <calculatedColumnFormula>VLOOKUP(Сделки[[#This Row],[Дата сделки]],Акции[],2)*Сделки[[#This Row],[Количество_net]]</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1"/>
  <sheetViews>
    <sheetView tabSelected="1" topLeftCell="A13" zoomScaleNormal="100" workbookViewId="0">
      <selection activeCell="D24" sqref="D24"/>
    </sheetView>
  </sheetViews>
  <sheetFormatPr defaultColWidth="8.77734375" defaultRowHeight="14.4" x14ac:dyDescent="0.3"/>
  <cols>
    <col min="1" max="1" width="25" customWidth="1"/>
    <col min="3" max="3" width="50" customWidth="1"/>
    <col min="4" max="4" width="13.88671875" bestFit="1" customWidth="1"/>
    <col min="5" max="7" width="29.77734375" bestFit="1" customWidth="1"/>
  </cols>
  <sheetData>
    <row r="1" spans="1:5" x14ac:dyDescent="0.3">
      <c r="B1" t="s">
        <v>0</v>
      </c>
      <c r="C1" s="2"/>
    </row>
    <row r="2" spans="1:5" x14ac:dyDescent="0.3">
      <c r="B2" t="s">
        <v>1</v>
      </c>
      <c r="C2" s="2"/>
    </row>
    <row r="3" spans="1:5" x14ac:dyDescent="0.3">
      <c r="B3" t="s">
        <v>2</v>
      </c>
      <c r="C3" s="3">
        <v>5</v>
      </c>
    </row>
    <row r="4" spans="1:5" ht="15" thickBot="1" x14ac:dyDescent="0.35">
      <c r="A4" s="4" t="s">
        <v>3</v>
      </c>
      <c r="B4" s="4" t="s">
        <v>4</v>
      </c>
      <c r="C4" s="4" t="s">
        <v>5</v>
      </c>
      <c r="D4" s="4" t="s">
        <v>6</v>
      </c>
    </row>
    <row r="5" spans="1:5" ht="15" thickBot="1" x14ac:dyDescent="0.35">
      <c r="A5" s="37" t="s">
        <v>7</v>
      </c>
      <c r="B5" s="1">
        <v>1</v>
      </c>
      <c r="C5" s="5" t="s">
        <v>8</v>
      </c>
      <c r="D5" s="2">
        <f>MIN(Акции[Close])</f>
        <v>48.27</v>
      </c>
    </row>
    <row r="6" spans="1:5" ht="15" thickBot="1" x14ac:dyDescent="0.35">
      <c r="A6" s="38"/>
      <c r="B6" s="1">
        <v>2</v>
      </c>
      <c r="C6" s="5" t="s">
        <v>9</v>
      </c>
      <c r="D6" s="2">
        <f>MEDIAN(Акции[Close])</f>
        <v>77.365000000000009</v>
      </c>
    </row>
    <row r="7" spans="1:5" ht="29.4" thickBot="1" x14ac:dyDescent="0.35">
      <c r="A7" s="38"/>
      <c r="B7" s="1">
        <v>3</v>
      </c>
      <c r="C7" s="5" t="s">
        <v>10</v>
      </c>
      <c r="D7" s="2">
        <f>_xlfn.STDEV.S(Акции[Доходность])</f>
        <v>1.8696322506521538E-2</v>
      </c>
    </row>
    <row r="8" spans="1:5" ht="29.4" thickBot="1" x14ac:dyDescent="0.35">
      <c r="A8" s="38"/>
      <c r="B8" s="1">
        <v>4</v>
      </c>
      <c r="C8" s="5" t="s">
        <v>11</v>
      </c>
      <c r="D8" s="2">
        <f>AVERAGE(Акции[Доходность])</f>
        <v>5.3339027085193399E-4</v>
      </c>
    </row>
    <row r="9" spans="1:5" ht="15" thickBot="1" x14ac:dyDescent="0.35">
      <c r="A9" s="38"/>
      <c r="B9" s="1">
        <v>5</v>
      </c>
      <c r="C9" s="5" t="s">
        <v>12</v>
      </c>
      <c r="D9" s="2">
        <f>SKEW(Акции[Volume])</f>
        <v>5.5813352399016134</v>
      </c>
    </row>
    <row r="10" spans="1:5" ht="15" thickBot="1" x14ac:dyDescent="0.35">
      <c r="A10" s="38"/>
      <c r="B10" s="1">
        <v>6</v>
      </c>
      <c r="C10" s="5" t="s">
        <v>13</v>
      </c>
      <c r="D10" s="2">
        <f>MAX(Акции[Volume])</f>
        <v>90131800</v>
      </c>
      <c r="E10" s="15"/>
    </row>
    <row r="11" spans="1:5" ht="15" thickBot="1" x14ac:dyDescent="0.35">
      <c r="A11" s="37" t="s">
        <v>14</v>
      </c>
      <c r="B11" s="1">
        <v>7</v>
      </c>
      <c r="C11" s="5" t="s">
        <v>15</v>
      </c>
      <c r="D11" s="2">
        <f>COUNTIF(КХЛ[Амплуа], "вратарь")</f>
        <v>179</v>
      </c>
      <c r="E11">
        <f t="array" ref="E11">SUM((КХЛ[Амплуа] = "вратарь") * 1)</f>
        <v>179</v>
      </c>
    </row>
    <row r="12" spans="1:5" ht="28.8" x14ac:dyDescent="0.3">
      <c r="A12" s="38"/>
      <c r="B12" s="1">
        <v>8</v>
      </c>
      <c r="C12" s="5" t="s">
        <v>16</v>
      </c>
      <c r="D12" s="2">
        <f>COUNTIFS(КХЛ[Гражданство], "Латвия", КХЛ[Возраст], "&gt;20")</f>
        <v>46</v>
      </c>
      <c r="E12">
        <f>COUNTIFS(КХЛ[Гражданство], "Латвия", КХЛ[Возраст], "&gt;20")</f>
        <v>46</v>
      </c>
    </row>
    <row r="13" spans="1:5" ht="28.8" x14ac:dyDescent="0.3">
      <c r="A13" s="38"/>
      <c r="B13" s="1">
        <v>9</v>
      </c>
      <c r="C13" s="5" t="s">
        <v>17</v>
      </c>
      <c r="D13" s="2">
        <f t="array" ref="D13">SUM((КХЛ[Амплуа]="нападающий") * (RIGHT(КХЛ[Дата рождения],4) = "1988") * КХЛ[Зарплата])</f>
        <v>2268165873</v>
      </c>
      <c r="E13">
        <f>SUMIFS(КХЛ[Зарплата],КХЛ[Амплуа],"нападающий", КХЛ[Дата рождения], "*1988")</f>
        <v>2268165873</v>
      </c>
    </row>
    <row r="14" spans="1:5" ht="43.2" x14ac:dyDescent="0.3">
      <c r="A14" s="38"/>
      <c r="B14" s="1">
        <v>10</v>
      </c>
      <c r="C14" s="5" t="s">
        <v>18</v>
      </c>
      <c r="D14" s="2">
        <f t="array" ref="D14">SUM((КХЛ[Гражданство]="Франция") * (LEFT(КХЛ[Фамилия, имя], 1) = "Н") * КХЛ[Зарплата])</f>
        <v>0</v>
      </c>
      <c r="E14">
        <f>IFERROR(AVERAGEIFS(КХЛ[Зарплата], КХЛ[Гражданство], "Франция", КХЛ[Фамилия, имя], "Н*"),0)</f>
        <v>0</v>
      </c>
    </row>
    <row r="15" spans="1:5" x14ac:dyDescent="0.3">
      <c r="A15" s="38"/>
      <c r="B15" s="1">
        <v>11</v>
      </c>
      <c r="C15" s="5" t="s">
        <v>19</v>
      </c>
      <c r="D15" s="2">
        <f>VLOOKUP(1431,КХЛ[],5,FALSE)</f>
        <v>33</v>
      </c>
      <c r="E15">
        <f>INDEX(КХЛ[Возраст], MATCH(1431, КХЛ[Номер],0))</f>
        <v>33</v>
      </c>
    </row>
    <row r="16" spans="1:5" ht="28.8" x14ac:dyDescent="0.3">
      <c r="A16" s="38"/>
      <c r="B16" s="1">
        <v>12</v>
      </c>
      <c r="C16" s="5" t="s">
        <v>20</v>
      </c>
      <c r="D16" s="2">
        <f>INDEX(КХЛ[],MATCH("Енсен Еспер Б.", КХЛ[Фамилия, имя],0), 1)</f>
        <v>751</v>
      </c>
    </row>
    <row r="17" spans="1:6" x14ac:dyDescent="0.3">
      <c r="A17" s="37" t="s">
        <v>21</v>
      </c>
      <c r="B17" s="1">
        <v>13</v>
      </c>
      <c r="C17" s="5" t="s">
        <v>22</v>
      </c>
      <c r="D17" s="2">
        <f>LEN(Текст)</f>
        <v>1160</v>
      </c>
    </row>
    <row r="18" spans="1:6" ht="28.8" x14ac:dyDescent="0.3">
      <c r="A18" s="38"/>
      <c r="B18" s="1">
        <v>14</v>
      </c>
      <c r="C18" s="5" t="s">
        <v>23</v>
      </c>
      <c r="D18" s="2" t="str">
        <f>MID(Текст,859, 864-859+1)</f>
        <v>evel f</v>
      </c>
    </row>
    <row r="19" spans="1:6" ht="28.8" x14ac:dyDescent="0.3">
      <c r="A19" s="38"/>
      <c r="B19" s="1">
        <v>15</v>
      </c>
      <c r="C19" s="5" t="s">
        <v>24</v>
      </c>
      <c r="D19" s="2">
        <f>FIND("D",Текст)</f>
        <v>346</v>
      </c>
    </row>
    <row r="20" spans="1:6" x14ac:dyDescent="0.3">
      <c r="A20" s="38"/>
      <c r="B20" s="1">
        <v>16</v>
      </c>
      <c r="C20" s="5" t="s">
        <v>25</v>
      </c>
      <c r="D20" s="2">
        <f>LEN(SUBSTITUTE(Текст," ",""))</f>
        <v>993</v>
      </c>
    </row>
    <row r="21" spans="1:6" ht="28.8" x14ac:dyDescent="0.3">
      <c r="A21" s="38"/>
      <c r="B21" s="1">
        <v>17</v>
      </c>
      <c r="C21" s="5" t="s">
        <v>26</v>
      </c>
      <c r="D21" s="2">
        <f>LEN(Текст)-LEN(SUBSTITUTE(Текст,"M",""))</f>
        <v>1</v>
      </c>
    </row>
    <row r="22" spans="1:6" ht="28.8" x14ac:dyDescent="0.3">
      <c r="A22" s="38"/>
      <c r="B22" s="1">
        <v>18</v>
      </c>
      <c r="C22" s="5" t="s">
        <v>27</v>
      </c>
      <c r="D22" s="2">
        <f>FIND("i",LOWER(Текст))</f>
        <v>8</v>
      </c>
    </row>
    <row r="23" spans="1:6" x14ac:dyDescent="0.3">
      <c r="A23" s="37" t="s">
        <v>28</v>
      </c>
      <c r="B23" s="1">
        <v>19</v>
      </c>
      <c r="C23" s="5" t="s">
        <v>29</v>
      </c>
      <c r="D23" s="22">
        <f t="array" ref="D23">SUM((MONTH(Продажи[Дата заказа])=8) * 1)</f>
        <v>32</v>
      </c>
    </row>
    <row r="24" spans="1:6" ht="28.8" x14ac:dyDescent="0.3">
      <c r="A24" s="38"/>
      <c r="B24" s="1">
        <v>20</v>
      </c>
      <c r="C24" s="5" t="s">
        <v>30</v>
      </c>
      <c r="D24" s="2">
        <f t="array" ref="D24">SUM((WEEKDAY(Продажи[Дата заказа],2) = 3)*1) / ROWS(Продажи[Дата заказа])</f>
        <v>0.11737089201877934</v>
      </c>
    </row>
    <row r="25" spans="1:6" ht="29.4" thickBot="1" x14ac:dyDescent="0.35">
      <c r="A25" s="38"/>
      <c r="B25" s="1">
        <v>21</v>
      </c>
      <c r="C25" s="5" t="s">
        <v>31</v>
      </c>
      <c r="D25" s="2">
        <f>SUM((NOT(ISERROR(SEARCH("чай", LOWER(Продажи[Категория])))* (Продажи[Дата заказа] &gt;= DATE(2015,10,21)) * (Продажи[Дата заказа] &lt;= DATE(2019,8,30))) * Продажи[Итого]))</f>
        <v>49850</v>
      </c>
      <c r="E25" t="s">
        <v>2832</v>
      </c>
    </row>
    <row r="26" spans="1:6" ht="72.599999999999994" thickBot="1" x14ac:dyDescent="0.35">
      <c r="A26" s="38"/>
      <c r="B26" s="1">
        <v>22</v>
      </c>
      <c r="C26" s="5" t="s">
        <v>32</v>
      </c>
      <c r="D26" s="23">
        <f t="array" ref="D26">IFERROR(SUM((DAY(Продажи[Дата заказа]) &gt; 20) * Продажи[Итого]) / COUNTIFS(Продажи!Q4:Q80, "&lt;&gt;", Продажи!R4:R80, "&lt;&gt;0"),0)</f>
        <v>66795.319444444438</v>
      </c>
      <c r="E26" s="28" t="s">
        <v>2804</v>
      </c>
      <c r="F26" s="15"/>
    </row>
    <row r="27" spans="1:6" ht="29.4" thickBot="1" x14ac:dyDescent="0.35">
      <c r="A27" s="38"/>
      <c r="B27" s="1">
        <v>23</v>
      </c>
      <c r="C27" s="5" t="s">
        <v>33</v>
      </c>
      <c r="D27" s="2">
        <f t="array" ref="D27">SUM((Продажи[Наименование] = "Шен пуэр") * (YEAR(Продажи[Дата заказа]) = 2015) * Продажи[Заказанное количество, кг])</f>
        <v>34</v>
      </c>
    </row>
    <row r="28" spans="1:6" ht="57.6" x14ac:dyDescent="0.3">
      <c r="A28" s="38"/>
      <c r="B28" s="1">
        <v>24</v>
      </c>
      <c r="C28" s="5" t="s">
        <v>34</v>
      </c>
      <c r="D28" s="2">
        <f t="array" ref="D28">SUM((Продажи[Категория] = "Пуэр рассыпной") * (_xlfn.ISOWEEKNUM(Продажи[Дата заказа]) &gt;= 6) *  (_xlfn.ISOWEEKNUM(Продажи[Дата заказа]) &lt;= 31) * Продажи[Скидка]) / SUM((Продажи[Категория] = "Пуэр рассыпной") * (_xlfn.ISOWEEKNUM(Продажи[Дата заказа]) &gt;= 6) *  (_xlfn.ISOWEEKNUM(Продажи[Дата заказа]) &lt;= 31) * 1)</f>
        <v>1.1489361702127665E-2</v>
      </c>
    </row>
    <row r="29" spans="1:6" ht="28.8" x14ac:dyDescent="0.3">
      <c r="A29" s="37" t="s">
        <v>35</v>
      </c>
      <c r="B29" s="1">
        <v>25</v>
      </c>
      <c r="C29" s="5" t="s">
        <v>36</v>
      </c>
      <c r="D29" s="2">
        <f t="array" ref="D29">SUM(SMALL(INDEX(Массив,23,0), {1,2,3,4,5,6,7,8,9,10,11,12,13,14,15}))</f>
        <v>466</v>
      </c>
    </row>
    <row r="30" spans="1:6" ht="28.8" x14ac:dyDescent="0.3">
      <c r="A30" s="38"/>
      <c r="B30" s="1">
        <v>26</v>
      </c>
      <c r="C30" s="5" t="s">
        <v>37</v>
      </c>
      <c r="D30" s="2">
        <f>INDEX(Массив, 14,21)</f>
        <v>86</v>
      </c>
    </row>
    <row r="31" spans="1:6" ht="28.8" x14ac:dyDescent="0.3">
      <c r="A31" s="38"/>
      <c r="B31" s="1">
        <v>27</v>
      </c>
      <c r="C31" s="5" t="s">
        <v>38</v>
      </c>
      <c r="D31" s="2">
        <f t="array" ref="D31">SUM(INDEX(Массив,6,0)*TRANSPOSE(INDEX(Массив,0,13)))</f>
        <v>71584</v>
      </c>
    </row>
    <row r="32" spans="1:6" ht="28.8" x14ac:dyDescent="0.3">
      <c r="A32" s="38"/>
      <c r="B32" s="1">
        <v>28</v>
      </c>
      <c r="C32" s="5" t="s">
        <v>39</v>
      </c>
      <c r="D32" s="2">
        <f>MATCH(MIN(INDEX(Массив,0,25)),INDEX(Массив,0,25),0)</f>
        <v>8</v>
      </c>
    </row>
    <row r="33" spans="1:10" x14ac:dyDescent="0.3">
      <c r="A33" s="38"/>
      <c r="B33" s="1">
        <v>29</v>
      </c>
      <c r="C33" s="5" t="s">
        <v>40</v>
      </c>
      <c r="D33" s="2">
        <f t="array" ref="D33">SUM((MOD(Массив,2) = 0) *1)</f>
        <v>345</v>
      </c>
      <c r="E33">
        <f t="array" ref="E33">ROWS(Массив)^2 - SUM(MOD(Массив,2))</f>
        <v>345</v>
      </c>
    </row>
    <row r="34" spans="1:10" ht="29.4" thickBot="1" x14ac:dyDescent="0.35">
      <c r="A34" s="38"/>
      <c r="B34" s="1">
        <v>30</v>
      </c>
      <c r="C34" s="5" t="s">
        <v>41</v>
      </c>
      <c r="D34" s="2">
        <f t="array" ref="D34">SUM((INDEX(Массив,17,0) - TRANSPOSE(INDEX(Массив,0,11)))^2)</f>
        <v>25110</v>
      </c>
      <c r="E34">
        <f>SUMXMY2(INDEX(Массив,17,0), INDEX(Массив,0,11))</f>
        <v>25110</v>
      </c>
    </row>
    <row r="35" spans="1:10" ht="101.4" thickBot="1" x14ac:dyDescent="0.35">
      <c r="A35" s="37" t="s">
        <v>42</v>
      </c>
      <c r="B35" s="1">
        <v>31</v>
      </c>
      <c r="C35" s="5" t="s">
        <v>43</v>
      </c>
      <c r="D35" s="2">
        <f>SUM(Сделки[Количество_net])</f>
        <v>0</v>
      </c>
    </row>
    <row r="36" spans="1:10" ht="101.4" thickBot="1" x14ac:dyDescent="0.35">
      <c r="A36" s="38"/>
      <c r="B36" s="1">
        <v>32</v>
      </c>
      <c r="C36" s="5" t="s">
        <v>44</v>
      </c>
      <c r="D36" s="6"/>
    </row>
    <row r="37" spans="1:10" ht="87" thickBot="1" x14ac:dyDescent="0.35">
      <c r="A37" s="38"/>
      <c r="B37" s="1">
        <v>33</v>
      </c>
      <c r="C37" s="5" t="s">
        <v>45</v>
      </c>
      <c r="D37" s="2">
        <f>SUM(Сделки[Денежный поток])</f>
        <v>-212409.19999999949</v>
      </c>
      <c r="E37" s="19"/>
      <c r="G37" s="21"/>
    </row>
    <row r="38" spans="1:10" ht="87" thickBot="1" x14ac:dyDescent="0.35">
      <c r="A38" s="38"/>
      <c r="B38" s="1">
        <v>34</v>
      </c>
      <c r="C38" s="5" t="s">
        <v>46</v>
      </c>
      <c r="D38" s="22">
        <f t="array" ref="D38">SUM(Сделки[Денежный поток] / (1 + 5.67% / 365)^DATEDIF(DATE(2015,4,22),Сделки[Дата сделки], "D"))</f>
        <v>-61016.325458050938</v>
      </c>
      <c r="E38" t="s">
        <v>2800</v>
      </c>
      <c r="F38">
        <v>8.8387620180432766E-2</v>
      </c>
      <c r="G38" s="25" t="s">
        <v>2803</v>
      </c>
    </row>
    <row r="39" spans="1:10" ht="72.599999999999994" thickBot="1" x14ac:dyDescent="0.35">
      <c r="A39" s="38"/>
      <c r="B39" s="1">
        <v>35</v>
      </c>
      <c r="C39" s="5" t="s">
        <v>47</v>
      </c>
      <c r="D39" s="24">
        <f>F38</f>
        <v>8.8387620180432766E-2</v>
      </c>
      <c r="E39" s="7" t="s">
        <v>2801</v>
      </c>
      <c r="F39" s="27">
        <f t="array" ref="F39">SUM(Сделки[Денежный поток] / (1 + F38 / 365)^DATEDIF(DATE(2015,4,22),Сделки[Дата сделки], "D"))</f>
        <v>4.2840838432312012E-7</v>
      </c>
      <c r="G39" s="26" t="s">
        <v>2802</v>
      </c>
    </row>
    <row r="40" spans="1:10" ht="58.2" thickBot="1" x14ac:dyDescent="0.35">
      <c r="A40" s="38"/>
      <c r="B40" s="1">
        <v>36</v>
      </c>
      <c r="C40" s="5" t="s">
        <v>48</v>
      </c>
      <c r="D40" s="6"/>
      <c r="E40" s="39"/>
    </row>
    <row r="42" spans="1:10" x14ac:dyDescent="0.3">
      <c r="D42" s="18" t="s">
        <v>2789</v>
      </c>
      <c r="E42" t="s">
        <v>2798</v>
      </c>
    </row>
    <row r="43" spans="1:10" x14ac:dyDescent="0.3">
      <c r="C43" s="21"/>
      <c r="D43" s="15">
        <v>42116</v>
      </c>
      <c r="E43" s="19">
        <v>490</v>
      </c>
      <c r="I43" s="15"/>
      <c r="J43" s="19"/>
    </row>
    <row r="44" spans="1:10" x14ac:dyDescent="0.3">
      <c r="D44" s="15">
        <v>42117</v>
      </c>
      <c r="E44" s="19">
        <v>-210</v>
      </c>
      <c r="I44" s="15"/>
      <c r="J44" s="19"/>
    </row>
    <row r="45" spans="1:10" x14ac:dyDescent="0.3">
      <c r="D45" s="15">
        <v>42122</v>
      </c>
      <c r="E45" s="19">
        <v>40</v>
      </c>
      <c r="I45" s="15"/>
      <c r="J45" s="19"/>
    </row>
    <row r="46" spans="1:10" x14ac:dyDescent="0.3">
      <c r="D46" s="15">
        <v>42124</v>
      </c>
      <c r="E46" s="19">
        <v>-10</v>
      </c>
      <c r="I46" s="15"/>
      <c r="J46" s="19"/>
    </row>
    <row r="47" spans="1:10" x14ac:dyDescent="0.3">
      <c r="D47" s="15">
        <v>42128</v>
      </c>
      <c r="E47" s="19">
        <v>240</v>
      </c>
      <c r="I47" s="15"/>
      <c r="J47" s="19"/>
    </row>
    <row r="48" spans="1:10" x14ac:dyDescent="0.3">
      <c r="D48" s="15">
        <v>42129</v>
      </c>
      <c r="E48" s="19">
        <v>-110</v>
      </c>
      <c r="I48" s="15"/>
      <c r="J48" s="19"/>
    </row>
    <row r="49" spans="4:10" x14ac:dyDescent="0.3">
      <c r="D49" s="15">
        <v>42131</v>
      </c>
      <c r="E49" s="19">
        <v>-390</v>
      </c>
      <c r="I49" s="15"/>
      <c r="J49" s="19"/>
    </row>
    <row r="50" spans="4:10" x14ac:dyDescent="0.3">
      <c r="D50" s="15">
        <v>42139</v>
      </c>
      <c r="E50" s="19">
        <v>-50</v>
      </c>
      <c r="I50" s="15"/>
      <c r="J50" s="19"/>
    </row>
    <row r="51" spans="4:10" x14ac:dyDescent="0.3">
      <c r="D51" s="15">
        <v>42171</v>
      </c>
      <c r="E51" s="19">
        <v>410</v>
      </c>
      <c r="I51" s="15"/>
      <c r="J51" s="19"/>
    </row>
    <row r="52" spans="4:10" x14ac:dyDescent="0.3">
      <c r="D52" s="15">
        <v>42177</v>
      </c>
      <c r="E52" s="19">
        <v>90</v>
      </c>
      <c r="I52" s="15"/>
      <c r="J52" s="19"/>
    </row>
    <row r="53" spans="4:10" x14ac:dyDescent="0.3">
      <c r="D53" s="15">
        <v>42178</v>
      </c>
      <c r="E53" s="19">
        <v>20</v>
      </c>
      <c r="I53" s="15"/>
      <c r="J53" s="19"/>
    </row>
    <row r="54" spans="4:10" x14ac:dyDescent="0.3">
      <c r="D54" s="15">
        <v>42180</v>
      </c>
      <c r="E54" s="19">
        <v>-50</v>
      </c>
      <c r="I54" s="15"/>
      <c r="J54" s="19"/>
    </row>
    <row r="55" spans="4:10" x14ac:dyDescent="0.3">
      <c r="D55" s="15">
        <v>42185</v>
      </c>
      <c r="E55" s="19">
        <v>30</v>
      </c>
      <c r="I55" s="15"/>
      <c r="J55" s="19"/>
    </row>
    <row r="56" spans="4:10" x14ac:dyDescent="0.3">
      <c r="D56" s="15">
        <v>42186</v>
      </c>
      <c r="E56" s="19">
        <v>-260</v>
      </c>
      <c r="I56" s="15"/>
      <c r="J56" s="19"/>
    </row>
    <row r="57" spans="4:10" x14ac:dyDescent="0.3">
      <c r="D57" s="15">
        <v>42187</v>
      </c>
      <c r="E57" s="19">
        <v>-270</v>
      </c>
      <c r="I57" s="15"/>
      <c r="J57" s="19"/>
    </row>
    <row r="58" spans="4:10" x14ac:dyDescent="0.3">
      <c r="D58" s="15">
        <v>42191</v>
      </c>
      <c r="E58" s="19">
        <v>-330</v>
      </c>
      <c r="I58" s="15"/>
      <c r="J58" s="19"/>
    </row>
    <row r="59" spans="4:10" x14ac:dyDescent="0.3">
      <c r="D59" s="15">
        <v>42198</v>
      </c>
      <c r="E59" s="19">
        <v>0</v>
      </c>
      <c r="I59" s="15"/>
      <c r="J59" s="19"/>
    </row>
    <row r="60" spans="4:10" x14ac:dyDescent="0.3">
      <c r="D60" s="15">
        <v>42199</v>
      </c>
      <c r="E60" s="19">
        <v>-50</v>
      </c>
      <c r="I60" s="15"/>
      <c r="J60" s="19"/>
    </row>
    <row r="61" spans="4:10" x14ac:dyDescent="0.3">
      <c r="D61" s="15">
        <v>42202</v>
      </c>
      <c r="E61" s="19">
        <v>270</v>
      </c>
      <c r="I61" s="15"/>
      <c r="J61" s="19"/>
    </row>
    <row r="62" spans="4:10" x14ac:dyDescent="0.3">
      <c r="D62" s="15">
        <v>42207</v>
      </c>
      <c r="E62" s="19">
        <v>-340</v>
      </c>
      <c r="I62" s="15"/>
      <c r="J62" s="19"/>
    </row>
    <row r="63" spans="4:10" x14ac:dyDescent="0.3">
      <c r="D63" s="15">
        <v>42212</v>
      </c>
      <c r="E63" s="19">
        <v>610</v>
      </c>
      <c r="I63" s="15"/>
      <c r="J63" s="19"/>
    </row>
    <row r="64" spans="4:10" x14ac:dyDescent="0.3">
      <c r="D64" s="15">
        <v>42214</v>
      </c>
      <c r="E64" s="19">
        <v>-40</v>
      </c>
      <c r="I64" s="15"/>
      <c r="J64" s="19"/>
    </row>
    <row r="65" spans="4:10" x14ac:dyDescent="0.3">
      <c r="D65" s="15">
        <v>42230</v>
      </c>
      <c r="E65" s="19">
        <v>40</v>
      </c>
      <c r="I65" s="15"/>
      <c r="J65" s="19"/>
    </row>
    <row r="66" spans="4:10" x14ac:dyDescent="0.3">
      <c r="D66" s="15">
        <v>42233</v>
      </c>
      <c r="E66" s="19">
        <v>360</v>
      </c>
      <c r="I66" s="15"/>
      <c r="J66" s="19"/>
    </row>
    <row r="67" spans="4:10" x14ac:dyDescent="0.3">
      <c r="D67" s="15">
        <v>42237</v>
      </c>
      <c r="E67" s="19">
        <v>-270</v>
      </c>
      <c r="I67" s="15"/>
      <c r="J67" s="19"/>
    </row>
    <row r="68" spans="4:10" x14ac:dyDescent="0.3">
      <c r="D68" s="15">
        <v>42242</v>
      </c>
      <c r="E68" s="19">
        <v>620</v>
      </c>
      <c r="I68" s="15"/>
      <c r="J68" s="19"/>
    </row>
    <row r="69" spans="4:10" x14ac:dyDescent="0.3">
      <c r="D69" s="15">
        <v>42248</v>
      </c>
      <c r="E69" s="19">
        <v>430</v>
      </c>
      <c r="I69" s="15"/>
      <c r="J69" s="19"/>
    </row>
    <row r="70" spans="4:10" x14ac:dyDescent="0.3">
      <c r="D70" s="15">
        <v>42251</v>
      </c>
      <c r="E70" s="19">
        <v>-360</v>
      </c>
      <c r="I70" s="15"/>
      <c r="J70" s="19"/>
    </row>
    <row r="71" spans="4:10" x14ac:dyDescent="0.3">
      <c r="D71" s="15">
        <v>42255</v>
      </c>
      <c r="E71" s="19">
        <v>-360</v>
      </c>
      <c r="I71" s="15"/>
      <c r="J71" s="19"/>
    </row>
    <row r="72" spans="4:10" x14ac:dyDescent="0.3">
      <c r="D72" s="15">
        <v>42258</v>
      </c>
      <c r="E72" s="19">
        <v>-260</v>
      </c>
      <c r="I72" s="15"/>
      <c r="J72" s="19"/>
    </row>
    <row r="73" spans="4:10" x14ac:dyDescent="0.3">
      <c r="D73" s="15">
        <v>42268</v>
      </c>
      <c r="E73" s="19">
        <v>-280</v>
      </c>
      <c r="I73" s="15"/>
      <c r="J73" s="19"/>
    </row>
    <row r="74" spans="4:10" x14ac:dyDescent="0.3">
      <c r="D74" s="15">
        <v>42272</v>
      </c>
      <c r="E74" s="19">
        <v>-50</v>
      </c>
      <c r="I74" s="15"/>
      <c r="J74" s="19"/>
    </row>
    <row r="75" spans="4:10" x14ac:dyDescent="0.3">
      <c r="D75" s="15">
        <v>42277</v>
      </c>
      <c r="E75" s="19">
        <v>-200</v>
      </c>
      <c r="I75" s="15"/>
      <c r="J75" s="19"/>
    </row>
    <row r="76" spans="4:10" x14ac:dyDescent="0.3">
      <c r="D76" s="15">
        <v>42285</v>
      </c>
      <c r="E76" s="19">
        <v>-270</v>
      </c>
      <c r="I76" s="15"/>
      <c r="J76" s="19"/>
    </row>
    <row r="77" spans="4:10" x14ac:dyDescent="0.3">
      <c r="D77" s="15">
        <v>42286</v>
      </c>
      <c r="E77" s="19">
        <v>280</v>
      </c>
      <c r="I77" s="15"/>
      <c r="J77" s="19"/>
    </row>
    <row r="78" spans="4:10" x14ac:dyDescent="0.3">
      <c r="D78" s="15">
        <v>42291</v>
      </c>
      <c r="E78" s="19">
        <v>-410</v>
      </c>
      <c r="I78" s="15"/>
      <c r="J78" s="19"/>
    </row>
    <row r="79" spans="4:10" x14ac:dyDescent="0.3">
      <c r="D79" s="15">
        <v>42300</v>
      </c>
      <c r="E79" s="19">
        <v>-60</v>
      </c>
      <c r="I79" s="15"/>
      <c r="J79" s="19"/>
    </row>
    <row r="80" spans="4:10" x14ac:dyDescent="0.3">
      <c r="D80" s="15">
        <v>42303</v>
      </c>
      <c r="E80" s="19">
        <v>-100</v>
      </c>
      <c r="I80" s="15"/>
      <c r="J80" s="19"/>
    </row>
    <row r="81" spans="4:10" x14ac:dyDescent="0.3">
      <c r="D81" s="15">
        <v>42311</v>
      </c>
      <c r="E81" s="19">
        <v>80</v>
      </c>
      <c r="I81" s="15"/>
      <c r="J81" s="19"/>
    </row>
    <row r="82" spans="4:10" x14ac:dyDescent="0.3">
      <c r="D82" s="15">
        <v>42319</v>
      </c>
      <c r="E82" s="19">
        <v>-240</v>
      </c>
      <c r="I82" s="15"/>
      <c r="J82" s="19"/>
    </row>
    <row r="83" spans="4:10" x14ac:dyDescent="0.3">
      <c r="D83" s="15">
        <v>42320</v>
      </c>
      <c r="E83" s="19">
        <v>210</v>
      </c>
      <c r="I83" s="15"/>
      <c r="J83" s="19"/>
    </row>
    <row r="84" spans="4:10" x14ac:dyDescent="0.3">
      <c r="D84" s="15">
        <v>42327</v>
      </c>
      <c r="E84" s="19">
        <v>-330</v>
      </c>
      <c r="I84" s="15"/>
      <c r="J84" s="19"/>
    </row>
    <row r="85" spans="4:10" x14ac:dyDescent="0.3">
      <c r="D85" s="15">
        <v>42331</v>
      </c>
      <c r="E85" s="19">
        <v>470</v>
      </c>
      <c r="I85" s="15"/>
      <c r="J85" s="19"/>
    </row>
    <row r="86" spans="4:10" x14ac:dyDescent="0.3">
      <c r="D86" s="15">
        <v>42338</v>
      </c>
      <c r="E86" s="19">
        <v>70</v>
      </c>
      <c r="I86" s="15"/>
      <c r="J86" s="19"/>
    </row>
    <row r="87" spans="4:10" x14ac:dyDescent="0.3">
      <c r="D87" s="15">
        <v>42339</v>
      </c>
      <c r="E87" s="19">
        <v>-490</v>
      </c>
      <c r="I87" s="15"/>
      <c r="J87" s="19"/>
    </row>
    <row r="88" spans="4:10" x14ac:dyDescent="0.3">
      <c r="D88" s="15">
        <v>42340</v>
      </c>
      <c r="E88" s="19">
        <v>260</v>
      </c>
      <c r="I88" s="15"/>
      <c r="J88" s="19"/>
    </row>
    <row r="89" spans="4:10" x14ac:dyDescent="0.3">
      <c r="D89" s="15">
        <v>42346</v>
      </c>
      <c r="E89" s="19">
        <v>-270</v>
      </c>
      <c r="I89" s="15"/>
      <c r="J89" s="19"/>
    </row>
    <row r="90" spans="4:10" x14ac:dyDescent="0.3">
      <c r="D90" s="15">
        <v>42348</v>
      </c>
      <c r="E90" s="19">
        <v>-120</v>
      </c>
      <c r="I90" s="15"/>
      <c r="J90" s="19"/>
    </row>
    <row r="91" spans="4:10" x14ac:dyDescent="0.3">
      <c r="D91" s="15">
        <v>42349</v>
      </c>
      <c r="E91" s="19">
        <v>-130</v>
      </c>
      <c r="I91" s="15"/>
      <c r="J91" s="19"/>
    </row>
    <row r="92" spans="4:10" x14ac:dyDescent="0.3">
      <c r="D92" s="15">
        <v>42352</v>
      </c>
      <c r="E92" s="19">
        <v>-320</v>
      </c>
      <c r="I92" s="15"/>
      <c r="J92" s="19"/>
    </row>
    <row r="93" spans="4:10" x14ac:dyDescent="0.3">
      <c r="D93" s="15">
        <v>42356</v>
      </c>
      <c r="E93" s="19">
        <v>-350</v>
      </c>
      <c r="I93" s="15"/>
      <c r="J93" s="19"/>
    </row>
    <row r="94" spans="4:10" x14ac:dyDescent="0.3">
      <c r="D94" s="15">
        <v>42361</v>
      </c>
      <c r="E94" s="19">
        <v>30</v>
      </c>
      <c r="I94" s="15"/>
      <c r="J94" s="19"/>
    </row>
    <row r="95" spans="4:10" x14ac:dyDescent="0.3">
      <c r="D95" s="15">
        <v>42366</v>
      </c>
      <c r="E95" s="19">
        <v>390</v>
      </c>
      <c r="I95" s="15"/>
      <c r="J95" s="19"/>
    </row>
    <row r="96" spans="4:10" x14ac:dyDescent="0.3">
      <c r="D96" s="15">
        <v>42367</v>
      </c>
      <c r="E96" s="19">
        <v>330</v>
      </c>
      <c r="I96" s="15"/>
      <c r="J96" s="19"/>
    </row>
    <row r="97" spans="4:10" x14ac:dyDescent="0.3">
      <c r="D97" s="15">
        <v>42373</v>
      </c>
      <c r="E97" s="19">
        <v>-310</v>
      </c>
      <c r="I97" s="15"/>
      <c r="J97" s="19"/>
    </row>
    <row r="98" spans="4:10" x14ac:dyDescent="0.3">
      <c r="D98" s="15">
        <v>42377</v>
      </c>
      <c r="E98" s="19">
        <v>190</v>
      </c>
      <c r="I98" s="15"/>
      <c r="J98" s="19"/>
    </row>
    <row r="99" spans="4:10" x14ac:dyDescent="0.3">
      <c r="D99" s="15">
        <v>42382</v>
      </c>
      <c r="E99" s="19">
        <v>200</v>
      </c>
      <c r="I99" s="15"/>
      <c r="J99" s="19"/>
    </row>
    <row r="100" spans="4:10" x14ac:dyDescent="0.3">
      <c r="D100" s="15">
        <v>42384</v>
      </c>
      <c r="E100" s="19">
        <v>480</v>
      </c>
      <c r="I100" s="15"/>
      <c r="J100" s="19"/>
    </row>
    <row r="101" spans="4:10" x14ac:dyDescent="0.3">
      <c r="D101" s="15">
        <v>42390</v>
      </c>
      <c r="E101" s="19">
        <v>-210</v>
      </c>
      <c r="I101" s="15"/>
      <c r="J101" s="19"/>
    </row>
    <row r="102" spans="4:10" x14ac:dyDescent="0.3">
      <c r="D102" s="15">
        <v>42402</v>
      </c>
      <c r="E102" s="19">
        <v>-220</v>
      </c>
      <c r="I102" s="15"/>
      <c r="J102" s="19"/>
    </row>
    <row r="103" spans="4:10" x14ac:dyDescent="0.3">
      <c r="D103" s="15">
        <v>42410</v>
      </c>
      <c r="E103" s="19">
        <v>140</v>
      </c>
      <c r="I103" s="15"/>
      <c r="J103" s="19"/>
    </row>
    <row r="104" spans="4:10" x14ac:dyDescent="0.3">
      <c r="D104" s="15">
        <v>42411</v>
      </c>
      <c r="E104" s="19">
        <v>-230</v>
      </c>
      <c r="I104" s="15"/>
      <c r="J104" s="19"/>
    </row>
    <row r="105" spans="4:10" x14ac:dyDescent="0.3">
      <c r="D105" s="15">
        <v>42412</v>
      </c>
      <c r="E105" s="19">
        <v>0</v>
      </c>
      <c r="I105" s="15"/>
      <c r="J105" s="19"/>
    </row>
    <row r="106" spans="4:10" x14ac:dyDescent="0.3">
      <c r="D106" s="15">
        <v>42417</v>
      </c>
      <c r="E106" s="19">
        <v>-330</v>
      </c>
      <c r="I106" s="15"/>
      <c r="J106" s="19"/>
    </row>
    <row r="107" spans="4:10" x14ac:dyDescent="0.3">
      <c r="D107" s="15">
        <v>42429</v>
      </c>
      <c r="E107" s="19">
        <v>460</v>
      </c>
      <c r="I107" s="15"/>
      <c r="J107" s="19"/>
    </row>
    <row r="108" spans="4:10" x14ac:dyDescent="0.3">
      <c r="D108" s="15">
        <v>42431</v>
      </c>
      <c r="E108" s="19">
        <v>90</v>
      </c>
      <c r="I108" s="15"/>
      <c r="J108" s="19"/>
    </row>
    <row r="109" spans="4:10" x14ac:dyDescent="0.3">
      <c r="D109" s="15">
        <v>42444</v>
      </c>
      <c r="E109" s="19">
        <v>270</v>
      </c>
      <c r="I109" s="15"/>
      <c r="J109" s="19"/>
    </row>
    <row r="110" spans="4:10" x14ac:dyDescent="0.3">
      <c r="D110" s="15">
        <v>42447</v>
      </c>
      <c r="E110" s="19">
        <v>-60</v>
      </c>
      <c r="I110" s="15"/>
      <c r="J110" s="19"/>
    </row>
    <row r="111" spans="4:10" x14ac:dyDescent="0.3">
      <c r="D111" s="15">
        <v>42451</v>
      </c>
      <c r="E111" s="19">
        <v>220</v>
      </c>
      <c r="I111" s="15"/>
      <c r="J111" s="19"/>
    </row>
    <row r="112" spans="4:10" x14ac:dyDescent="0.3">
      <c r="D112" s="15">
        <v>42453</v>
      </c>
      <c r="E112" s="19">
        <v>190</v>
      </c>
      <c r="I112" s="15"/>
      <c r="J112" s="19"/>
    </row>
    <row r="113" spans="4:10" x14ac:dyDescent="0.3">
      <c r="D113" s="15">
        <v>42457</v>
      </c>
      <c r="E113" s="19">
        <v>-120</v>
      </c>
      <c r="I113" s="15"/>
      <c r="J113" s="19"/>
    </row>
    <row r="114" spans="4:10" x14ac:dyDescent="0.3">
      <c r="D114" s="15">
        <v>42458</v>
      </c>
      <c r="E114" s="19">
        <v>-20</v>
      </c>
      <c r="I114" s="15"/>
      <c r="J114" s="19"/>
    </row>
    <row r="115" spans="4:10" x14ac:dyDescent="0.3">
      <c r="D115" s="15">
        <v>42460</v>
      </c>
      <c r="E115" s="19">
        <v>160</v>
      </c>
      <c r="I115" s="15"/>
      <c r="J115" s="19"/>
    </row>
    <row r="116" spans="4:10" x14ac:dyDescent="0.3">
      <c r="D116" s="15">
        <v>42461</v>
      </c>
      <c r="E116" s="19">
        <v>-150</v>
      </c>
      <c r="I116" s="15"/>
      <c r="J116" s="19"/>
    </row>
    <row r="117" spans="4:10" x14ac:dyDescent="0.3">
      <c r="D117" s="15">
        <v>42472</v>
      </c>
      <c r="E117" s="19">
        <v>480</v>
      </c>
      <c r="I117" s="15"/>
      <c r="J117" s="19"/>
    </row>
    <row r="118" spans="4:10" x14ac:dyDescent="0.3">
      <c r="D118" s="15">
        <v>42474</v>
      </c>
      <c r="E118" s="19">
        <v>90</v>
      </c>
      <c r="I118" s="15"/>
      <c r="J118" s="19"/>
    </row>
    <row r="119" spans="4:10" x14ac:dyDescent="0.3">
      <c r="D119" s="15">
        <v>42478</v>
      </c>
      <c r="E119" s="19">
        <v>-260</v>
      </c>
      <c r="I119" s="15"/>
      <c r="J119" s="19"/>
    </row>
    <row r="120" spans="4:10" x14ac:dyDescent="0.3">
      <c r="D120" s="15">
        <v>42479</v>
      </c>
      <c r="E120" s="19">
        <v>480</v>
      </c>
      <c r="I120" s="15"/>
      <c r="J120" s="19"/>
    </row>
    <row r="121" spans="4:10" x14ac:dyDescent="0.3">
      <c r="D121" s="15">
        <v>42481</v>
      </c>
      <c r="E121" s="19">
        <v>280</v>
      </c>
      <c r="I121" s="15"/>
      <c r="J121" s="19"/>
    </row>
    <row r="122" spans="4:10" x14ac:dyDescent="0.3">
      <c r="D122" s="15">
        <v>42486</v>
      </c>
      <c r="E122" s="19">
        <v>400</v>
      </c>
      <c r="I122" s="15"/>
      <c r="J122" s="19"/>
    </row>
    <row r="123" spans="4:10" x14ac:dyDescent="0.3">
      <c r="D123" s="15">
        <v>42494</v>
      </c>
      <c r="E123" s="19">
        <v>410</v>
      </c>
      <c r="I123" s="15"/>
      <c r="J123" s="19"/>
    </row>
    <row r="124" spans="4:10" x14ac:dyDescent="0.3">
      <c r="D124" s="15">
        <v>42495</v>
      </c>
      <c r="E124" s="19">
        <v>-240</v>
      </c>
      <c r="I124" s="15"/>
      <c r="J124" s="19"/>
    </row>
    <row r="125" spans="4:10" x14ac:dyDescent="0.3">
      <c r="D125" s="15">
        <v>42500</v>
      </c>
      <c r="E125" s="19">
        <v>-370</v>
      </c>
      <c r="I125" s="15"/>
      <c r="J125" s="19"/>
    </row>
    <row r="126" spans="4:10" x14ac:dyDescent="0.3">
      <c r="D126" s="15">
        <v>42508</v>
      </c>
      <c r="E126" s="19">
        <v>490</v>
      </c>
      <c r="I126" s="15"/>
      <c r="J126" s="19"/>
    </row>
    <row r="127" spans="4:10" x14ac:dyDescent="0.3">
      <c r="D127" s="15">
        <v>42522</v>
      </c>
      <c r="E127" s="19">
        <v>-340</v>
      </c>
      <c r="I127" s="15"/>
      <c r="J127" s="19"/>
    </row>
    <row r="128" spans="4:10" x14ac:dyDescent="0.3">
      <c r="D128" s="15">
        <v>42534</v>
      </c>
      <c r="E128" s="19">
        <v>370</v>
      </c>
      <c r="I128" s="15"/>
      <c r="J128" s="19"/>
    </row>
    <row r="129" spans="4:10" x14ac:dyDescent="0.3">
      <c r="D129" s="15">
        <v>42535</v>
      </c>
      <c r="E129" s="19">
        <v>-170</v>
      </c>
      <c r="I129" s="15"/>
      <c r="J129" s="19"/>
    </row>
    <row r="130" spans="4:10" x14ac:dyDescent="0.3">
      <c r="D130" s="15">
        <v>42550</v>
      </c>
      <c r="E130" s="19">
        <v>-80</v>
      </c>
      <c r="I130" s="15"/>
      <c r="J130" s="19"/>
    </row>
    <row r="131" spans="4:10" x14ac:dyDescent="0.3">
      <c r="D131" s="15">
        <v>42559</v>
      </c>
      <c r="E131" s="19">
        <v>460</v>
      </c>
      <c r="I131" s="15"/>
      <c r="J131" s="19"/>
    </row>
    <row r="132" spans="4:10" x14ac:dyDescent="0.3">
      <c r="D132" s="15">
        <v>42570</v>
      </c>
      <c r="E132" s="19">
        <v>-10</v>
      </c>
      <c r="I132" s="15"/>
      <c r="J132" s="19"/>
    </row>
    <row r="133" spans="4:10" x14ac:dyDescent="0.3">
      <c r="D133" s="15">
        <v>42573</v>
      </c>
      <c r="E133" s="19">
        <v>480</v>
      </c>
      <c r="I133" s="15"/>
      <c r="J133" s="19"/>
    </row>
    <row r="134" spans="4:10" x14ac:dyDescent="0.3">
      <c r="D134" s="15">
        <v>42577</v>
      </c>
      <c r="E134" s="19">
        <v>300</v>
      </c>
      <c r="I134" s="15"/>
      <c r="J134" s="19"/>
    </row>
    <row r="135" spans="4:10" x14ac:dyDescent="0.3">
      <c r="D135" s="15">
        <v>42579</v>
      </c>
      <c r="E135" s="19">
        <v>120</v>
      </c>
      <c r="I135" s="15"/>
      <c r="J135" s="19"/>
    </row>
    <row r="136" spans="4:10" x14ac:dyDescent="0.3">
      <c r="D136" s="15">
        <v>42583</v>
      </c>
      <c r="E136" s="19">
        <v>160</v>
      </c>
      <c r="I136" s="15"/>
      <c r="J136" s="19"/>
    </row>
    <row r="137" spans="4:10" x14ac:dyDescent="0.3">
      <c r="D137" s="15">
        <v>42584</v>
      </c>
      <c r="E137" s="19">
        <v>-220</v>
      </c>
      <c r="I137" s="15"/>
      <c r="J137" s="19"/>
    </row>
    <row r="138" spans="4:10" x14ac:dyDescent="0.3">
      <c r="D138" s="15">
        <v>42590</v>
      </c>
      <c r="E138" s="19">
        <v>-60</v>
      </c>
      <c r="I138" s="15"/>
      <c r="J138" s="19"/>
    </row>
    <row r="139" spans="4:10" x14ac:dyDescent="0.3">
      <c r="D139" s="15">
        <v>42593</v>
      </c>
      <c r="E139" s="19">
        <v>-10</v>
      </c>
      <c r="I139" s="15"/>
      <c r="J139" s="19"/>
    </row>
    <row r="140" spans="4:10" x14ac:dyDescent="0.3">
      <c r="D140" s="15">
        <v>42594</v>
      </c>
      <c r="E140" s="19">
        <v>460</v>
      </c>
      <c r="I140" s="15"/>
      <c r="J140" s="19"/>
    </row>
    <row r="141" spans="4:10" x14ac:dyDescent="0.3">
      <c r="D141" s="15">
        <v>42598</v>
      </c>
      <c r="E141" s="19">
        <v>350</v>
      </c>
      <c r="I141" s="15"/>
      <c r="J141" s="19"/>
    </row>
    <row r="142" spans="4:10" x14ac:dyDescent="0.3">
      <c r="D142" s="15">
        <v>42600</v>
      </c>
      <c r="E142" s="19">
        <v>250</v>
      </c>
      <c r="I142" s="15"/>
      <c r="J142" s="19"/>
    </row>
    <row r="143" spans="4:10" x14ac:dyDescent="0.3">
      <c r="D143" s="15">
        <v>42607</v>
      </c>
      <c r="E143" s="19">
        <v>-340</v>
      </c>
      <c r="I143" s="15"/>
      <c r="J143" s="19"/>
    </row>
    <row r="144" spans="4:10" x14ac:dyDescent="0.3">
      <c r="D144" s="15">
        <v>42614</v>
      </c>
      <c r="E144" s="19">
        <v>330</v>
      </c>
      <c r="I144" s="15"/>
      <c r="J144" s="19"/>
    </row>
    <row r="145" spans="4:10" x14ac:dyDescent="0.3">
      <c r="D145" s="15">
        <v>42622</v>
      </c>
      <c r="E145" s="19">
        <v>90</v>
      </c>
      <c r="I145" s="15"/>
      <c r="J145" s="19"/>
    </row>
    <row r="146" spans="4:10" x14ac:dyDescent="0.3">
      <c r="D146" s="15">
        <v>42634</v>
      </c>
      <c r="E146" s="19">
        <v>330</v>
      </c>
      <c r="I146" s="15"/>
      <c r="J146" s="19"/>
    </row>
    <row r="147" spans="4:10" x14ac:dyDescent="0.3">
      <c r="D147" s="15">
        <v>42640</v>
      </c>
      <c r="E147" s="19">
        <v>-300</v>
      </c>
      <c r="I147" s="15"/>
      <c r="J147" s="19"/>
    </row>
    <row r="148" spans="4:10" x14ac:dyDescent="0.3">
      <c r="D148" s="15">
        <v>42643</v>
      </c>
      <c r="E148" s="19">
        <v>110</v>
      </c>
      <c r="I148" s="15"/>
      <c r="J148" s="19"/>
    </row>
    <row r="149" spans="4:10" x14ac:dyDescent="0.3">
      <c r="D149" s="15">
        <v>42648</v>
      </c>
      <c r="E149" s="19">
        <v>-240</v>
      </c>
      <c r="I149" s="15"/>
      <c r="J149" s="19"/>
    </row>
    <row r="150" spans="4:10" x14ac:dyDescent="0.3">
      <c r="D150" s="15">
        <v>42649</v>
      </c>
      <c r="E150" s="19">
        <v>-110</v>
      </c>
      <c r="I150" s="15"/>
      <c r="J150" s="19"/>
    </row>
    <row r="151" spans="4:10" x14ac:dyDescent="0.3">
      <c r="D151" s="15">
        <v>42655</v>
      </c>
      <c r="E151" s="19">
        <v>260</v>
      </c>
      <c r="I151" s="15"/>
      <c r="J151" s="19"/>
    </row>
    <row r="152" spans="4:10" x14ac:dyDescent="0.3">
      <c r="D152" s="15">
        <v>42657</v>
      </c>
      <c r="E152" s="19">
        <v>-160</v>
      </c>
      <c r="I152" s="15"/>
      <c r="J152" s="19"/>
    </row>
    <row r="153" spans="4:10" x14ac:dyDescent="0.3">
      <c r="D153" s="15">
        <v>42661</v>
      </c>
      <c r="E153" s="19">
        <v>-430</v>
      </c>
      <c r="I153" s="15"/>
      <c r="J153" s="19"/>
    </row>
    <row r="154" spans="4:10" x14ac:dyDescent="0.3">
      <c r="D154" s="15">
        <v>42674</v>
      </c>
      <c r="E154" s="19">
        <v>70</v>
      </c>
      <c r="I154" s="15"/>
      <c r="J154" s="19"/>
    </row>
    <row r="155" spans="4:10" x14ac:dyDescent="0.3">
      <c r="D155" s="15">
        <v>42675</v>
      </c>
      <c r="E155" s="19">
        <v>220</v>
      </c>
      <c r="I155" s="15"/>
      <c r="J155" s="19"/>
    </row>
    <row r="156" spans="4:10" x14ac:dyDescent="0.3">
      <c r="D156" s="15">
        <v>42676</v>
      </c>
      <c r="E156" s="19">
        <v>-120</v>
      </c>
      <c r="I156" s="15"/>
      <c r="J156" s="19"/>
    </row>
    <row r="157" spans="4:10" x14ac:dyDescent="0.3">
      <c r="D157" s="15">
        <v>42677</v>
      </c>
      <c r="E157" s="19">
        <v>-30</v>
      </c>
      <c r="I157" s="15"/>
      <c r="J157" s="19"/>
    </row>
    <row r="158" spans="4:10" x14ac:dyDescent="0.3">
      <c r="D158" s="15">
        <v>42682</v>
      </c>
      <c r="E158" s="19">
        <v>-190</v>
      </c>
      <c r="I158" s="15"/>
      <c r="J158" s="19"/>
    </row>
    <row r="159" spans="4:10" x14ac:dyDescent="0.3">
      <c r="D159" s="15">
        <v>42683</v>
      </c>
      <c r="E159" s="19">
        <v>-60</v>
      </c>
      <c r="I159" s="15"/>
      <c r="J159" s="19"/>
    </row>
    <row r="160" spans="4:10" x14ac:dyDescent="0.3">
      <c r="D160" s="15">
        <v>42684</v>
      </c>
      <c r="E160" s="19">
        <v>-190</v>
      </c>
      <c r="I160" s="15"/>
      <c r="J160" s="19"/>
    </row>
    <row r="161" spans="4:10" x14ac:dyDescent="0.3">
      <c r="D161" s="15">
        <v>42685</v>
      </c>
      <c r="E161" s="19">
        <v>170</v>
      </c>
      <c r="I161" s="15"/>
      <c r="J161" s="19"/>
    </row>
    <row r="162" spans="4:10" x14ac:dyDescent="0.3">
      <c r="D162" s="15">
        <v>42696</v>
      </c>
      <c r="E162" s="19">
        <v>400</v>
      </c>
      <c r="I162" s="15"/>
      <c r="J162" s="19"/>
    </row>
    <row r="163" spans="4:10" x14ac:dyDescent="0.3">
      <c r="D163" s="15">
        <v>42697</v>
      </c>
      <c r="E163" s="19">
        <v>-480</v>
      </c>
      <c r="I163" s="15"/>
      <c r="J163" s="19"/>
    </row>
    <row r="164" spans="4:10" x14ac:dyDescent="0.3">
      <c r="D164" s="15">
        <v>42704</v>
      </c>
      <c r="E164" s="19">
        <v>-370</v>
      </c>
      <c r="I164" s="15"/>
      <c r="J164" s="19"/>
    </row>
    <row r="165" spans="4:10" x14ac:dyDescent="0.3">
      <c r="D165" s="15">
        <v>42705</v>
      </c>
      <c r="E165" s="19">
        <v>500</v>
      </c>
      <c r="I165" s="15"/>
      <c r="J165" s="19"/>
    </row>
    <row r="166" spans="4:10" x14ac:dyDescent="0.3">
      <c r="D166" s="15">
        <v>42709</v>
      </c>
      <c r="E166" s="19">
        <v>480</v>
      </c>
      <c r="I166" s="15"/>
      <c r="J166" s="19"/>
    </row>
    <row r="167" spans="4:10" x14ac:dyDescent="0.3">
      <c r="D167" s="15">
        <v>42712</v>
      </c>
      <c r="E167" s="19">
        <v>-60</v>
      </c>
      <c r="I167" s="15"/>
      <c r="J167" s="19"/>
    </row>
    <row r="168" spans="4:10" x14ac:dyDescent="0.3">
      <c r="D168" s="15">
        <v>42716</v>
      </c>
      <c r="E168" s="19">
        <v>-170</v>
      </c>
      <c r="I168" s="15"/>
      <c r="J168" s="19"/>
    </row>
    <row r="169" spans="4:10" x14ac:dyDescent="0.3">
      <c r="D169" s="15">
        <v>42718</v>
      </c>
      <c r="E169" s="19">
        <v>-440</v>
      </c>
      <c r="I169" s="15"/>
      <c r="J169" s="19"/>
    </row>
    <row r="170" spans="4:10" x14ac:dyDescent="0.3">
      <c r="D170" s="15">
        <v>42725</v>
      </c>
      <c r="E170" s="19">
        <v>360</v>
      </c>
      <c r="I170" s="15"/>
      <c r="J170" s="19"/>
    </row>
    <row r="171" spans="4:10" x14ac:dyDescent="0.3">
      <c r="D171" s="15">
        <v>42733</v>
      </c>
      <c r="E171" s="19">
        <v>-30</v>
      </c>
      <c r="I171" s="15"/>
      <c r="J171" s="19"/>
    </row>
    <row r="172" spans="4:10" x14ac:dyDescent="0.3">
      <c r="D172" s="15">
        <v>42734</v>
      </c>
      <c r="E172" s="19">
        <v>140</v>
      </c>
      <c r="I172" s="15"/>
      <c r="J172" s="19"/>
    </row>
    <row r="173" spans="4:10" x14ac:dyDescent="0.3">
      <c r="D173" s="15">
        <v>42739</v>
      </c>
      <c r="E173" s="19">
        <v>50</v>
      </c>
      <c r="I173" s="15"/>
      <c r="J173" s="19"/>
    </row>
    <row r="174" spans="4:10" x14ac:dyDescent="0.3">
      <c r="D174" s="15">
        <v>42744</v>
      </c>
      <c r="E174" s="19">
        <v>-440</v>
      </c>
      <c r="I174" s="15"/>
      <c r="J174" s="19"/>
    </row>
    <row r="175" spans="4:10" x14ac:dyDescent="0.3">
      <c r="D175" s="15">
        <v>42746</v>
      </c>
      <c r="E175" s="19">
        <v>0</v>
      </c>
      <c r="I175" s="15"/>
      <c r="J175" s="19"/>
    </row>
    <row r="176" spans="4:10" x14ac:dyDescent="0.3">
      <c r="D176" s="15">
        <v>42754</v>
      </c>
      <c r="E176" s="19">
        <v>20</v>
      </c>
      <c r="I176" s="15"/>
      <c r="J176" s="19"/>
    </row>
    <row r="177" spans="4:10" x14ac:dyDescent="0.3">
      <c r="D177" s="15">
        <v>42758</v>
      </c>
      <c r="E177" s="19">
        <v>120</v>
      </c>
      <c r="I177" s="15"/>
      <c r="J177" s="19"/>
    </row>
    <row r="178" spans="4:10" x14ac:dyDescent="0.3">
      <c r="D178" s="15">
        <v>42765</v>
      </c>
      <c r="E178" s="19">
        <v>-430</v>
      </c>
      <c r="I178" s="15"/>
      <c r="J178" s="19"/>
    </row>
    <row r="179" spans="4:10" x14ac:dyDescent="0.3">
      <c r="D179" s="15">
        <v>42773</v>
      </c>
      <c r="E179" s="19">
        <v>-110</v>
      </c>
      <c r="I179" s="15"/>
      <c r="J179" s="19"/>
    </row>
    <row r="180" spans="4:10" x14ac:dyDescent="0.3">
      <c r="D180" s="15">
        <v>42779</v>
      </c>
      <c r="E180" s="19">
        <v>460</v>
      </c>
      <c r="I180" s="15"/>
      <c r="J180" s="19"/>
    </row>
    <row r="181" spans="4:10" x14ac:dyDescent="0.3">
      <c r="D181" s="15">
        <v>42780</v>
      </c>
      <c r="E181" s="19">
        <v>-240</v>
      </c>
      <c r="I181" s="15"/>
      <c r="J181" s="19"/>
    </row>
    <row r="182" spans="4:10" x14ac:dyDescent="0.3">
      <c r="D182" s="15">
        <v>42781</v>
      </c>
      <c r="E182" s="19">
        <v>270</v>
      </c>
      <c r="I182" s="15"/>
      <c r="J182" s="19"/>
    </row>
    <row r="183" spans="4:10" x14ac:dyDescent="0.3">
      <c r="D183" s="15">
        <v>42782</v>
      </c>
      <c r="E183" s="19">
        <v>-410</v>
      </c>
      <c r="I183" s="15"/>
      <c r="J183" s="19"/>
    </row>
    <row r="184" spans="4:10" x14ac:dyDescent="0.3">
      <c r="D184" s="15">
        <v>42789</v>
      </c>
      <c r="E184" s="19">
        <v>400</v>
      </c>
      <c r="I184" s="15"/>
      <c r="J184" s="19"/>
    </row>
    <row r="185" spans="4:10" x14ac:dyDescent="0.3">
      <c r="D185" s="15">
        <v>42793</v>
      </c>
      <c r="E185" s="19">
        <v>-260</v>
      </c>
      <c r="I185" s="15"/>
      <c r="J185" s="19"/>
    </row>
    <row r="186" spans="4:10" x14ac:dyDescent="0.3">
      <c r="D186" s="15">
        <v>42802</v>
      </c>
      <c r="E186" s="19">
        <v>290</v>
      </c>
      <c r="I186" s="15"/>
      <c r="J186" s="19"/>
    </row>
    <row r="187" spans="4:10" x14ac:dyDescent="0.3">
      <c r="D187" s="15">
        <v>42803</v>
      </c>
      <c r="E187" s="19">
        <v>-150</v>
      </c>
      <c r="I187" s="15"/>
      <c r="J187" s="19"/>
    </row>
    <row r="188" spans="4:10" x14ac:dyDescent="0.3">
      <c r="D188" s="15">
        <v>42804</v>
      </c>
      <c r="E188" s="19">
        <v>350</v>
      </c>
      <c r="I188" s="15"/>
      <c r="J188" s="19"/>
    </row>
    <row r="189" spans="4:10" x14ac:dyDescent="0.3">
      <c r="D189" s="15">
        <v>42808</v>
      </c>
      <c r="E189" s="19">
        <v>-500</v>
      </c>
      <c r="I189" s="15"/>
      <c r="J189" s="19"/>
    </row>
    <row r="190" spans="4:10" x14ac:dyDescent="0.3">
      <c r="D190" s="15">
        <v>42809</v>
      </c>
      <c r="E190" s="19">
        <v>40</v>
      </c>
      <c r="I190" s="15"/>
      <c r="J190" s="19"/>
    </row>
    <row r="191" spans="4:10" x14ac:dyDescent="0.3">
      <c r="D191" s="15">
        <v>42810</v>
      </c>
      <c r="E191" s="19">
        <v>-120</v>
      </c>
      <c r="I191" s="15"/>
      <c r="J191" s="19"/>
    </row>
    <row r="192" spans="4:10" x14ac:dyDescent="0.3">
      <c r="D192" s="15">
        <v>42811</v>
      </c>
      <c r="E192" s="19">
        <v>360</v>
      </c>
      <c r="I192" s="15"/>
      <c r="J192" s="19"/>
    </row>
    <row r="193" spans="4:10" x14ac:dyDescent="0.3">
      <c r="D193" s="15">
        <v>42817</v>
      </c>
      <c r="E193" s="19">
        <v>-350</v>
      </c>
      <c r="I193" s="15"/>
      <c r="J193" s="19"/>
    </row>
    <row r="194" spans="4:10" x14ac:dyDescent="0.3">
      <c r="D194" s="15">
        <v>42822</v>
      </c>
      <c r="E194" s="19">
        <v>350</v>
      </c>
      <c r="I194" s="15"/>
      <c r="J194" s="19"/>
    </row>
    <row r="195" spans="4:10" x14ac:dyDescent="0.3">
      <c r="D195" s="15">
        <v>42824</v>
      </c>
      <c r="E195" s="19">
        <v>-260</v>
      </c>
      <c r="I195" s="15"/>
      <c r="J195" s="19"/>
    </row>
    <row r="196" spans="4:10" x14ac:dyDescent="0.3">
      <c r="D196" s="15">
        <v>42829</v>
      </c>
      <c r="E196" s="19">
        <v>110</v>
      </c>
      <c r="I196" s="15"/>
      <c r="J196" s="19"/>
    </row>
    <row r="197" spans="4:10" x14ac:dyDescent="0.3">
      <c r="D197" s="15">
        <v>42831</v>
      </c>
      <c r="E197" s="19">
        <v>-360</v>
      </c>
      <c r="I197" s="15"/>
      <c r="J197" s="19"/>
    </row>
    <row r="198" spans="4:10" x14ac:dyDescent="0.3">
      <c r="D198" s="15">
        <v>42836</v>
      </c>
      <c r="E198" s="19">
        <v>130</v>
      </c>
      <c r="I198" s="15"/>
      <c r="J198" s="19"/>
    </row>
    <row r="199" spans="4:10" x14ac:dyDescent="0.3">
      <c r="D199" s="15">
        <v>42838</v>
      </c>
      <c r="E199" s="19">
        <v>280</v>
      </c>
      <c r="I199" s="15"/>
      <c r="J199" s="19"/>
    </row>
    <row r="200" spans="4:10" x14ac:dyDescent="0.3">
      <c r="D200" s="15">
        <v>42844</v>
      </c>
      <c r="E200" s="19">
        <v>-300</v>
      </c>
      <c r="I200" s="15"/>
      <c r="J200" s="19"/>
    </row>
    <row r="201" spans="4:10" x14ac:dyDescent="0.3">
      <c r="D201" s="15">
        <v>42852</v>
      </c>
      <c r="E201" s="19">
        <v>-180</v>
      </c>
      <c r="I201" s="15"/>
      <c r="J201" s="19"/>
    </row>
    <row r="202" spans="4:10" x14ac:dyDescent="0.3">
      <c r="D202" s="15">
        <v>42857</v>
      </c>
      <c r="E202" s="19">
        <v>70</v>
      </c>
      <c r="I202" s="15"/>
      <c r="J202" s="19"/>
    </row>
    <row r="203" spans="4:10" x14ac:dyDescent="0.3">
      <c r="D203" s="15">
        <v>42859</v>
      </c>
      <c r="E203" s="19">
        <v>-240</v>
      </c>
      <c r="I203" s="15"/>
      <c r="J203" s="19"/>
    </row>
    <row r="204" spans="4:10" x14ac:dyDescent="0.3">
      <c r="D204" s="15">
        <v>42860</v>
      </c>
      <c r="E204" s="19">
        <v>-530</v>
      </c>
      <c r="I204" s="15"/>
      <c r="J204" s="19"/>
    </row>
    <row r="205" spans="4:10" x14ac:dyDescent="0.3">
      <c r="D205" s="15">
        <v>42865</v>
      </c>
      <c r="E205" s="19">
        <v>-40</v>
      </c>
      <c r="I205" s="15"/>
      <c r="J205" s="19"/>
    </row>
    <row r="206" spans="4:10" x14ac:dyDescent="0.3">
      <c r="D206" s="15">
        <v>42870</v>
      </c>
      <c r="E206" s="19">
        <v>270</v>
      </c>
      <c r="I206" s="15"/>
      <c r="J206" s="19"/>
    </row>
    <row r="207" spans="4:10" x14ac:dyDescent="0.3">
      <c r="D207" s="15">
        <v>42877</v>
      </c>
      <c r="E207" s="19">
        <v>-20</v>
      </c>
      <c r="I207" s="15"/>
      <c r="J207" s="19"/>
    </row>
    <row r="208" spans="4:10" x14ac:dyDescent="0.3">
      <c r="D208" s="15">
        <v>42885</v>
      </c>
      <c r="E208" s="19">
        <v>420</v>
      </c>
      <c r="I208" s="15"/>
      <c r="J208" s="19"/>
    </row>
    <row r="209" spans="4:10" x14ac:dyDescent="0.3">
      <c r="D209" s="15">
        <v>42887</v>
      </c>
      <c r="E209" s="19">
        <v>500</v>
      </c>
      <c r="I209" s="15"/>
      <c r="J209" s="19"/>
    </row>
    <row r="210" spans="4:10" x14ac:dyDescent="0.3">
      <c r="D210" s="15">
        <v>42888</v>
      </c>
      <c r="E210" s="19">
        <v>460</v>
      </c>
      <c r="I210" s="15"/>
      <c r="J210" s="19"/>
    </row>
    <row r="211" spans="4:10" x14ac:dyDescent="0.3">
      <c r="D211" s="15">
        <v>42894</v>
      </c>
      <c r="E211" s="19">
        <v>50</v>
      </c>
      <c r="I211" s="15"/>
      <c r="J211" s="19"/>
    </row>
    <row r="212" spans="4:10" x14ac:dyDescent="0.3">
      <c r="D212" s="15">
        <v>42895</v>
      </c>
      <c r="E212" s="19">
        <v>-150</v>
      </c>
      <c r="I212" s="15"/>
      <c r="J212" s="19"/>
    </row>
    <row r="213" spans="4:10" x14ac:dyDescent="0.3">
      <c r="D213" s="15">
        <v>42899</v>
      </c>
      <c r="E213" s="19">
        <v>-330</v>
      </c>
      <c r="I213" s="15"/>
      <c r="J213" s="19"/>
    </row>
    <row r="214" spans="4:10" x14ac:dyDescent="0.3">
      <c r="D214" s="15">
        <v>42902</v>
      </c>
      <c r="E214" s="19">
        <v>-370</v>
      </c>
      <c r="I214" s="15"/>
      <c r="J214" s="19"/>
    </row>
    <row r="215" spans="4:10" x14ac:dyDescent="0.3">
      <c r="D215" s="15">
        <v>42907</v>
      </c>
      <c r="E215" s="19">
        <v>-240</v>
      </c>
      <c r="I215" s="15"/>
      <c r="J215" s="19"/>
    </row>
    <row r="216" spans="4:10" x14ac:dyDescent="0.3">
      <c r="D216" s="15">
        <v>42919</v>
      </c>
      <c r="E216" s="19">
        <v>370</v>
      </c>
      <c r="I216" s="15"/>
      <c r="J216" s="19"/>
    </row>
    <row r="217" spans="4:10" x14ac:dyDescent="0.3">
      <c r="D217" s="15">
        <v>42921</v>
      </c>
      <c r="E217" s="19">
        <v>50</v>
      </c>
      <c r="I217" s="15"/>
      <c r="J217" s="19"/>
    </row>
    <row r="218" spans="4:10" x14ac:dyDescent="0.3">
      <c r="D218" s="15">
        <v>42926</v>
      </c>
      <c r="E218" s="19">
        <v>540</v>
      </c>
      <c r="I218" s="15"/>
      <c r="J218" s="19"/>
    </row>
    <row r="219" spans="4:10" x14ac:dyDescent="0.3">
      <c r="D219" s="15">
        <v>42943</v>
      </c>
      <c r="E219" s="19">
        <v>810</v>
      </c>
      <c r="I219" s="15"/>
      <c r="J219" s="19"/>
    </row>
    <row r="220" spans="4:10" x14ac:dyDescent="0.3">
      <c r="D220" s="15">
        <v>42944</v>
      </c>
      <c r="E220" s="19">
        <v>-330</v>
      </c>
      <c r="I220" s="15"/>
      <c r="J220" s="19"/>
    </row>
    <row r="221" spans="4:10" x14ac:dyDescent="0.3">
      <c r="D221" s="15">
        <v>42950</v>
      </c>
      <c r="E221" s="19">
        <v>-240</v>
      </c>
      <c r="I221" s="15"/>
      <c r="J221" s="19"/>
    </row>
    <row r="222" spans="4:10" x14ac:dyDescent="0.3">
      <c r="D222" s="15">
        <v>42958</v>
      </c>
      <c r="E222" s="19">
        <v>-160</v>
      </c>
      <c r="I222" s="15"/>
      <c r="J222" s="19"/>
    </row>
    <row r="223" spans="4:10" x14ac:dyDescent="0.3">
      <c r="D223" s="15">
        <v>42961</v>
      </c>
      <c r="E223" s="19">
        <v>300</v>
      </c>
      <c r="I223" s="15"/>
      <c r="J223" s="19"/>
    </row>
    <row r="224" spans="4:10" x14ac:dyDescent="0.3">
      <c r="D224" s="15">
        <v>42963</v>
      </c>
      <c r="E224" s="19">
        <v>250</v>
      </c>
      <c r="I224" s="15"/>
      <c r="J224" s="19"/>
    </row>
    <row r="225" spans="4:10" x14ac:dyDescent="0.3">
      <c r="D225" s="15">
        <v>42965</v>
      </c>
      <c r="E225" s="19">
        <v>490</v>
      </c>
      <c r="I225" s="15"/>
      <c r="J225" s="19"/>
    </row>
    <row r="226" spans="4:10" x14ac:dyDescent="0.3">
      <c r="D226" s="15">
        <v>42970</v>
      </c>
      <c r="E226" s="19">
        <v>300</v>
      </c>
      <c r="I226" s="15"/>
      <c r="J226" s="19"/>
    </row>
    <row r="227" spans="4:10" x14ac:dyDescent="0.3">
      <c r="D227" s="15">
        <v>42975</v>
      </c>
      <c r="E227" s="19">
        <v>-50</v>
      </c>
      <c r="I227" s="15"/>
      <c r="J227" s="19"/>
    </row>
    <row r="228" spans="4:10" x14ac:dyDescent="0.3">
      <c r="D228" s="15">
        <v>42976</v>
      </c>
      <c r="E228" s="19">
        <v>100</v>
      </c>
      <c r="I228" s="15"/>
      <c r="J228" s="19"/>
    </row>
    <row r="229" spans="4:10" x14ac:dyDescent="0.3">
      <c r="D229" s="15">
        <v>42996</v>
      </c>
      <c r="E229" s="19">
        <v>-170</v>
      </c>
      <c r="I229" s="15"/>
      <c r="J229" s="19"/>
    </row>
    <row r="230" spans="4:10" x14ac:dyDescent="0.3">
      <c r="D230" s="15">
        <v>43003</v>
      </c>
      <c r="E230" s="19">
        <v>240</v>
      </c>
      <c r="I230" s="15"/>
      <c r="J230" s="19"/>
    </row>
    <row r="231" spans="4:10" x14ac:dyDescent="0.3">
      <c r="D231" s="15">
        <v>43004</v>
      </c>
      <c r="E231" s="19">
        <v>510</v>
      </c>
      <c r="I231" s="15"/>
      <c r="J231" s="19"/>
    </row>
    <row r="232" spans="4:10" x14ac:dyDescent="0.3">
      <c r="D232" s="15">
        <v>43010</v>
      </c>
      <c r="E232" s="19">
        <v>270</v>
      </c>
      <c r="I232" s="15"/>
      <c r="J232" s="19"/>
    </row>
    <row r="233" spans="4:10" x14ac:dyDescent="0.3">
      <c r="D233" s="15">
        <v>43011</v>
      </c>
      <c r="E233" s="19">
        <v>370</v>
      </c>
      <c r="I233" s="15"/>
      <c r="J233" s="19"/>
    </row>
    <row r="234" spans="4:10" x14ac:dyDescent="0.3">
      <c r="D234" s="15">
        <v>43013</v>
      </c>
      <c r="E234" s="19">
        <v>-100</v>
      </c>
      <c r="I234" s="15"/>
      <c r="J234" s="19"/>
    </row>
    <row r="235" spans="4:10" x14ac:dyDescent="0.3">
      <c r="D235" s="15">
        <v>43018</v>
      </c>
      <c r="E235" s="19">
        <v>-70</v>
      </c>
      <c r="I235" s="15"/>
      <c r="J235" s="19"/>
    </row>
    <row r="236" spans="4:10" x14ac:dyDescent="0.3">
      <c r="D236" s="15">
        <v>43019</v>
      </c>
      <c r="E236" s="19">
        <v>350</v>
      </c>
      <c r="I236" s="15"/>
      <c r="J236" s="19"/>
    </row>
    <row r="237" spans="4:10" x14ac:dyDescent="0.3">
      <c r="D237" s="15">
        <v>43025</v>
      </c>
      <c r="E237" s="19">
        <v>330</v>
      </c>
      <c r="I237" s="15"/>
      <c r="J237" s="19"/>
    </row>
    <row r="238" spans="4:10" x14ac:dyDescent="0.3">
      <c r="D238" s="15">
        <v>43026</v>
      </c>
      <c r="E238" s="19">
        <v>430</v>
      </c>
      <c r="I238" s="15"/>
      <c r="J238" s="19"/>
    </row>
    <row r="239" spans="4:10" x14ac:dyDescent="0.3">
      <c r="D239" s="15">
        <v>43028</v>
      </c>
      <c r="E239" s="19">
        <v>-300</v>
      </c>
      <c r="I239" s="15"/>
      <c r="J239" s="19"/>
    </row>
    <row r="240" spans="4:10" x14ac:dyDescent="0.3">
      <c r="D240" s="15">
        <v>43032</v>
      </c>
      <c r="E240" s="19">
        <v>-70</v>
      </c>
      <c r="I240" s="15"/>
      <c r="J240" s="19"/>
    </row>
    <row r="241" spans="4:10" x14ac:dyDescent="0.3">
      <c r="D241" s="15">
        <v>43033</v>
      </c>
      <c r="E241" s="19">
        <v>-350</v>
      </c>
      <c r="I241" s="15"/>
      <c r="J241" s="19"/>
    </row>
    <row r="242" spans="4:10" x14ac:dyDescent="0.3">
      <c r="D242" s="15">
        <v>43052</v>
      </c>
      <c r="E242" s="19">
        <v>-430</v>
      </c>
      <c r="I242" s="15"/>
      <c r="J242" s="19"/>
    </row>
    <row r="243" spans="4:10" x14ac:dyDescent="0.3">
      <c r="D243" s="15">
        <v>43054</v>
      </c>
      <c r="E243" s="19">
        <v>20</v>
      </c>
      <c r="I243" s="15"/>
      <c r="J243" s="19"/>
    </row>
    <row r="244" spans="4:10" x14ac:dyDescent="0.3">
      <c r="D244" s="15">
        <v>43061</v>
      </c>
      <c r="E244" s="19">
        <v>-490</v>
      </c>
      <c r="I244" s="15"/>
      <c r="J244" s="19"/>
    </row>
    <row r="245" spans="4:10" x14ac:dyDescent="0.3">
      <c r="D245" s="15">
        <v>43063</v>
      </c>
      <c r="E245" s="19">
        <v>-410</v>
      </c>
      <c r="I245" s="15"/>
      <c r="J245" s="19"/>
    </row>
    <row r="246" spans="4:10" x14ac:dyDescent="0.3">
      <c r="D246" s="15">
        <v>43080</v>
      </c>
      <c r="E246" s="19">
        <v>270</v>
      </c>
      <c r="I246" s="15"/>
      <c r="J246" s="19"/>
    </row>
    <row r="247" spans="4:10" x14ac:dyDescent="0.3">
      <c r="D247" s="15">
        <v>43088</v>
      </c>
      <c r="E247" s="19">
        <v>310</v>
      </c>
      <c r="I247" s="15"/>
      <c r="J247" s="19"/>
    </row>
    <row r="248" spans="4:10" x14ac:dyDescent="0.3">
      <c r="D248" s="15">
        <v>43103</v>
      </c>
      <c r="E248" s="19">
        <v>380</v>
      </c>
      <c r="I248" s="15"/>
      <c r="J248" s="19"/>
    </row>
    <row r="249" spans="4:10" x14ac:dyDescent="0.3">
      <c r="D249" s="15">
        <v>43105</v>
      </c>
      <c r="E249" s="19">
        <v>390</v>
      </c>
      <c r="I249" s="15"/>
      <c r="J249" s="19"/>
    </row>
    <row r="250" spans="4:10" x14ac:dyDescent="0.3">
      <c r="D250" s="15">
        <v>43110</v>
      </c>
      <c r="E250" s="19">
        <v>100</v>
      </c>
      <c r="I250" s="15"/>
      <c r="J250" s="19"/>
    </row>
    <row r="251" spans="4:10" x14ac:dyDescent="0.3">
      <c r="D251" s="15">
        <v>43118</v>
      </c>
      <c r="E251" s="19">
        <v>-290</v>
      </c>
      <c r="I251" s="15"/>
      <c r="J251" s="19"/>
    </row>
    <row r="252" spans="4:10" x14ac:dyDescent="0.3">
      <c r="D252" s="15">
        <v>43119</v>
      </c>
      <c r="E252" s="19">
        <v>110</v>
      </c>
      <c r="I252" s="15"/>
      <c r="J252" s="19"/>
    </row>
    <row r="253" spans="4:10" x14ac:dyDescent="0.3">
      <c r="D253" s="15">
        <v>43129</v>
      </c>
      <c r="E253" s="19">
        <v>-330</v>
      </c>
      <c r="I253" s="15"/>
      <c r="J253" s="19"/>
    </row>
    <row r="254" spans="4:10" x14ac:dyDescent="0.3">
      <c r="D254" s="15">
        <v>43130</v>
      </c>
      <c r="E254" s="19">
        <v>-10</v>
      </c>
      <c r="I254" s="15"/>
      <c r="J254" s="19"/>
    </row>
    <row r="255" spans="4:10" x14ac:dyDescent="0.3">
      <c r="D255" s="15">
        <v>43131</v>
      </c>
      <c r="E255" s="19">
        <v>-360</v>
      </c>
      <c r="I255" s="15"/>
      <c r="J255" s="19"/>
    </row>
    <row r="256" spans="4:10" x14ac:dyDescent="0.3">
      <c r="D256" s="15">
        <v>43137</v>
      </c>
      <c r="E256" s="19">
        <v>360</v>
      </c>
      <c r="I256" s="15"/>
      <c r="J256" s="19"/>
    </row>
    <row r="257" spans="4:10" x14ac:dyDescent="0.3">
      <c r="D257" s="15">
        <v>43144</v>
      </c>
      <c r="E257" s="19">
        <v>10</v>
      </c>
      <c r="I257" s="15"/>
      <c r="J257" s="19"/>
    </row>
    <row r="258" spans="4:10" x14ac:dyDescent="0.3">
      <c r="D258" s="15">
        <v>43151</v>
      </c>
      <c r="E258" s="19">
        <v>-190</v>
      </c>
      <c r="I258" s="15"/>
      <c r="J258" s="19"/>
    </row>
    <row r="259" spans="4:10" x14ac:dyDescent="0.3">
      <c r="D259" s="15">
        <v>43159</v>
      </c>
      <c r="E259" s="19">
        <v>560</v>
      </c>
      <c r="I259" s="15"/>
      <c r="J259" s="19"/>
    </row>
    <row r="260" spans="4:10" x14ac:dyDescent="0.3">
      <c r="D260" s="15">
        <v>43167</v>
      </c>
      <c r="E260" s="19">
        <v>420</v>
      </c>
      <c r="I260" s="15"/>
      <c r="J260" s="19"/>
    </row>
    <row r="261" spans="4:10" x14ac:dyDescent="0.3">
      <c r="D261" s="15">
        <v>43168</v>
      </c>
      <c r="E261" s="19">
        <v>-100</v>
      </c>
      <c r="I261" s="15"/>
      <c r="J261" s="19"/>
    </row>
    <row r="262" spans="4:10" x14ac:dyDescent="0.3">
      <c r="D262" s="15">
        <v>43175</v>
      </c>
      <c r="E262" s="19">
        <v>760</v>
      </c>
      <c r="I262" s="15"/>
      <c r="J262" s="19"/>
    </row>
    <row r="263" spans="4:10" x14ac:dyDescent="0.3">
      <c r="D263" s="15">
        <v>43180</v>
      </c>
      <c r="E263" s="19">
        <v>250</v>
      </c>
      <c r="I263" s="15"/>
      <c r="J263" s="19"/>
    </row>
    <row r="264" spans="4:10" x14ac:dyDescent="0.3">
      <c r="D264" s="15">
        <v>43186</v>
      </c>
      <c r="E264" s="19">
        <v>90</v>
      </c>
      <c r="I264" s="15"/>
      <c r="J264" s="19"/>
    </row>
    <row r="265" spans="4:10" x14ac:dyDescent="0.3">
      <c r="D265" s="15">
        <v>43188</v>
      </c>
      <c r="E265" s="19">
        <v>400</v>
      </c>
      <c r="I265" s="15"/>
      <c r="J265" s="19"/>
    </row>
    <row r="266" spans="4:10" x14ac:dyDescent="0.3">
      <c r="D266" s="15">
        <v>43194</v>
      </c>
      <c r="E266" s="19">
        <v>460</v>
      </c>
      <c r="I266" s="15"/>
      <c r="J266" s="19"/>
    </row>
    <row r="267" spans="4:10" x14ac:dyDescent="0.3">
      <c r="D267" s="15">
        <v>43195</v>
      </c>
      <c r="E267" s="19">
        <v>350</v>
      </c>
      <c r="I267" s="15"/>
      <c r="J267" s="19"/>
    </row>
    <row r="268" spans="4:10" x14ac:dyDescent="0.3">
      <c r="D268" s="15">
        <v>43199</v>
      </c>
      <c r="E268" s="19">
        <v>-290</v>
      </c>
      <c r="I268" s="15"/>
      <c r="J268" s="19"/>
    </row>
    <row r="269" spans="4:10" x14ac:dyDescent="0.3">
      <c r="D269" s="15">
        <v>43208</v>
      </c>
      <c r="E269" s="19">
        <v>420</v>
      </c>
      <c r="I269" s="15"/>
      <c r="J269" s="19"/>
    </row>
    <row r="270" spans="4:10" x14ac:dyDescent="0.3">
      <c r="D270" s="15">
        <v>43217</v>
      </c>
      <c r="E270" s="19">
        <v>-660</v>
      </c>
      <c r="I270" s="15"/>
      <c r="J270" s="19"/>
    </row>
    <row r="271" spans="4:10" x14ac:dyDescent="0.3">
      <c r="D271" s="15">
        <v>43220</v>
      </c>
      <c r="E271" s="19">
        <v>130</v>
      </c>
      <c r="I271" s="15"/>
      <c r="J271" s="19"/>
    </row>
    <row r="272" spans="4:10" x14ac:dyDescent="0.3">
      <c r="D272" s="15">
        <v>43224</v>
      </c>
      <c r="E272" s="19">
        <v>350</v>
      </c>
      <c r="I272" s="15"/>
      <c r="J272" s="19"/>
    </row>
    <row r="273" spans="4:10" x14ac:dyDescent="0.3">
      <c r="D273" s="15">
        <v>43227</v>
      </c>
      <c r="E273" s="19">
        <v>-370</v>
      </c>
      <c r="I273" s="15"/>
      <c r="J273" s="19"/>
    </row>
    <row r="274" spans="4:10" x14ac:dyDescent="0.3">
      <c r="D274" s="15">
        <v>43235</v>
      </c>
      <c r="E274" s="19">
        <v>80</v>
      </c>
      <c r="I274" s="15"/>
      <c r="J274" s="19"/>
    </row>
    <row r="275" spans="4:10" x14ac:dyDescent="0.3">
      <c r="D275" s="15">
        <v>43241</v>
      </c>
      <c r="E275" s="19">
        <v>-240</v>
      </c>
      <c r="I275" s="15"/>
      <c r="J275" s="19"/>
    </row>
    <row r="276" spans="4:10" x14ac:dyDescent="0.3">
      <c r="D276" s="15">
        <v>43249</v>
      </c>
      <c r="E276" s="19">
        <v>-430</v>
      </c>
      <c r="I276" s="15"/>
      <c r="J276" s="19"/>
    </row>
    <row r="277" spans="4:10" x14ac:dyDescent="0.3">
      <c r="D277" s="15">
        <v>43251</v>
      </c>
      <c r="E277" s="19">
        <v>40</v>
      </c>
      <c r="I277" s="15"/>
      <c r="J277" s="19"/>
    </row>
    <row r="278" spans="4:10" x14ac:dyDescent="0.3">
      <c r="D278" s="15">
        <v>43252</v>
      </c>
      <c r="E278" s="19">
        <v>180</v>
      </c>
      <c r="I278" s="15"/>
      <c r="J278" s="19"/>
    </row>
    <row r="279" spans="4:10" x14ac:dyDescent="0.3">
      <c r="D279" s="15">
        <v>43259</v>
      </c>
      <c r="E279" s="19">
        <v>-100</v>
      </c>
      <c r="I279" s="15"/>
      <c r="J279" s="19"/>
    </row>
    <row r="280" spans="4:10" x14ac:dyDescent="0.3">
      <c r="D280" s="15">
        <v>43263</v>
      </c>
      <c r="E280" s="19">
        <v>-250</v>
      </c>
      <c r="I280" s="15"/>
      <c r="J280" s="19"/>
    </row>
    <row r="281" spans="4:10" x14ac:dyDescent="0.3">
      <c r="D281" s="15">
        <v>43284</v>
      </c>
      <c r="E281" s="19">
        <v>-270</v>
      </c>
      <c r="I281" s="15"/>
      <c r="J281" s="19"/>
    </row>
    <row r="282" spans="4:10" x14ac:dyDescent="0.3">
      <c r="D282" s="15">
        <v>43291</v>
      </c>
      <c r="E282" s="19">
        <v>-220</v>
      </c>
      <c r="I282" s="15"/>
      <c r="J282" s="19"/>
    </row>
    <row r="283" spans="4:10" x14ac:dyDescent="0.3">
      <c r="D283" s="15">
        <v>43301</v>
      </c>
      <c r="E283" s="19">
        <v>-480</v>
      </c>
      <c r="I283" s="15"/>
      <c r="J283" s="19"/>
    </row>
    <row r="284" spans="4:10" x14ac:dyDescent="0.3">
      <c r="D284" s="15">
        <v>43308</v>
      </c>
      <c r="E284" s="19">
        <v>90</v>
      </c>
      <c r="I284" s="15"/>
      <c r="J284" s="19"/>
    </row>
    <row r="285" spans="4:10" x14ac:dyDescent="0.3">
      <c r="D285" s="15">
        <v>43311</v>
      </c>
      <c r="E285" s="19">
        <v>50</v>
      </c>
      <c r="I285" s="15"/>
      <c r="J285" s="19"/>
    </row>
    <row r="286" spans="4:10" x14ac:dyDescent="0.3">
      <c r="D286" s="15">
        <v>43314</v>
      </c>
      <c r="E286" s="19">
        <v>50</v>
      </c>
      <c r="I286" s="15"/>
      <c r="J286" s="19"/>
    </row>
    <row r="287" spans="4:10" x14ac:dyDescent="0.3">
      <c r="D287" s="15">
        <v>43315</v>
      </c>
      <c r="E287" s="19">
        <v>370</v>
      </c>
      <c r="I287" s="15"/>
      <c r="J287" s="19"/>
    </row>
    <row r="288" spans="4:10" x14ac:dyDescent="0.3">
      <c r="D288" s="15">
        <v>43328</v>
      </c>
      <c r="E288" s="19">
        <v>100</v>
      </c>
      <c r="I288" s="15"/>
      <c r="J288" s="19"/>
    </row>
    <row r="289" spans="4:10" x14ac:dyDescent="0.3">
      <c r="D289" s="15">
        <v>43329</v>
      </c>
      <c r="E289" s="19">
        <v>80</v>
      </c>
      <c r="I289" s="15"/>
      <c r="J289" s="19"/>
    </row>
    <row r="290" spans="4:10" x14ac:dyDescent="0.3">
      <c r="D290" s="15">
        <v>43333</v>
      </c>
      <c r="E290" s="19">
        <v>-500</v>
      </c>
      <c r="I290" s="15"/>
      <c r="J290" s="19"/>
    </row>
    <row r="291" spans="4:10" x14ac:dyDescent="0.3">
      <c r="D291" s="15">
        <v>43339</v>
      </c>
      <c r="E291" s="19">
        <v>-420</v>
      </c>
      <c r="I291" s="15"/>
      <c r="J291" s="19"/>
    </row>
    <row r="292" spans="4:10" x14ac:dyDescent="0.3">
      <c r="D292" s="15">
        <v>43349</v>
      </c>
      <c r="E292" s="19">
        <v>-200</v>
      </c>
      <c r="I292" s="15"/>
      <c r="J292" s="19"/>
    </row>
    <row r="293" spans="4:10" x14ac:dyDescent="0.3">
      <c r="D293" s="15">
        <v>43350</v>
      </c>
      <c r="E293" s="19">
        <v>640</v>
      </c>
      <c r="I293" s="15"/>
      <c r="J293" s="19"/>
    </row>
    <row r="294" spans="4:10" x14ac:dyDescent="0.3">
      <c r="D294" s="15">
        <v>43362</v>
      </c>
      <c r="E294" s="19">
        <v>-280</v>
      </c>
      <c r="I294" s="15"/>
      <c r="J294" s="19"/>
    </row>
    <row r="295" spans="4:10" x14ac:dyDescent="0.3">
      <c r="D295" s="15">
        <v>43364</v>
      </c>
      <c r="E295" s="19">
        <v>-170</v>
      </c>
      <c r="I295" s="15"/>
      <c r="J295" s="19"/>
    </row>
    <row r="296" spans="4:10" x14ac:dyDescent="0.3">
      <c r="D296" s="15">
        <v>43368</v>
      </c>
      <c r="E296" s="19">
        <v>410</v>
      </c>
      <c r="I296" s="15"/>
      <c r="J296" s="19"/>
    </row>
    <row r="297" spans="4:10" x14ac:dyDescent="0.3">
      <c r="D297" s="15">
        <v>43388</v>
      </c>
      <c r="E297" s="19">
        <v>10</v>
      </c>
      <c r="I297" s="15"/>
      <c r="J297" s="19"/>
    </row>
    <row r="298" spans="4:10" x14ac:dyDescent="0.3">
      <c r="D298" s="15">
        <v>43390</v>
      </c>
      <c r="E298" s="19">
        <v>390</v>
      </c>
      <c r="I298" s="15"/>
      <c r="J298" s="19"/>
    </row>
    <row r="299" spans="4:10" x14ac:dyDescent="0.3">
      <c r="D299" s="15">
        <v>43397</v>
      </c>
      <c r="E299" s="19">
        <v>-280</v>
      </c>
      <c r="I299" s="15"/>
      <c r="J299" s="19"/>
    </row>
    <row r="300" spans="4:10" x14ac:dyDescent="0.3">
      <c r="D300" s="15">
        <v>43398</v>
      </c>
      <c r="E300" s="19">
        <v>50</v>
      </c>
      <c r="I300" s="15"/>
      <c r="J300" s="19"/>
    </row>
    <row r="301" spans="4:10" x14ac:dyDescent="0.3">
      <c r="D301" s="15">
        <v>43402</v>
      </c>
      <c r="E301" s="19">
        <v>340</v>
      </c>
      <c r="I301" s="15"/>
      <c r="J301" s="19"/>
    </row>
    <row r="302" spans="4:10" x14ac:dyDescent="0.3">
      <c r="D302" s="15">
        <v>43403</v>
      </c>
      <c r="E302" s="19">
        <v>130</v>
      </c>
      <c r="I302" s="15"/>
      <c r="J302" s="19"/>
    </row>
    <row r="303" spans="4:10" x14ac:dyDescent="0.3">
      <c r="D303" s="15">
        <v>43404</v>
      </c>
      <c r="E303" s="19">
        <v>0</v>
      </c>
      <c r="I303" s="15"/>
      <c r="J303" s="19"/>
    </row>
    <row r="304" spans="4:10" x14ac:dyDescent="0.3">
      <c r="D304" s="15">
        <v>43413</v>
      </c>
      <c r="E304" s="19">
        <v>190</v>
      </c>
      <c r="I304" s="15"/>
      <c r="J304" s="19"/>
    </row>
    <row r="305" spans="4:10" x14ac:dyDescent="0.3">
      <c r="D305" s="15">
        <v>43418</v>
      </c>
      <c r="E305" s="19">
        <v>-110</v>
      </c>
      <c r="I305" s="15"/>
      <c r="J305" s="19"/>
    </row>
    <row r="306" spans="4:10" x14ac:dyDescent="0.3">
      <c r="D306" s="15">
        <v>43424</v>
      </c>
      <c r="E306" s="19">
        <v>-50</v>
      </c>
      <c r="I306" s="15"/>
      <c r="J306" s="19"/>
    </row>
    <row r="307" spans="4:10" x14ac:dyDescent="0.3">
      <c r="D307" s="15">
        <v>43432</v>
      </c>
      <c r="E307" s="19">
        <v>-10</v>
      </c>
      <c r="I307" s="15"/>
      <c r="J307" s="19"/>
    </row>
    <row r="308" spans="4:10" x14ac:dyDescent="0.3">
      <c r="D308" s="15">
        <v>43437</v>
      </c>
      <c r="E308" s="19">
        <v>-10</v>
      </c>
      <c r="I308" s="15"/>
      <c r="J308" s="19"/>
    </row>
    <row r="309" spans="4:10" x14ac:dyDescent="0.3">
      <c r="D309" s="15">
        <v>43446</v>
      </c>
      <c r="E309" s="19">
        <v>-240</v>
      </c>
      <c r="I309" s="15"/>
      <c r="J309" s="19"/>
    </row>
    <row r="310" spans="4:10" x14ac:dyDescent="0.3">
      <c r="D310" s="15">
        <v>43452</v>
      </c>
      <c r="E310" s="19">
        <v>30</v>
      </c>
      <c r="I310" s="15"/>
      <c r="J310" s="19"/>
    </row>
    <row r="311" spans="4:10" x14ac:dyDescent="0.3">
      <c r="D311" s="15">
        <v>43453</v>
      </c>
      <c r="E311" s="19">
        <v>120</v>
      </c>
      <c r="I311" s="15"/>
      <c r="J311" s="19"/>
    </row>
    <row r="312" spans="4:10" x14ac:dyDescent="0.3">
      <c r="D312" s="15">
        <v>43458</v>
      </c>
      <c r="E312" s="19">
        <v>-410</v>
      </c>
      <c r="I312" s="15"/>
      <c r="J312" s="19"/>
    </row>
    <row r="313" spans="4:10" x14ac:dyDescent="0.3">
      <c r="D313" s="15">
        <v>43460</v>
      </c>
      <c r="E313" s="19">
        <v>10</v>
      </c>
      <c r="I313" s="15"/>
      <c r="J313" s="19"/>
    </row>
    <row r="314" spans="4:10" x14ac:dyDescent="0.3">
      <c r="D314" s="15">
        <v>43461</v>
      </c>
      <c r="E314" s="19">
        <v>-320</v>
      </c>
      <c r="I314" s="15"/>
      <c r="J314" s="19"/>
    </row>
    <row r="315" spans="4:10" x14ac:dyDescent="0.3">
      <c r="D315" s="15">
        <v>43468</v>
      </c>
      <c r="E315" s="19">
        <v>110</v>
      </c>
      <c r="I315" s="15"/>
      <c r="J315" s="19"/>
    </row>
    <row r="316" spans="4:10" x14ac:dyDescent="0.3">
      <c r="D316" s="15">
        <v>43473</v>
      </c>
      <c r="E316" s="19">
        <v>360</v>
      </c>
      <c r="I316" s="15"/>
      <c r="J316" s="19"/>
    </row>
    <row r="317" spans="4:10" x14ac:dyDescent="0.3">
      <c r="D317" s="15">
        <v>43475</v>
      </c>
      <c r="E317" s="19">
        <v>-50</v>
      </c>
      <c r="I317" s="15"/>
      <c r="J317" s="19"/>
    </row>
    <row r="318" spans="4:10" x14ac:dyDescent="0.3">
      <c r="D318" s="15">
        <v>43483</v>
      </c>
      <c r="E318" s="19">
        <v>460</v>
      </c>
      <c r="I318" s="15"/>
      <c r="J318" s="19"/>
    </row>
    <row r="319" spans="4:10" x14ac:dyDescent="0.3">
      <c r="D319" s="15">
        <v>43487</v>
      </c>
      <c r="E319" s="19">
        <v>200</v>
      </c>
      <c r="I319" s="15"/>
      <c r="J319" s="19"/>
    </row>
    <row r="320" spans="4:10" x14ac:dyDescent="0.3">
      <c r="D320" s="15">
        <v>43488</v>
      </c>
      <c r="E320" s="19">
        <v>380</v>
      </c>
      <c r="I320" s="15"/>
      <c r="J320" s="19"/>
    </row>
    <row r="321" spans="4:10" x14ac:dyDescent="0.3">
      <c r="D321" s="15">
        <v>43503</v>
      </c>
      <c r="E321" s="19">
        <v>320</v>
      </c>
      <c r="I321" s="15"/>
      <c r="J321" s="19"/>
    </row>
    <row r="322" spans="4:10" x14ac:dyDescent="0.3">
      <c r="D322" s="15">
        <v>43508</v>
      </c>
      <c r="E322" s="19">
        <v>-420</v>
      </c>
      <c r="I322" s="15"/>
      <c r="J322" s="19"/>
    </row>
    <row r="323" spans="4:10" x14ac:dyDescent="0.3">
      <c r="D323" s="15">
        <v>43510</v>
      </c>
      <c r="E323" s="19">
        <v>-790</v>
      </c>
      <c r="I323" s="15"/>
      <c r="J323" s="19"/>
    </row>
    <row r="324" spans="4:10" x14ac:dyDescent="0.3">
      <c r="D324" s="15">
        <v>43516</v>
      </c>
      <c r="E324" s="19">
        <v>-190</v>
      </c>
      <c r="I324" s="15"/>
      <c r="J324" s="19"/>
    </row>
    <row r="325" spans="4:10" x14ac:dyDescent="0.3">
      <c r="D325" s="15">
        <v>43518</v>
      </c>
      <c r="E325" s="19">
        <v>160</v>
      </c>
      <c r="I325" s="15"/>
      <c r="J325" s="19"/>
    </row>
    <row r="326" spans="4:10" x14ac:dyDescent="0.3">
      <c r="D326" s="15">
        <v>43525</v>
      </c>
      <c r="E326" s="19">
        <v>370</v>
      </c>
      <c r="I326" s="15"/>
      <c r="J326" s="19"/>
    </row>
    <row r="327" spans="4:10" x14ac:dyDescent="0.3">
      <c r="D327" s="15">
        <v>43532</v>
      </c>
      <c r="E327" s="19">
        <v>-380</v>
      </c>
      <c r="I327" s="15"/>
      <c r="J327" s="19"/>
    </row>
    <row r="328" spans="4:10" x14ac:dyDescent="0.3">
      <c r="D328" s="15">
        <v>43550</v>
      </c>
      <c r="E328" s="19">
        <v>370</v>
      </c>
      <c r="I328" s="15"/>
      <c r="J328" s="19"/>
    </row>
    <row r="329" spans="4:10" x14ac:dyDescent="0.3">
      <c r="D329" s="15">
        <v>43559</v>
      </c>
      <c r="E329" s="19">
        <v>500</v>
      </c>
      <c r="I329" s="15"/>
      <c r="J329" s="19"/>
    </row>
    <row r="330" spans="4:10" x14ac:dyDescent="0.3">
      <c r="D330" s="15">
        <v>43560</v>
      </c>
      <c r="E330" s="19">
        <v>-120</v>
      </c>
      <c r="I330" s="15"/>
      <c r="J330" s="19"/>
    </row>
    <row r="331" spans="4:10" x14ac:dyDescent="0.3">
      <c r="D331" s="15">
        <v>43565</v>
      </c>
      <c r="E331" s="19">
        <v>-280</v>
      </c>
      <c r="I331" s="15"/>
      <c r="J331" s="19"/>
    </row>
    <row r="332" spans="4:10" x14ac:dyDescent="0.3">
      <c r="D332" s="15">
        <v>43571</v>
      </c>
      <c r="E332" s="19">
        <v>-220</v>
      </c>
      <c r="I332" s="15"/>
      <c r="J332" s="19"/>
    </row>
    <row r="333" spans="4:10" x14ac:dyDescent="0.3">
      <c r="D333" s="15">
        <v>43580</v>
      </c>
      <c r="E333" s="19">
        <v>140</v>
      </c>
      <c r="I333" s="15"/>
      <c r="J333" s="19"/>
    </row>
    <row r="334" spans="4:10" x14ac:dyDescent="0.3">
      <c r="D334" s="15">
        <v>43584</v>
      </c>
      <c r="E334" s="19">
        <v>-260</v>
      </c>
      <c r="I334" s="15"/>
      <c r="J334" s="19"/>
    </row>
    <row r="335" spans="4:10" x14ac:dyDescent="0.3">
      <c r="D335" s="15">
        <v>43591</v>
      </c>
      <c r="E335" s="19">
        <v>20</v>
      </c>
      <c r="I335" s="15"/>
      <c r="J335" s="19"/>
    </row>
    <row r="336" spans="4:10" x14ac:dyDescent="0.3">
      <c r="D336" s="15">
        <v>43599</v>
      </c>
      <c r="E336" s="19">
        <v>-90</v>
      </c>
      <c r="I336" s="15"/>
      <c r="J336" s="19"/>
    </row>
    <row r="337" spans="4:10" x14ac:dyDescent="0.3">
      <c r="D337" s="15">
        <v>43601</v>
      </c>
      <c r="E337" s="19">
        <v>-310</v>
      </c>
      <c r="I337" s="15"/>
      <c r="J337" s="19"/>
    </row>
    <row r="338" spans="4:10" x14ac:dyDescent="0.3">
      <c r="D338" s="15">
        <v>43605</v>
      </c>
      <c r="E338" s="19">
        <v>490</v>
      </c>
      <c r="I338" s="15"/>
      <c r="J338" s="19"/>
    </row>
    <row r="339" spans="4:10" x14ac:dyDescent="0.3">
      <c r="D339" s="15">
        <v>43614</v>
      </c>
      <c r="E339" s="19">
        <v>120</v>
      </c>
      <c r="I339" s="15"/>
      <c r="J339" s="19"/>
    </row>
    <row r="340" spans="4:10" x14ac:dyDescent="0.3">
      <c r="D340" s="15">
        <v>43640</v>
      </c>
      <c r="E340" s="19">
        <v>30</v>
      </c>
      <c r="I340" s="15"/>
      <c r="J340" s="19"/>
    </row>
    <row r="341" spans="4:10" x14ac:dyDescent="0.3">
      <c r="D341" s="15">
        <v>43642</v>
      </c>
      <c r="E341" s="19">
        <v>350</v>
      </c>
      <c r="I341" s="15"/>
      <c r="J341" s="19"/>
    </row>
    <row r="342" spans="4:10" x14ac:dyDescent="0.3">
      <c r="D342" s="15">
        <v>43643</v>
      </c>
      <c r="E342" s="19">
        <v>-420</v>
      </c>
      <c r="I342" s="15"/>
      <c r="J342" s="19"/>
    </row>
    <row r="343" spans="4:10" x14ac:dyDescent="0.3">
      <c r="D343" s="15">
        <v>43644</v>
      </c>
      <c r="E343" s="19">
        <v>-610</v>
      </c>
      <c r="I343" s="15"/>
      <c r="J343" s="19"/>
    </row>
    <row r="344" spans="4:10" x14ac:dyDescent="0.3">
      <c r="D344" s="15">
        <v>43648</v>
      </c>
      <c r="E344" s="19">
        <v>230</v>
      </c>
      <c r="I344" s="15"/>
      <c r="J344" s="19"/>
    </row>
    <row r="345" spans="4:10" x14ac:dyDescent="0.3">
      <c r="D345" s="15">
        <v>43655</v>
      </c>
      <c r="E345" s="19">
        <v>90</v>
      </c>
      <c r="I345" s="15"/>
      <c r="J345" s="19"/>
    </row>
    <row r="346" spans="4:10" x14ac:dyDescent="0.3">
      <c r="D346" s="15">
        <v>43656</v>
      </c>
      <c r="E346" s="19">
        <v>270</v>
      </c>
      <c r="I346" s="15"/>
      <c r="J346" s="19"/>
    </row>
    <row r="347" spans="4:10" x14ac:dyDescent="0.3">
      <c r="D347" s="15">
        <v>43657</v>
      </c>
      <c r="E347" s="19">
        <v>-150</v>
      </c>
      <c r="I347" s="15"/>
      <c r="J347" s="19"/>
    </row>
    <row r="348" spans="4:10" x14ac:dyDescent="0.3">
      <c r="D348" s="15">
        <v>43658</v>
      </c>
      <c r="E348" s="19">
        <v>-240</v>
      </c>
      <c r="I348" s="15"/>
      <c r="J348" s="19"/>
    </row>
    <row r="349" spans="4:10" x14ac:dyDescent="0.3">
      <c r="D349" s="15">
        <v>43665</v>
      </c>
      <c r="E349" s="19">
        <v>-90</v>
      </c>
      <c r="I349" s="15"/>
      <c r="J349" s="19"/>
    </row>
    <row r="350" spans="4:10" x14ac:dyDescent="0.3">
      <c r="D350" s="15">
        <v>43669</v>
      </c>
      <c r="E350" s="19">
        <v>-70</v>
      </c>
      <c r="I350" s="15"/>
      <c r="J350" s="19"/>
    </row>
    <row r="351" spans="4:10" x14ac:dyDescent="0.3">
      <c r="D351" s="15">
        <v>43670</v>
      </c>
      <c r="E351" s="19">
        <v>170</v>
      </c>
      <c r="I351" s="15"/>
      <c r="J351" s="19"/>
    </row>
    <row r="352" spans="4:10" x14ac:dyDescent="0.3">
      <c r="D352" s="15">
        <v>43682</v>
      </c>
      <c r="E352" s="19">
        <v>40</v>
      </c>
      <c r="I352" s="15"/>
      <c r="J352" s="19"/>
    </row>
    <row r="353" spans="4:10" x14ac:dyDescent="0.3">
      <c r="D353" s="15">
        <v>43685</v>
      </c>
      <c r="E353" s="19">
        <v>-140</v>
      </c>
      <c r="I353" s="15"/>
      <c r="J353" s="19"/>
    </row>
    <row r="354" spans="4:10" x14ac:dyDescent="0.3">
      <c r="D354" s="15">
        <v>43686</v>
      </c>
      <c r="E354" s="19">
        <v>-260</v>
      </c>
      <c r="I354" s="15"/>
      <c r="J354" s="19"/>
    </row>
    <row r="355" spans="4:10" x14ac:dyDescent="0.3">
      <c r="D355" s="15">
        <v>43689</v>
      </c>
      <c r="E355" s="19">
        <v>-220</v>
      </c>
      <c r="I355" s="15"/>
      <c r="J355" s="19"/>
    </row>
    <row r="356" spans="4:10" x14ac:dyDescent="0.3">
      <c r="D356" s="15">
        <v>43690</v>
      </c>
      <c r="E356" s="19">
        <v>250</v>
      </c>
      <c r="I356" s="15"/>
      <c r="J356" s="19"/>
    </row>
    <row r="357" spans="4:10" x14ac:dyDescent="0.3">
      <c r="D357" s="15">
        <v>43691</v>
      </c>
      <c r="E357" s="19">
        <v>850</v>
      </c>
      <c r="I357" s="15"/>
      <c r="J357" s="19"/>
    </row>
    <row r="358" spans="4:10" x14ac:dyDescent="0.3">
      <c r="D358" s="15">
        <v>43692</v>
      </c>
      <c r="E358" s="19">
        <v>-80</v>
      </c>
      <c r="I358" s="15"/>
      <c r="J358" s="19"/>
    </row>
    <row r="359" spans="4:10" x14ac:dyDescent="0.3">
      <c r="D359" s="15">
        <v>43703</v>
      </c>
      <c r="E359" s="19">
        <v>490</v>
      </c>
      <c r="I359" s="15"/>
      <c r="J359" s="19"/>
    </row>
    <row r="360" spans="4:10" x14ac:dyDescent="0.3">
      <c r="D360" s="15">
        <v>43707</v>
      </c>
      <c r="E360" s="19">
        <v>-50</v>
      </c>
      <c r="I360" s="15"/>
      <c r="J360" s="19"/>
    </row>
    <row r="361" spans="4:10" x14ac:dyDescent="0.3">
      <c r="D361" s="15">
        <v>43711</v>
      </c>
      <c r="E361" s="19">
        <v>270</v>
      </c>
      <c r="I361" s="15"/>
      <c r="J361" s="19"/>
    </row>
    <row r="362" spans="4:10" x14ac:dyDescent="0.3">
      <c r="D362" s="15">
        <v>43714</v>
      </c>
      <c r="E362" s="19">
        <v>350</v>
      </c>
      <c r="I362" s="15"/>
      <c r="J362" s="19"/>
    </row>
    <row r="363" spans="4:10" x14ac:dyDescent="0.3">
      <c r="D363" s="15">
        <v>43719</v>
      </c>
      <c r="E363" s="19">
        <v>-390</v>
      </c>
      <c r="I363" s="15"/>
      <c r="J363" s="19"/>
    </row>
    <row r="364" spans="4:10" x14ac:dyDescent="0.3">
      <c r="D364" s="15">
        <v>43725</v>
      </c>
      <c r="E364" s="19">
        <v>-240</v>
      </c>
      <c r="I364" s="15"/>
      <c r="J364" s="19"/>
    </row>
    <row r="365" spans="4:10" x14ac:dyDescent="0.3">
      <c r="D365" s="15">
        <v>43726</v>
      </c>
      <c r="E365" s="19">
        <v>260</v>
      </c>
      <c r="I365" s="15"/>
      <c r="J365" s="19"/>
    </row>
    <row r="366" spans="4:10" x14ac:dyDescent="0.3">
      <c r="D366" s="15">
        <v>43728</v>
      </c>
      <c r="E366" s="19">
        <v>440</v>
      </c>
      <c r="I366" s="15"/>
      <c r="J366" s="19"/>
    </row>
    <row r="367" spans="4:10" x14ac:dyDescent="0.3">
      <c r="D367" s="15">
        <v>43732</v>
      </c>
      <c r="E367" s="19">
        <v>-110</v>
      </c>
      <c r="I367" s="15"/>
      <c r="J367" s="19"/>
    </row>
    <row r="368" spans="4:10" x14ac:dyDescent="0.3">
      <c r="D368" s="15">
        <v>43733</v>
      </c>
      <c r="E368" s="19">
        <v>-90</v>
      </c>
      <c r="I368" s="15"/>
      <c r="J368" s="19"/>
    </row>
    <row r="369" spans="4:10" x14ac:dyDescent="0.3">
      <c r="D369" s="15">
        <v>43738</v>
      </c>
      <c r="E369" s="19">
        <v>10</v>
      </c>
      <c r="I369" s="15"/>
      <c r="J369" s="19"/>
    </row>
    <row r="370" spans="4:10" x14ac:dyDescent="0.3">
      <c r="D370" s="15">
        <v>43739</v>
      </c>
      <c r="E370" s="19">
        <v>-70</v>
      </c>
      <c r="I370" s="15"/>
      <c r="J370" s="19"/>
    </row>
    <row r="371" spans="4:10" x14ac:dyDescent="0.3">
      <c r="D371" s="15">
        <v>43740</v>
      </c>
      <c r="E371" s="19">
        <v>-180</v>
      </c>
      <c r="I371" s="15"/>
      <c r="J371" s="19"/>
    </row>
    <row r="372" spans="4:10" x14ac:dyDescent="0.3">
      <c r="D372" s="15">
        <v>43749</v>
      </c>
      <c r="E372" s="19">
        <v>-330</v>
      </c>
      <c r="I372" s="15"/>
      <c r="J372" s="19"/>
    </row>
    <row r="373" spans="4:10" x14ac:dyDescent="0.3">
      <c r="D373" s="15">
        <v>43755</v>
      </c>
      <c r="E373" s="19">
        <v>210</v>
      </c>
      <c r="I373" s="15"/>
      <c r="J373" s="19"/>
    </row>
    <row r="374" spans="4:10" x14ac:dyDescent="0.3">
      <c r="D374" s="15">
        <v>43762</v>
      </c>
      <c r="E374" s="19">
        <v>-350</v>
      </c>
      <c r="I374" s="15"/>
      <c r="J374" s="19"/>
    </row>
    <row r="375" spans="4:10" x14ac:dyDescent="0.3">
      <c r="D375" s="15">
        <v>43769</v>
      </c>
      <c r="E375" s="19">
        <v>370</v>
      </c>
      <c r="I375" s="15"/>
      <c r="J375" s="19"/>
    </row>
    <row r="376" spans="4:10" x14ac:dyDescent="0.3">
      <c r="D376" s="15">
        <v>43770</v>
      </c>
      <c r="E376" s="19">
        <v>-470</v>
      </c>
      <c r="I376" s="15"/>
      <c r="J376" s="19"/>
    </row>
    <row r="377" spans="4:10" x14ac:dyDescent="0.3">
      <c r="D377" s="15">
        <v>43775</v>
      </c>
      <c r="E377" s="19">
        <v>100</v>
      </c>
      <c r="I377" s="15"/>
      <c r="J377" s="19"/>
    </row>
    <row r="378" spans="4:10" x14ac:dyDescent="0.3">
      <c r="D378" s="15">
        <v>43777</v>
      </c>
      <c r="E378" s="19">
        <v>210</v>
      </c>
      <c r="I378" s="15"/>
      <c r="J378" s="19"/>
    </row>
    <row r="379" spans="4:10" x14ac:dyDescent="0.3">
      <c r="D379" s="15">
        <v>43780</v>
      </c>
      <c r="E379" s="19">
        <v>210</v>
      </c>
      <c r="I379" s="15"/>
      <c r="J379" s="19"/>
    </row>
    <row r="380" spans="4:10" x14ac:dyDescent="0.3">
      <c r="D380" s="15">
        <v>43782</v>
      </c>
      <c r="E380" s="19">
        <v>-190</v>
      </c>
      <c r="I380" s="15"/>
      <c r="J380" s="19"/>
    </row>
    <row r="381" spans="4:10" x14ac:dyDescent="0.3">
      <c r="D381" s="15">
        <v>43789</v>
      </c>
      <c r="E381" s="19">
        <v>50</v>
      </c>
      <c r="I381" s="15"/>
      <c r="J381" s="19"/>
    </row>
    <row r="382" spans="4:10" x14ac:dyDescent="0.3">
      <c r="D382" s="15">
        <v>43798</v>
      </c>
      <c r="E382" s="19">
        <v>340</v>
      </c>
      <c r="I382" s="15"/>
      <c r="J382" s="19"/>
    </row>
    <row r="383" spans="4:10" x14ac:dyDescent="0.3">
      <c r="D383" s="15">
        <v>43802</v>
      </c>
      <c r="E383" s="19">
        <v>-220</v>
      </c>
      <c r="I383" s="15"/>
      <c r="J383" s="19"/>
    </row>
    <row r="384" spans="4:10" x14ac:dyDescent="0.3">
      <c r="D384" s="15">
        <v>43805</v>
      </c>
      <c r="E384" s="19">
        <v>-270</v>
      </c>
      <c r="I384" s="15"/>
      <c r="J384" s="19"/>
    </row>
    <row r="385" spans="4:10" x14ac:dyDescent="0.3">
      <c r="D385" s="15">
        <v>43808</v>
      </c>
      <c r="E385" s="19">
        <v>180</v>
      </c>
      <c r="I385" s="15"/>
      <c r="J385" s="19"/>
    </row>
    <row r="386" spans="4:10" x14ac:dyDescent="0.3">
      <c r="D386" s="15">
        <v>43810</v>
      </c>
      <c r="E386" s="19">
        <v>90</v>
      </c>
      <c r="I386" s="15"/>
      <c r="J386" s="19"/>
    </row>
    <row r="387" spans="4:10" x14ac:dyDescent="0.3">
      <c r="D387" s="15">
        <v>43822</v>
      </c>
      <c r="E387" s="19">
        <v>-50</v>
      </c>
      <c r="I387" s="15"/>
      <c r="J387" s="19"/>
    </row>
    <row r="388" spans="4:10" x14ac:dyDescent="0.3">
      <c r="D388" s="15">
        <v>43826</v>
      </c>
      <c r="E388" s="19">
        <v>270</v>
      </c>
      <c r="I388" s="15"/>
      <c r="J388" s="19"/>
    </row>
    <row r="389" spans="4:10" x14ac:dyDescent="0.3">
      <c r="D389" s="15">
        <v>43836</v>
      </c>
      <c r="E389" s="19">
        <v>400</v>
      </c>
      <c r="I389" s="15"/>
      <c r="J389" s="19"/>
    </row>
    <row r="390" spans="4:10" x14ac:dyDescent="0.3">
      <c r="D390" s="15">
        <v>43837</v>
      </c>
      <c r="E390" s="19">
        <v>280</v>
      </c>
      <c r="I390" s="15"/>
      <c r="J390" s="19"/>
    </row>
    <row r="391" spans="4:10" x14ac:dyDescent="0.3">
      <c r="D391" s="15">
        <v>43838</v>
      </c>
      <c r="E391" s="19">
        <v>-280</v>
      </c>
      <c r="I391" s="15"/>
      <c r="J391" s="19"/>
    </row>
    <row r="392" spans="4:10" x14ac:dyDescent="0.3">
      <c r="D392" s="15">
        <v>43839</v>
      </c>
      <c r="E392" s="19">
        <v>-270</v>
      </c>
      <c r="I392" s="15"/>
      <c r="J392" s="19"/>
    </row>
    <row r="393" spans="4:10" x14ac:dyDescent="0.3">
      <c r="D393" s="15">
        <v>43840</v>
      </c>
      <c r="E393" s="19">
        <v>200</v>
      </c>
      <c r="I393" s="15"/>
      <c r="J393" s="19"/>
    </row>
    <row r="394" spans="4:10" x14ac:dyDescent="0.3">
      <c r="D394" s="15">
        <v>43844</v>
      </c>
      <c r="E394" s="19">
        <v>-370</v>
      </c>
      <c r="I394" s="15"/>
      <c r="J394" s="19"/>
    </row>
    <row r="395" spans="4:10" x14ac:dyDescent="0.3">
      <c r="D395" s="15">
        <v>43852</v>
      </c>
      <c r="E395" s="19">
        <v>-150</v>
      </c>
      <c r="I395" s="15"/>
      <c r="J395" s="19"/>
    </row>
    <row r="396" spans="4:10" x14ac:dyDescent="0.3">
      <c r="D396" s="15">
        <v>43854</v>
      </c>
      <c r="E396" s="19">
        <v>-220</v>
      </c>
      <c r="I396" s="15"/>
      <c r="J396" s="19"/>
    </row>
    <row r="397" spans="4:10" x14ac:dyDescent="0.3">
      <c r="D397" s="15">
        <v>43858</v>
      </c>
      <c r="E397" s="19">
        <v>-500</v>
      </c>
      <c r="I397" s="15"/>
      <c r="J397" s="19"/>
    </row>
    <row r="398" spans="4:10" x14ac:dyDescent="0.3">
      <c r="D398" s="15">
        <v>43859</v>
      </c>
      <c r="E398" s="19">
        <v>440</v>
      </c>
      <c r="I398" s="15"/>
      <c r="J398" s="19"/>
    </row>
    <row r="399" spans="4:10" x14ac:dyDescent="0.3">
      <c r="D399" s="15">
        <v>43866</v>
      </c>
      <c r="E399" s="19">
        <v>0</v>
      </c>
      <c r="I399" s="15"/>
      <c r="J399" s="19"/>
    </row>
    <row r="400" spans="4:10" x14ac:dyDescent="0.3">
      <c r="D400" s="15">
        <v>43867</v>
      </c>
      <c r="E400" s="19">
        <v>-280</v>
      </c>
      <c r="I400" s="15"/>
      <c r="J400" s="19"/>
    </row>
    <row r="401" spans="4:10" x14ac:dyDescent="0.3">
      <c r="D401" s="15">
        <v>43871</v>
      </c>
      <c r="E401" s="19">
        <v>-280</v>
      </c>
      <c r="I401" s="15"/>
      <c r="J401" s="19"/>
    </row>
    <row r="402" spans="4:10" x14ac:dyDescent="0.3">
      <c r="D402" s="15">
        <v>43872</v>
      </c>
      <c r="E402" s="19">
        <v>-230</v>
      </c>
      <c r="I402" s="15"/>
      <c r="J402" s="19"/>
    </row>
    <row r="403" spans="4:10" x14ac:dyDescent="0.3">
      <c r="D403" s="15">
        <v>43879</v>
      </c>
      <c r="E403" s="19">
        <v>-130</v>
      </c>
      <c r="I403" s="15"/>
      <c r="J403" s="19"/>
    </row>
    <row r="404" spans="4:10" x14ac:dyDescent="0.3">
      <c r="D404" s="15">
        <v>43886</v>
      </c>
      <c r="E404" s="19">
        <v>130</v>
      </c>
      <c r="I404" s="15"/>
      <c r="J404" s="19"/>
    </row>
    <row r="405" spans="4:10" x14ac:dyDescent="0.3">
      <c r="D405" s="15">
        <v>43887</v>
      </c>
      <c r="E405" s="19">
        <v>-820</v>
      </c>
      <c r="I405" s="15"/>
      <c r="J405" s="19"/>
    </row>
    <row r="406" spans="4:10" x14ac:dyDescent="0.3">
      <c r="D406" s="15">
        <v>43892</v>
      </c>
      <c r="E406" s="19">
        <v>410</v>
      </c>
      <c r="I406" s="15"/>
      <c r="J406" s="19"/>
    </row>
    <row r="407" spans="4:10" x14ac:dyDescent="0.3">
      <c r="D407" s="15">
        <v>43893</v>
      </c>
      <c r="E407" s="19">
        <v>360</v>
      </c>
      <c r="I407" s="15"/>
      <c r="J407" s="19"/>
    </row>
    <row r="408" spans="4:10" x14ac:dyDescent="0.3">
      <c r="D408" s="15">
        <v>43899</v>
      </c>
      <c r="E408" s="19">
        <v>-130</v>
      </c>
      <c r="I408" s="15"/>
      <c r="J408" s="19"/>
    </row>
    <row r="409" spans="4:10" x14ac:dyDescent="0.3">
      <c r="D409" s="15">
        <v>43902</v>
      </c>
      <c r="E409" s="19">
        <v>0</v>
      </c>
      <c r="I409" s="15"/>
      <c r="J409" s="19"/>
    </row>
    <row r="410" spans="4:10" x14ac:dyDescent="0.3">
      <c r="D410" s="15">
        <v>43910</v>
      </c>
      <c r="E410" s="19">
        <v>-40</v>
      </c>
      <c r="I410" s="15"/>
      <c r="J410" s="19"/>
    </row>
    <row r="411" spans="4:10" x14ac:dyDescent="0.3">
      <c r="D411" s="15">
        <v>43915</v>
      </c>
      <c r="E411" s="19">
        <v>-200</v>
      </c>
      <c r="I411" s="15"/>
      <c r="J411" s="19"/>
    </row>
    <row r="412" spans="4:10" x14ac:dyDescent="0.3">
      <c r="D412" s="15">
        <v>43920</v>
      </c>
      <c r="E412" s="19">
        <v>240</v>
      </c>
      <c r="I412" s="15"/>
      <c r="J412" s="19"/>
    </row>
    <row r="413" spans="4:10" x14ac:dyDescent="0.3">
      <c r="D413" s="15">
        <v>43921</v>
      </c>
      <c r="E413" s="19">
        <v>-220</v>
      </c>
      <c r="I413" s="15"/>
      <c r="J413" s="19"/>
    </row>
    <row r="414" spans="4:10" x14ac:dyDescent="0.3">
      <c r="D414" s="15">
        <v>43934</v>
      </c>
      <c r="E414" s="19">
        <v>280</v>
      </c>
      <c r="I414" s="15"/>
      <c r="J414" s="19"/>
    </row>
    <row r="415" spans="4:10" x14ac:dyDescent="0.3">
      <c r="D415" s="15">
        <v>43937</v>
      </c>
      <c r="E415" s="19">
        <v>-390</v>
      </c>
      <c r="I415" s="15"/>
      <c r="J415" s="19"/>
    </row>
    <row r="416" spans="4:10" x14ac:dyDescent="0.3">
      <c r="D416" s="15">
        <v>43943</v>
      </c>
      <c r="E416" s="19">
        <v>-370</v>
      </c>
      <c r="I416" s="15"/>
      <c r="J416" s="19"/>
    </row>
    <row r="417" spans="4:10" x14ac:dyDescent="0.3">
      <c r="D417" s="15">
        <v>43944</v>
      </c>
      <c r="E417" s="19">
        <v>-120</v>
      </c>
      <c r="I417" s="15"/>
      <c r="J417" s="19"/>
    </row>
    <row r="418" spans="4:10" x14ac:dyDescent="0.3">
      <c r="D418" s="15">
        <v>43945</v>
      </c>
      <c r="E418" s="19">
        <v>-180</v>
      </c>
      <c r="I418" s="15"/>
      <c r="J418" s="19"/>
    </row>
    <row r="419" spans="4:10" x14ac:dyDescent="0.3">
      <c r="D419" s="15">
        <v>43952</v>
      </c>
      <c r="E419" s="19">
        <v>-450</v>
      </c>
      <c r="I419" s="15"/>
      <c r="J419" s="19"/>
    </row>
    <row r="420" spans="4:10" x14ac:dyDescent="0.3">
      <c r="D420" s="15">
        <v>43956</v>
      </c>
      <c r="E420" s="19">
        <v>880</v>
      </c>
      <c r="I420" s="15"/>
      <c r="J420" s="19"/>
    </row>
    <row r="421" spans="4:10" x14ac:dyDescent="0.3">
      <c r="D421" s="15">
        <v>43958</v>
      </c>
      <c r="E421" s="19">
        <v>-480</v>
      </c>
      <c r="I421" s="15"/>
      <c r="J421" s="19"/>
    </row>
    <row r="422" spans="4:10" x14ac:dyDescent="0.3">
      <c r="D422" s="15">
        <v>43959</v>
      </c>
      <c r="E422" s="19">
        <v>430</v>
      </c>
      <c r="I422" s="15"/>
      <c r="J422" s="19"/>
    </row>
    <row r="423" spans="4:10" x14ac:dyDescent="0.3">
      <c r="D423" s="15">
        <v>43966</v>
      </c>
      <c r="E423" s="19">
        <v>120</v>
      </c>
      <c r="I423" s="15"/>
      <c r="J423" s="19"/>
    </row>
    <row r="424" spans="4:10" x14ac:dyDescent="0.3">
      <c r="D424" s="15">
        <v>43970</v>
      </c>
      <c r="E424" s="19">
        <v>440</v>
      </c>
      <c r="I424" s="15"/>
      <c r="J424" s="19"/>
    </row>
    <row r="425" spans="4:10" x14ac:dyDescent="0.3">
      <c r="D425" s="15">
        <v>43979</v>
      </c>
      <c r="E425" s="19">
        <v>420</v>
      </c>
      <c r="I425" s="15"/>
      <c r="J425" s="19"/>
    </row>
    <row r="426" spans="4:10" x14ac:dyDescent="0.3">
      <c r="D426" s="15">
        <v>43980</v>
      </c>
      <c r="E426" s="19">
        <v>270</v>
      </c>
      <c r="I426" s="15"/>
      <c r="J426" s="19"/>
    </row>
    <row r="427" spans="4:10" x14ac:dyDescent="0.3">
      <c r="D427" s="15">
        <v>43984</v>
      </c>
      <c r="E427" s="19">
        <v>-330</v>
      </c>
      <c r="I427" s="15"/>
      <c r="J427" s="19"/>
    </row>
    <row r="428" spans="4:10" x14ac:dyDescent="0.3">
      <c r="D428" s="15">
        <v>43987</v>
      </c>
      <c r="E428" s="19">
        <v>-480</v>
      </c>
      <c r="I428" s="15"/>
      <c r="J428" s="19"/>
    </row>
    <row r="429" spans="4:10" x14ac:dyDescent="0.3">
      <c r="D429" s="15">
        <v>43997</v>
      </c>
      <c r="E429" s="19">
        <v>-10</v>
      </c>
      <c r="I429" s="15"/>
      <c r="J429" s="19"/>
    </row>
    <row r="430" spans="4:10" x14ac:dyDescent="0.3">
      <c r="D430" s="15">
        <v>43999</v>
      </c>
      <c r="E430" s="19">
        <v>0</v>
      </c>
      <c r="I430" s="15"/>
      <c r="J430" s="19"/>
    </row>
    <row r="431" spans="4:10" x14ac:dyDescent="0.3">
      <c r="D431" s="15">
        <v>44001</v>
      </c>
      <c r="E431" s="19">
        <v>240</v>
      </c>
      <c r="I431" s="15"/>
      <c r="J431" s="19"/>
    </row>
    <row r="432" spans="4:10" x14ac:dyDescent="0.3">
      <c r="D432" s="15">
        <v>44005</v>
      </c>
      <c r="E432" s="19">
        <v>20</v>
      </c>
      <c r="I432" s="15"/>
      <c r="J432" s="19"/>
    </row>
    <row r="433" spans="4:10" x14ac:dyDescent="0.3">
      <c r="D433" s="15">
        <v>44006</v>
      </c>
      <c r="E433" s="19">
        <v>310</v>
      </c>
      <c r="I433" s="15"/>
      <c r="J433" s="19"/>
    </row>
    <row r="434" spans="4:10" x14ac:dyDescent="0.3">
      <c r="D434" s="15">
        <v>44008</v>
      </c>
      <c r="E434" s="19">
        <v>330</v>
      </c>
      <c r="I434" s="15"/>
      <c r="J434" s="19"/>
    </row>
    <row r="435" spans="4:10" x14ac:dyDescent="0.3">
      <c r="D435" s="15">
        <v>44021</v>
      </c>
      <c r="E435" s="19">
        <v>-470</v>
      </c>
      <c r="I435" s="15"/>
      <c r="J435" s="19"/>
    </row>
    <row r="436" spans="4:10" x14ac:dyDescent="0.3">
      <c r="D436" s="15">
        <v>44040</v>
      </c>
      <c r="E436" s="19">
        <v>-190</v>
      </c>
      <c r="I436" s="15"/>
      <c r="J436" s="19"/>
    </row>
    <row r="437" spans="4:10" x14ac:dyDescent="0.3">
      <c r="D437" s="15">
        <v>44046</v>
      </c>
      <c r="E437" s="19">
        <v>260</v>
      </c>
      <c r="I437" s="15"/>
      <c r="J437" s="19"/>
    </row>
    <row r="438" spans="4:10" x14ac:dyDescent="0.3">
      <c r="D438" s="15">
        <v>44056</v>
      </c>
      <c r="E438" s="19">
        <v>-380</v>
      </c>
      <c r="I438" s="15"/>
      <c r="J438" s="19"/>
    </row>
    <row r="439" spans="4:10" x14ac:dyDescent="0.3">
      <c r="D439" s="15">
        <v>44061</v>
      </c>
      <c r="E439" s="19">
        <v>440</v>
      </c>
      <c r="I439" s="15"/>
      <c r="J439" s="19"/>
    </row>
    <row r="440" spans="4:10" x14ac:dyDescent="0.3">
      <c r="D440" s="15">
        <v>44064</v>
      </c>
      <c r="E440" s="19">
        <v>200</v>
      </c>
      <c r="I440" s="15"/>
      <c r="J440" s="19"/>
    </row>
    <row r="441" spans="4:10" x14ac:dyDescent="0.3">
      <c r="D441" s="15">
        <v>44067</v>
      </c>
      <c r="E441" s="19">
        <v>300</v>
      </c>
      <c r="I441" s="15"/>
      <c r="J441" s="19"/>
    </row>
    <row r="442" spans="4:10" x14ac:dyDescent="0.3">
      <c r="D442" s="15">
        <v>44074</v>
      </c>
      <c r="E442" s="19">
        <v>240</v>
      </c>
      <c r="I442" s="15"/>
      <c r="J442" s="19"/>
    </row>
    <row r="443" spans="4:10" x14ac:dyDescent="0.3">
      <c r="D443" s="15">
        <v>44088</v>
      </c>
      <c r="E443" s="19">
        <v>190</v>
      </c>
      <c r="I443" s="15"/>
      <c r="J443" s="19"/>
    </row>
    <row r="444" spans="4:10" x14ac:dyDescent="0.3">
      <c r="D444" s="15">
        <v>44098</v>
      </c>
      <c r="E444" s="19">
        <v>-330</v>
      </c>
      <c r="I444" s="15"/>
      <c r="J444" s="19"/>
    </row>
    <row r="445" spans="4:10" x14ac:dyDescent="0.3">
      <c r="D445" s="15">
        <v>44099</v>
      </c>
      <c r="E445" s="19">
        <v>30</v>
      </c>
      <c r="I445" s="15"/>
      <c r="J445" s="19"/>
    </row>
    <row r="446" spans="4:10" x14ac:dyDescent="0.3">
      <c r="D446" s="15">
        <v>44106</v>
      </c>
      <c r="E446" s="19">
        <v>130</v>
      </c>
      <c r="I446" s="15"/>
      <c r="J446" s="19"/>
    </row>
    <row r="447" spans="4:10" x14ac:dyDescent="0.3">
      <c r="D447" s="15">
        <v>44109</v>
      </c>
      <c r="E447" s="19">
        <v>-70</v>
      </c>
      <c r="I447" s="15"/>
      <c r="J447" s="19"/>
    </row>
    <row r="448" spans="4:10" x14ac:dyDescent="0.3">
      <c r="D448" s="15">
        <v>44116</v>
      </c>
      <c r="E448" s="19">
        <v>240</v>
      </c>
      <c r="I448" s="15"/>
      <c r="J448" s="19"/>
    </row>
    <row r="449" spans="4:10" x14ac:dyDescent="0.3">
      <c r="D449" s="15">
        <v>44120</v>
      </c>
      <c r="E449" s="19">
        <v>-170</v>
      </c>
      <c r="I449" s="15"/>
      <c r="J449" s="19"/>
    </row>
    <row r="450" spans="4:10" x14ac:dyDescent="0.3">
      <c r="D450" s="15">
        <v>44137</v>
      </c>
      <c r="E450" s="19">
        <v>130</v>
      </c>
      <c r="I450" s="15"/>
      <c r="J450" s="19"/>
    </row>
    <row r="451" spans="4:10" x14ac:dyDescent="0.3">
      <c r="D451" s="15">
        <v>44138</v>
      </c>
      <c r="E451" s="19">
        <v>-160</v>
      </c>
      <c r="I451" s="15"/>
      <c r="J451" s="19"/>
    </row>
    <row r="452" spans="4:10" x14ac:dyDescent="0.3">
      <c r="D452" s="15">
        <v>44141</v>
      </c>
      <c r="E452" s="19">
        <v>-30</v>
      </c>
      <c r="I452" s="15"/>
      <c r="J452" s="19"/>
    </row>
    <row r="453" spans="4:10" x14ac:dyDescent="0.3">
      <c r="D453" s="15">
        <v>44144</v>
      </c>
      <c r="E453" s="19">
        <v>470</v>
      </c>
      <c r="I453" s="15"/>
      <c r="J453" s="19"/>
    </row>
    <row r="454" spans="4:10" x14ac:dyDescent="0.3">
      <c r="D454" s="15">
        <v>44147</v>
      </c>
      <c r="E454" s="19">
        <v>-60</v>
      </c>
      <c r="I454" s="15"/>
      <c r="J454" s="19"/>
    </row>
    <row r="455" spans="4:10" x14ac:dyDescent="0.3">
      <c r="D455" s="15">
        <v>44151</v>
      </c>
      <c r="E455" s="19">
        <v>390</v>
      </c>
      <c r="I455" s="15"/>
      <c r="J455" s="19"/>
    </row>
    <row r="456" spans="4:10" x14ac:dyDescent="0.3">
      <c r="D456" s="15">
        <v>44153</v>
      </c>
      <c r="E456" s="19">
        <v>-310</v>
      </c>
      <c r="I456" s="15"/>
      <c r="J456" s="19"/>
    </row>
    <row r="457" spans="4:10" x14ac:dyDescent="0.3">
      <c r="D457" s="15">
        <v>44154</v>
      </c>
      <c r="E457" s="19">
        <v>320</v>
      </c>
      <c r="I457" s="15"/>
      <c r="J457" s="19"/>
    </row>
    <row r="458" spans="4:10" x14ac:dyDescent="0.3">
      <c r="D458" s="15">
        <v>44167</v>
      </c>
      <c r="E458" s="19">
        <v>-590</v>
      </c>
      <c r="I458" s="15"/>
      <c r="J458" s="19"/>
    </row>
    <row r="459" spans="4:10" x14ac:dyDescent="0.3">
      <c r="D459" s="15">
        <v>44168</v>
      </c>
      <c r="E459" s="19">
        <v>40</v>
      </c>
      <c r="I459" s="15"/>
      <c r="J459" s="19"/>
    </row>
    <row r="460" spans="4:10" x14ac:dyDescent="0.3">
      <c r="D460" s="15">
        <v>44169</v>
      </c>
      <c r="E460" s="19">
        <v>-190</v>
      </c>
      <c r="I460" s="15"/>
      <c r="J460" s="19"/>
    </row>
    <row r="461" spans="4:10" x14ac:dyDescent="0.3">
      <c r="D461" s="15">
        <v>44175</v>
      </c>
      <c r="E461" s="19">
        <v>-7950</v>
      </c>
      <c r="I461" s="15"/>
      <c r="J461" s="19"/>
    </row>
  </sheetData>
  <mergeCells count="6">
    <mergeCell ref="A35:A40"/>
    <mergeCell ref="A5:A10"/>
    <mergeCell ref="A11:A16"/>
    <mergeCell ref="A17:A22"/>
    <mergeCell ref="A23:A28"/>
    <mergeCell ref="A29:A34"/>
  </mergeCells>
  <pageMargins left="0.75" right="0.75" top="1" bottom="1" header="0.5" footer="0.5"/>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P1431"/>
  <sheetViews>
    <sheetView workbookViewId="0">
      <selection activeCell="F5" sqref="F5"/>
    </sheetView>
  </sheetViews>
  <sheetFormatPr defaultColWidth="8.77734375" defaultRowHeight="14.4" x14ac:dyDescent="0.3"/>
  <cols>
    <col min="2" max="2" width="17.6640625" bestFit="1" customWidth="1"/>
    <col min="3" max="3" width="9.88671875" bestFit="1" customWidth="1"/>
    <col min="4" max="4" width="9.6640625" customWidth="1"/>
    <col min="5" max="5" width="12" customWidth="1"/>
    <col min="6" max="6" width="15.88671875" bestFit="1" customWidth="1"/>
    <col min="8" max="8" width="23.6640625" bestFit="1" customWidth="1"/>
    <col min="10" max="10" width="23.6640625" bestFit="1" customWidth="1"/>
    <col min="12" max="12" width="23.6640625" bestFit="1" customWidth="1"/>
  </cols>
  <sheetData>
    <row r="1" spans="2:16" x14ac:dyDescent="0.3">
      <c r="G1" s="29"/>
      <c r="H1" s="29"/>
      <c r="I1" s="29"/>
      <c r="J1" s="29"/>
      <c r="K1" s="29"/>
      <c r="L1" s="29"/>
      <c r="M1" s="29"/>
      <c r="N1" s="29"/>
      <c r="O1" s="29"/>
      <c r="P1" s="29"/>
    </row>
    <row r="2" spans="2:16" x14ac:dyDescent="0.3">
      <c r="G2" s="29"/>
      <c r="H2" s="36"/>
      <c r="I2" s="36"/>
      <c r="J2" s="36"/>
      <c r="K2" s="36"/>
      <c r="L2" s="36"/>
      <c r="M2" s="36"/>
      <c r="N2" s="36"/>
      <c r="O2" s="36"/>
      <c r="P2" s="29"/>
    </row>
    <row r="3" spans="2:16" x14ac:dyDescent="0.3">
      <c r="B3" s="8" t="s">
        <v>49</v>
      </c>
      <c r="C3" s="9" t="s">
        <v>50</v>
      </c>
      <c r="D3" s="9" t="s">
        <v>51</v>
      </c>
      <c r="E3" s="9" t="s">
        <v>52</v>
      </c>
      <c r="F3" s="33" t="s">
        <v>2794</v>
      </c>
      <c r="G3" s="29"/>
      <c r="H3" s="34"/>
      <c r="I3" s="34"/>
      <c r="J3" s="34"/>
      <c r="K3" s="34"/>
      <c r="L3" s="35"/>
      <c r="M3" s="35"/>
      <c r="N3" s="36"/>
      <c r="O3" s="36"/>
      <c r="P3" s="29"/>
    </row>
    <row r="4" spans="2:16" x14ac:dyDescent="0.3">
      <c r="B4" s="20">
        <v>42110</v>
      </c>
      <c r="C4" s="10">
        <v>62.59</v>
      </c>
      <c r="D4" s="11">
        <v>9815600</v>
      </c>
      <c r="E4" t="s">
        <v>53</v>
      </c>
      <c r="G4" s="29"/>
      <c r="H4" s="12"/>
      <c r="I4" s="12"/>
      <c r="J4" s="12"/>
      <c r="K4" s="12"/>
      <c r="L4" s="12"/>
      <c r="M4" s="12"/>
      <c r="N4" s="36"/>
      <c r="O4" s="36"/>
      <c r="P4" s="29"/>
    </row>
    <row r="5" spans="2:16" x14ac:dyDescent="0.3">
      <c r="B5" s="20">
        <v>42111</v>
      </c>
      <c r="C5" s="10">
        <v>62.29</v>
      </c>
      <c r="D5" s="11">
        <v>9905600</v>
      </c>
      <c r="E5" t="s">
        <v>53</v>
      </c>
      <c r="F5">
        <f>(Акции[[#This Row],[Close]]-C4)/C4</f>
        <v>-4.7930979389679542E-3</v>
      </c>
      <c r="G5" s="29"/>
      <c r="H5" s="12"/>
      <c r="I5" s="12"/>
      <c r="J5" s="12"/>
      <c r="K5" s="12"/>
      <c r="L5" s="12"/>
      <c r="M5" s="12"/>
      <c r="N5" s="36"/>
      <c r="O5" s="36"/>
      <c r="P5" s="29"/>
    </row>
    <row r="6" spans="2:16" x14ac:dyDescent="0.3">
      <c r="B6" s="20">
        <v>42114</v>
      </c>
      <c r="C6" s="10">
        <v>63.54</v>
      </c>
      <c r="D6" s="11">
        <v>12779200</v>
      </c>
      <c r="E6" t="s">
        <v>53</v>
      </c>
      <c r="F6">
        <f>(Акции[[#This Row],[Close]]-C5)/C5</f>
        <v>2.0067426553218814E-2</v>
      </c>
      <c r="G6" s="29"/>
      <c r="H6" s="12"/>
      <c r="I6" s="12"/>
      <c r="J6" s="12"/>
      <c r="K6" s="12"/>
      <c r="L6" s="12"/>
      <c r="M6" s="12"/>
      <c r="N6" s="36"/>
      <c r="O6" s="36"/>
      <c r="P6" s="29"/>
    </row>
    <row r="7" spans="2:16" x14ac:dyDescent="0.3">
      <c r="B7" s="20">
        <v>42115</v>
      </c>
      <c r="C7" s="10">
        <v>63.61</v>
      </c>
      <c r="D7" s="11">
        <v>8457300</v>
      </c>
      <c r="E7" t="s">
        <v>53</v>
      </c>
      <c r="F7">
        <f>(Акции[[#This Row],[Close]]-C6)/C6</f>
        <v>1.1016682404784432E-3</v>
      </c>
      <c r="G7" s="29"/>
      <c r="H7" s="12"/>
      <c r="I7" s="12"/>
      <c r="J7" s="12"/>
      <c r="K7" s="12"/>
      <c r="L7" s="12"/>
      <c r="M7" s="12"/>
      <c r="N7" s="36"/>
      <c r="O7" s="36"/>
      <c r="P7" s="29"/>
    </row>
    <row r="8" spans="2:16" x14ac:dyDescent="0.3">
      <c r="B8" s="20">
        <v>42116</v>
      </c>
      <c r="C8" s="10">
        <v>64.52</v>
      </c>
      <c r="D8" s="11">
        <v>13874300</v>
      </c>
      <c r="E8" t="s">
        <v>53</v>
      </c>
      <c r="F8">
        <f>(Акции[[#This Row],[Close]]-C7)/C7</f>
        <v>1.4305926741078393E-2</v>
      </c>
      <c r="G8" s="29"/>
      <c r="H8" s="12"/>
      <c r="I8" s="12"/>
      <c r="J8" s="12"/>
      <c r="K8" s="12"/>
      <c r="L8" s="12"/>
      <c r="M8" s="12"/>
      <c r="N8" s="36"/>
      <c r="O8" s="36"/>
      <c r="P8" s="29"/>
    </row>
    <row r="9" spans="2:16" x14ac:dyDescent="0.3">
      <c r="B9" s="20">
        <v>42117</v>
      </c>
      <c r="C9" s="10">
        <v>64.25</v>
      </c>
      <c r="D9" s="11">
        <v>18405300</v>
      </c>
      <c r="E9" t="s">
        <v>53</v>
      </c>
      <c r="F9">
        <f>(Акции[[#This Row],[Close]]-C8)/C8</f>
        <v>-4.1847489150650344E-3</v>
      </c>
      <c r="G9" s="29"/>
      <c r="H9" s="12"/>
      <c r="I9" s="12"/>
      <c r="J9" s="12"/>
      <c r="K9" s="12"/>
      <c r="L9" s="12"/>
      <c r="M9" s="12"/>
      <c r="N9" s="36"/>
      <c r="O9" s="36"/>
      <c r="P9" s="29"/>
    </row>
    <row r="10" spans="2:16" x14ac:dyDescent="0.3">
      <c r="B10" s="20">
        <v>42118</v>
      </c>
      <c r="C10" s="10">
        <v>66.069999999999993</v>
      </c>
      <c r="D10" s="11">
        <v>14859500</v>
      </c>
      <c r="E10" t="s">
        <v>53</v>
      </c>
      <c r="F10">
        <f>(Акции[[#This Row],[Close]]-C9)/C9</f>
        <v>2.832684824902713E-2</v>
      </c>
      <c r="G10" s="29"/>
      <c r="H10" s="12"/>
      <c r="I10" s="12"/>
      <c r="J10" s="12"/>
      <c r="K10" s="12"/>
      <c r="L10" s="12"/>
      <c r="M10" s="12"/>
      <c r="N10" s="36"/>
      <c r="O10" s="36"/>
      <c r="P10" s="29"/>
    </row>
    <row r="11" spans="2:16" x14ac:dyDescent="0.3">
      <c r="B11" s="20">
        <v>42121</v>
      </c>
      <c r="C11" s="10">
        <v>65.02</v>
      </c>
      <c r="D11" s="11">
        <v>18141700</v>
      </c>
      <c r="E11" t="s">
        <v>53</v>
      </c>
      <c r="F11">
        <f>(Акции[[#This Row],[Close]]-C10)/C10</f>
        <v>-1.5892235507794721E-2</v>
      </c>
      <c r="G11" s="29"/>
      <c r="H11" s="12"/>
      <c r="I11" s="12"/>
      <c r="J11" s="12"/>
      <c r="K11" s="12"/>
      <c r="L11" s="12"/>
      <c r="M11" s="12"/>
      <c r="N11" s="36"/>
      <c r="O11" s="36"/>
      <c r="P11" s="29"/>
    </row>
    <row r="12" spans="2:16" x14ac:dyDescent="0.3">
      <c r="B12" s="20">
        <v>42122</v>
      </c>
      <c r="C12" s="10">
        <v>66.489999999999995</v>
      </c>
      <c r="D12" s="11">
        <v>13084900</v>
      </c>
      <c r="E12" t="s">
        <v>53</v>
      </c>
      <c r="F12">
        <f>(Акции[[#This Row],[Close]]-C11)/C11</f>
        <v>2.2608428175945848E-2</v>
      </c>
      <c r="G12" s="29"/>
      <c r="H12" s="12"/>
      <c r="I12" s="12"/>
      <c r="J12" s="12"/>
      <c r="K12" s="12"/>
      <c r="L12" s="12"/>
      <c r="M12" s="12"/>
      <c r="N12" s="36"/>
      <c r="O12" s="36"/>
      <c r="P12" s="29"/>
    </row>
    <row r="13" spans="2:16" x14ac:dyDescent="0.3">
      <c r="B13" s="20">
        <v>42123</v>
      </c>
      <c r="C13" s="10">
        <v>65.63</v>
      </c>
      <c r="D13" s="11">
        <v>9864300</v>
      </c>
      <c r="E13" t="s">
        <v>53</v>
      </c>
      <c r="F13">
        <f>(Акции[[#This Row],[Close]]-C12)/C12</f>
        <v>-1.2934275830952016E-2</v>
      </c>
      <c r="G13" s="29"/>
      <c r="H13" s="12"/>
      <c r="I13" s="12"/>
      <c r="J13" s="12"/>
      <c r="K13" s="12"/>
      <c r="L13" s="12"/>
      <c r="M13" s="12"/>
      <c r="N13" s="36"/>
      <c r="O13" s="36"/>
      <c r="P13" s="29"/>
    </row>
    <row r="14" spans="2:16" x14ac:dyDescent="0.3">
      <c r="B14" s="20">
        <v>42124</v>
      </c>
      <c r="C14" s="10">
        <v>64.66</v>
      </c>
      <c r="D14" s="11">
        <v>10298600</v>
      </c>
      <c r="E14" t="s">
        <v>53</v>
      </c>
      <c r="F14">
        <f>(Акции[[#This Row],[Close]]-C13)/C13</f>
        <v>-1.4779826298948636E-2</v>
      </c>
      <c r="G14" s="29"/>
      <c r="H14" s="12"/>
      <c r="I14" s="12"/>
      <c r="J14" s="12"/>
      <c r="K14" s="12"/>
      <c r="L14" s="12"/>
      <c r="M14" s="12"/>
      <c r="N14" s="36"/>
      <c r="O14" s="36"/>
      <c r="P14" s="29"/>
    </row>
    <row r="15" spans="2:16" x14ac:dyDescent="0.3">
      <c r="B15" s="20">
        <v>42125</v>
      </c>
      <c r="C15" s="10">
        <v>64.319999999999993</v>
      </c>
      <c r="D15" s="11">
        <v>9870800</v>
      </c>
      <c r="E15" t="s">
        <v>53</v>
      </c>
      <c r="F15">
        <f>(Акции[[#This Row],[Close]]-C14)/C14</f>
        <v>-5.2582740488710707E-3</v>
      </c>
      <c r="G15" s="29"/>
      <c r="H15" s="12"/>
      <c r="I15" s="12"/>
      <c r="J15" s="12"/>
      <c r="K15" s="12"/>
      <c r="L15" s="12"/>
      <c r="M15" s="12"/>
      <c r="N15" s="36"/>
      <c r="O15" s="36"/>
      <c r="P15" s="29"/>
    </row>
    <row r="16" spans="2:16" x14ac:dyDescent="0.3">
      <c r="B16" s="20">
        <v>42128</v>
      </c>
      <c r="C16" s="10">
        <v>64.680000000000007</v>
      </c>
      <c r="D16" s="11">
        <v>8493500</v>
      </c>
      <c r="E16" t="s">
        <v>53</v>
      </c>
      <c r="F16">
        <f>(Акции[[#This Row],[Close]]-C15)/C15</f>
        <v>5.5970149253733474E-3</v>
      </c>
      <c r="G16" s="29"/>
      <c r="H16" s="12"/>
      <c r="I16" s="12"/>
      <c r="J16" s="12"/>
      <c r="K16" s="12"/>
      <c r="L16" s="12"/>
      <c r="M16" s="12"/>
      <c r="N16" s="36"/>
      <c r="O16" s="36"/>
      <c r="P16" s="29"/>
    </row>
    <row r="17" spans="2:16" x14ac:dyDescent="0.3">
      <c r="B17" s="20">
        <v>42129</v>
      </c>
      <c r="C17" s="10">
        <v>63.86</v>
      </c>
      <c r="D17" s="11">
        <v>7635900</v>
      </c>
      <c r="E17" t="s">
        <v>53</v>
      </c>
      <c r="F17">
        <f>(Акции[[#This Row],[Close]]-C16)/C16</f>
        <v>-1.267779839208422E-2</v>
      </c>
      <c r="G17" s="29"/>
      <c r="H17" s="12"/>
      <c r="I17" s="12"/>
      <c r="J17" s="12"/>
      <c r="K17" s="12"/>
      <c r="L17" s="12"/>
      <c r="M17" s="12"/>
      <c r="N17" s="36"/>
      <c r="O17" s="36"/>
      <c r="P17" s="29"/>
    </row>
    <row r="18" spans="2:16" x14ac:dyDescent="0.3">
      <c r="B18" s="20">
        <v>42130</v>
      </c>
      <c r="C18" s="10">
        <v>63.94</v>
      </c>
      <c r="D18" s="11">
        <v>8476300</v>
      </c>
      <c r="E18" t="s">
        <v>53</v>
      </c>
      <c r="F18">
        <f>(Акции[[#This Row],[Close]]-C17)/C17</f>
        <v>1.2527403695583824E-3</v>
      </c>
      <c r="G18" s="29"/>
      <c r="H18" s="12"/>
      <c r="I18" s="12"/>
      <c r="J18" s="12"/>
      <c r="K18" s="12"/>
      <c r="L18" s="12"/>
      <c r="M18" s="12"/>
      <c r="N18" s="36"/>
      <c r="O18" s="36"/>
      <c r="P18" s="29"/>
    </row>
    <row r="19" spans="2:16" x14ac:dyDescent="0.3">
      <c r="B19" s="20">
        <v>42131</v>
      </c>
      <c r="C19" s="10">
        <v>64.7</v>
      </c>
      <c r="D19" s="11">
        <v>8638200</v>
      </c>
      <c r="E19" t="s">
        <v>53</v>
      </c>
      <c r="F19">
        <f>(Акции[[#This Row],[Close]]-C18)/C18</f>
        <v>1.1886143259305679E-2</v>
      </c>
      <c r="G19" s="29"/>
      <c r="H19" s="12"/>
      <c r="I19" s="12"/>
      <c r="J19" s="12"/>
      <c r="K19" s="12"/>
      <c r="L19" s="12"/>
      <c r="M19" s="12"/>
      <c r="N19" s="36"/>
      <c r="O19" s="36"/>
      <c r="P19" s="29"/>
    </row>
    <row r="20" spans="2:16" x14ac:dyDescent="0.3">
      <c r="B20" s="20">
        <v>42132</v>
      </c>
      <c r="C20" s="10">
        <v>65.239999999999995</v>
      </c>
      <c r="D20" s="11">
        <v>7541100</v>
      </c>
      <c r="E20" t="s">
        <v>53</v>
      </c>
      <c r="F20">
        <f>(Акции[[#This Row],[Close]]-C19)/C19</f>
        <v>8.3462132921173424E-3</v>
      </c>
      <c r="G20" s="29"/>
      <c r="H20" s="12"/>
      <c r="I20" s="12"/>
      <c r="J20" s="12"/>
      <c r="K20" s="12"/>
      <c r="L20" s="12"/>
      <c r="M20" s="12"/>
      <c r="N20" s="36"/>
      <c r="O20" s="36"/>
      <c r="P20" s="29"/>
    </row>
    <row r="21" spans="2:16" x14ac:dyDescent="0.3">
      <c r="B21" s="20">
        <v>42135</v>
      </c>
      <c r="C21" s="10">
        <v>65.2</v>
      </c>
      <c r="D21" s="11">
        <v>7978700</v>
      </c>
      <c r="E21" t="s">
        <v>53</v>
      </c>
      <c r="F21">
        <f>(Акции[[#This Row],[Close]]-C20)/C20</f>
        <v>-6.1312078479448264E-4</v>
      </c>
      <c r="G21" s="29"/>
      <c r="H21" s="29"/>
      <c r="I21" s="29"/>
      <c r="J21" s="29"/>
      <c r="K21" s="29"/>
      <c r="L21" s="29"/>
      <c r="M21" s="29"/>
      <c r="N21" s="29"/>
      <c r="O21" s="29"/>
      <c r="P21" s="29"/>
    </row>
    <row r="22" spans="2:16" x14ac:dyDescent="0.3">
      <c r="B22" s="20">
        <v>42136</v>
      </c>
      <c r="C22" s="10">
        <v>64.81</v>
      </c>
      <c r="D22" s="11">
        <v>5927000</v>
      </c>
      <c r="E22" t="s">
        <v>53</v>
      </c>
      <c r="F22">
        <f>(Акции[[#This Row],[Close]]-C21)/C21</f>
        <v>-5.9815950920245487E-3</v>
      </c>
      <c r="G22" s="29"/>
      <c r="H22" s="29"/>
      <c r="I22" s="29"/>
      <c r="J22" s="29"/>
      <c r="K22" s="29"/>
      <c r="L22" s="29"/>
      <c r="M22" s="29"/>
      <c r="N22" s="29"/>
      <c r="O22" s="29"/>
      <c r="P22" s="29"/>
    </row>
    <row r="23" spans="2:16" x14ac:dyDescent="0.3">
      <c r="B23" s="20">
        <v>42137</v>
      </c>
      <c r="C23" s="10">
        <v>65.3</v>
      </c>
      <c r="D23" s="11">
        <v>8519200</v>
      </c>
      <c r="E23" t="s">
        <v>53</v>
      </c>
      <c r="F23">
        <f>(Акции[[#This Row],[Close]]-C22)/C22</f>
        <v>7.5605616417218774E-3</v>
      </c>
      <c r="G23" s="29"/>
      <c r="H23" s="29"/>
      <c r="I23" s="29"/>
      <c r="J23" s="29"/>
      <c r="K23" s="29"/>
      <c r="L23" s="29"/>
      <c r="M23" s="29"/>
      <c r="N23" s="29"/>
      <c r="O23" s="29"/>
      <c r="P23" s="29"/>
    </row>
    <row r="24" spans="2:16" x14ac:dyDescent="0.3">
      <c r="B24" s="20">
        <v>42138</v>
      </c>
      <c r="C24" s="10">
        <v>65.97</v>
      </c>
      <c r="D24" s="11">
        <v>5868900</v>
      </c>
      <c r="E24" t="s">
        <v>53</v>
      </c>
      <c r="F24">
        <f>(Акции[[#This Row],[Close]]-C23)/C23</f>
        <v>1.0260336906585019E-2</v>
      </c>
      <c r="G24" s="29"/>
      <c r="H24" s="29"/>
      <c r="I24" s="29"/>
      <c r="J24" s="29"/>
      <c r="K24" s="29"/>
      <c r="L24" s="29"/>
      <c r="M24" s="29"/>
      <c r="N24" s="29"/>
      <c r="O24" s="29"/>
      <c r="P24" s="29"/>
    </row>
    <row r="25" spans="2:16" x14ac:dyDescent="0.3">
      <c r="B25" s="20">
        <v>42139</v>
      </c>
      <c r="C25" s="10">
        <v>65.989999999999995</v>
      </c>
      <c r="D25" s="11">
        <v>6786400</v>
      </c>
      <c r="E25" t="s">
        <v>53</v>
      </c>
      <c r="F25">
        <f>(Акции[[#This Row],[Close]]-C24)/C24</f>
        <v>3.0316810671511324E-4</v>
      </c>
      <c r="G25" s="29"/>
      <c r="H25" s="31"/>
      <c r="I25" s="29"/>
      <c r="J25" s="29"/>
      <c r="K25" s="29"/>
      <c r="L25" s="29"/>
      <c r="M25" s="29"/>
      <c r="N25" s="29"/>
      <c r="O25" s="29"/>
      <c r="P25" s="29"/>
    </row>
    <row r="26" spans="2:16" x14ac:dyDescent="0.3">
      <c r="B26" s="20">
        <v>42142</v>
      </c>
      <c r="C26" s="10">
        <v>65.61</v>
      </c>
      <c r="D26" s="11">
        <v>7858100</v>
      </c>
      <c r="E26" t="s">
        <v>53</v>
      </c>
      <c r="F26">
        <f>(Акции[[#This Row],[Close]]-C25)/C25</f>
        <v>-5.75844824973474E-3</v>
      </c>
      <c r="G26" s="29"/>
      <c r="H26" s="31"/>
      <c r="I26" s="29"/>
      <c r="J26" s="29"/>
      <c r="K26" s="29"/>
      <c r="L26" s="29"/>
      <c r="M26" s="29"/>
      <c r="N26" s="29"/>
      <c r="O26" s="29"/>
      <c r="P26" s="29"/>
    </row>
    <row r="27" spans="2:16" x14ac:dyDescent="0.3">
      <c r="B27" s="20">
        <v>42143</v>
      </c>
      <c r="C27" s="10">
        <v>65.73</v>
      </c>
      <c r="D27" s="11">
        <v>7674600</v>
      </c>
      <c r="E27" t="s">
        <v>53</v>
      </c>
      <c r="F27">
        <f>(Акции[[#This Row],[Close]]-C26)/C26</f>
        <v>1.8289894833105403E-3</v>
      </c>
      <c r="G27" s="29"/>
      <c r="H27" s="31"/>
      <c r="I27" s="29"/>
      <c r="J27" s="29"/>
      <c r="K27" s="29"/>
      <c r="L27" s="29"/>
      <c r="M27" s="29"/>
      <c r="N27" s="29"/>
      <c r="O27" s="29"/>
      <c r="P27" s="29"/>
    </row>
    <row r="28" spans="2:16" x14ac:dyDescent="0.3">
      <c r="B28" s="20">
        <v>42144</v>
      </c>
      <c r="C28" s="10">
        <v>65.89</v>
      </c>
      <c r="D28" s="11">
        <v>9956000</v>
      </c>
      <c r="E28" t="s">
        <v>53</v>
      </c>
      <c r="F28">
        <f>(Акции[[#This Row],[Close]]-C27)/C27</f>
        <v>2.4342005172675579E-3</v>
      </c>
      <c r="G28" s="29"/>
      <c r="H28" s="31"/>
      <c r="I28" s="29"/>
      <c r="J28" s="29"/>
      <c r="K28" s="29"/>
      <c r="L28" s="29"/>
      <c r="M28" s="29"/>
      <c r="N28" s="29"/>
      <c r="O28" s="29"/>
      <c r="P28" s="29"/>
    </row>
    <row r="29" spans="2:16" x14ac:dyDescent="0.3">
      <c r="B29" s="20">
        <v>42145</v>
      </c>
      <c r="C29" s="10">
        <v>65.650000000000006</v>
      </c>
      <c r="D29" s="11">
        <v>10553400</v>
      </c>
      <c r="E29" t="s">
        <v>53</v>
      </c>
      <c r="F29">
        <f>(Акции[[#This Row],[Close]]-C28)/C28</f>
        <v>-3.6424343602973878E-3</v>
      </c>
      <c r="G29" s="29"/>
      <c r="H29" s="31"/>
      <c r="I29" s="29"/>
      <c r="J29" s="29"/>
      <c r="K29" s="29"/>
      <c r="L29" s="29"/>
      <c r="M29" s="29"/>
      <c r="N29" s="29"/>
      <c r="O29" s="29"/>
      <c r="P29" s="29"/>
    </row>
    <row r="30" spans="2:16" x14ac:dyDescent="0.3">
      <c r="B30" s="20">
        <v>42146</v>
      </c>
      <c r="C30" s="10">
        <v>65.48</v>
      </c>
      <c r="D30" s="11">
        <v>14041500</v>
      </c>
      <c r="E30" t="s">
        <v>53</v>
      </c>
      <c r="F30">
        <f>(Акции[[#This Row],[Close]]-C29)/C29</f>
        <v>-2.5894897182026154E-3</v>
      </c>
      <c r="G30" s="29"/>
      <c r="H30" s="31"/>
      <c r="I30" s="29"/>
      <c r="J30" s="29"/>
      <c r="K30" s="29"/>
      <c r="L30" s="29"/>
      <c r="M30" s="29"/>
      <c r="N30" s="29"/>
      <c r="O30" s="29"/>
      <c r="P30" s="29"/>
    </row>
    <row r="31" spans="2:16" x14ac:dyDescent="0.3">
      <c r="B31" s="20">
        <v>42150</v>
      </c>
      <c r="C31" s="10">
        <v>66.099999999999994</v>
      </c>
      <c r="D31" s="11">
        <v>21034300</v>
      </c>
      <c r="E31" t="s">
        <v>53</v>
      </c>
      <c r="F31">
        <f>(Акции[[#This Row],[Close]]-C30)/C30</f>
        <v>9.4685400122173236E-3</v>
      </c>
      <c r="G31" s="29"/>
      <c r="H31" s="29"/>
      <c r="I31" s="29"/>
      <c r="J31" s="29"/>
      <c r="K31" s="29"/>
      <c r="L31" s="29"/>
      <c r="M31" s="29"/>
      <c r="N31" s="29"/>
      <c r="O31" s="29"/>
      <c r="P31" s="29"/>
    </row>
    <row r="32" spans="2:16" x14ac:dyDescent="0.3">
      <c r="B32" s="20">
        <v>42151</v>
      </c>
      <c r="C32" s="10">
        <v>67.38</v>
      </c>
      <c r="D32" s="11">
        <v>40778800</v>
      </c>
      <c r="E32" t="s">
        <v>53</v>
      </c>
      <c r="F32">
        <f>(Акции[[#This Row],[Close]]-C31)/C31</f>
        <v>1.9364599092284437E-2</v>
      </c>
      <c r="G32" s="29"/>
      <c r="H32" s="29"/>
      <c r="I32" s="29"/>
      <c r="J32" s="29"/>
      <c r="K32" s="29"/>
      <c r="L32" s="29"/>
      <c r="M32" s="29"/>
      <c r="N32" s="29"/>
      <c r="O32" s="29"/>
      <c r="P32" s="29"/>
    </row>
    <row r="33" spans="2:16" x14ac:dyDescent="0.3">
      <c r="B33" s="20">
        <v>42152</v>
      </c>
      <c r="C33" s="10">
        <v>67.47</v>
      </c>
      <c r="D33" s="11">
        <v>12891500</v>
      </c>
      <c r="E33" t="s">
        <v>53</v>
      </c>
      <c r="F33">
        <f>(Акции[[#This Row],[Close]]-C32)/C32</f>
        <v>1.335707925200407E-3</v>
      </c>
      <c r="G33" s="29"/>
      <c r="H33" s="29"/>
      <c r="I33" s="29"/>
      <c r="J33" s="29"/>
      <c r="K33" s="29"/>
      <c r="L33" s="29"/>
      <c r="M33" s="29"/>
      <c r="N33" s="29"/>
      <c r="O33" s="29"/>
      <c r="P33" s="29"/>
    </row>
    <row r="34" spans="2:16" x14ac:dyDescent="0.3">
      <c r="B34" s="20">
        <v>42153</v>
      </c>
      <c r="C34" s="10">
        <v>66.59</v>
      </c>
      <c r="D34" s="11">
        <v>9451000</v>
      </c>
      <c r="E34" t="s">
        <v>53</v>
      </c>
      <c r="F34">
        <f>(Акции[[#This Row],[Close]]-C33)/C33</f>
        <v>-1.3042833852082341E-2</v>
      </c>
      <c r="G34" s="29"/>
      <c r="H34" s="29"/>
      <c r="I34" s="29"/>
      <c r="J34" s="29"/>
      <c r="K34" s="29"/>
      <c r="L34" s="29"/>
      <c r="M34" s="29"/>
      <c r="N34" s="29"/>
      <c r="O34" s="29"/>
      <c r="P34" s="29"/>
    </row>
    <row r="35" spans="2:16" x14ac:dyDescent="0.3">
      <c r="B35" s="20">
        <v>42156</v>
      </c>
      <c r="C35" s="10">
        <v>66.930000000000007</v>
      </c>
      <c r="D35" s="11">
        <v>12426700</v>
      </c>
      <c r="E35" t="s">
        <v>53</v>
      </c>
      <c r="F35">
        <f>(Акции[[#This Row],[Close]]-C34)/C34</f>
        <v>5.1058717525154437E-3</v>
      </c>
      <c r="G35" s="29"/>
      <c r="H35" s="29"/>
      <c r="I35" s="29"/>
      <c r="J35" s="29"/>
      <c r="K35" s="29"/>
      <c r="L35" s="29"/>
      <c r="M35" s="29"/>
      <c r="N35" s="29"/>
      <c r="O35" s="29"/>
      <c r="P35" s="29"/>
    </row>
    <row r="36" spans="2:16" x14ac:dyDescent="0.3">
      <c r="B36" s="20">
        <v>42157</v>
      </c>
      <c r="C36" s="10">
        <v>66.62</v>
      </c>
      <c r="D36" s="11">
        <v>11133200</v>
      </c>
      <c r="E36" t="s">
        <v>53</v>
      </c>
      <c r="F36">
        <f>(Акции[[#This Row],[Close]]-C35)/C35</f>
        <v>-4.6317047661736475E-3</v>
      </c>
      <c r="G36" s="29"/>
      <c r="H36" s="29"/>
      <c r="I36" s="29"/>
      <c r="J36" s="29"/>
      <c r="K36" s="29"/>
      <c r="L36" s="29"/>
      <c r="M36" s="29"/>
      <c r="N36" s="29"/>
      <c r="O36" s="29"/>
      <c r="P36" s="29"/>
    </row>
    <row r="37" spans="2:16" x14ac:dyDescent="0.3">
      <c r="B37" s="20">
        <v>42158</v>
      </c>
      <c r="C37" s="10">
        <v>67.010000000000005</v>
      </c>
      <c r="D37" s="11">
        <v>20804000</v>
      </c>
      <c r="E37" t="s">
        <v>53</v>
      </c>
      <c r="F37">
        <f>(Акции[[#This Row],[Close]]-C36)/C36</f>
        <v>5.8540978685079634E-3</v>
      </c>
      <c r="G37" s="29"/>
      <c r="H37" s="29"/>
      <c r="I37" s="29"/>
      <c r="J37" s="29"/>
      <c r="K37" s="29"/>
      <c r="L37" s="29"/>
      <c r="M37" s="29"/>
      <c r="N37" s="29"/>
      <c r="O37" s="29"/>
      <c r="P37" s="29"/>
    </row>
    <row r="38" spans="2:16" x14ac:dyDescent="0.3">
      <c r="B38" s="20">
        <v>42159</v>
      </c>
      <c r="C38" s="10">
        <v>67.42</v>
      </c>
      <c r="D38" s="11">
        <v>10539000</v>
      </c>
      <c r="E38" t="s">
        <v>53</v>
      </c>
      <c r="F38">
        <f>(Акции[[#This Row],[Close]]-C37)/C37</f>
        <v>6.1184897776450763E-3</v>
      </c>
    </row>
    <row r="39" spans="2:16" x14ac:dyDescent="0.3">
      <c r="B39" s="20">
        <v>42160</v>
      </c>
      <c r="C39" s="10">
        <v>67.400000000000006</v>
      </c>
      <c r="D39" s="11">
        <v>8908900</v>
      </c>
      <c r="E39" t="s">
        <v>53</v>
      </c>
      <c r="F39">
        <f>(Акции[[#This Row],[Close]]-C38)/C38</f>
        <v>-2.9664787896760636E-4</v>
      </c>
    </row>
    <row r="40" spans="2:16" x14ac:dyDescent="0.3">
      <c r="B40" s="20">
        <v>42163</v>
      </c>
      <c r="C40" s="10">
        <v>67.790000000000006</v>
      </c>
      <c r="D40" s="11">
        <v>10276700</v>
      </c>
      <c r="E40" t="s">
        <v>53</v>
      </c>
      <c r="F40">
        <f>(Акции[[#This Row],[Close]]-C39)/C39</f>
        <v>5.7863501483679603E-3</v>
      </c>
    </row>
    <row r="41" spans="2:16" x14ac:dyDescent="0.3">
      <c r="B41" s="20">
        <v>42164</v>
      </c>
      <c r="C41" s="10">
        <v>67.67</v>
      </c>
      <c r="D41" s="11">
        <v>8132800</v>
      </c>
      <c r="E41" t="s">
        <v>53</v>
      </c>
      <c r="F41">
        <f>(Акции[[#This Row],[Close]]-C40)/C40</f>
        <v>-1.7701725918277701E-3</v>
      </c>
    </row>
    <row r="42" spans="2:16" x14ac:dyDescent="0.3">
      <c r="B42" s="20">
        <v>42165</v>
      </c>
      <c r="C42" s="10">
        <v>68.239999999999995</v>
      </c>
      <c r="D42" s="11">
        <v>7349300</v>
      </c>
      <c r="E42" t="s">
        <v>53</v>
      </c>
      <c r="F42">
        <f>(Акции[[#This Row],[Close]]-C41)/C41</f>
        <v>8.4232303827396649E-3</v>
      </c>
    </row>
    <row r="43" spans="2:16" x14ac:dyDescent="0.3">
      <c r="B43" s="20">
        <v>42166</v>
      </c>
      <c r="C43" s="10">
        <v>68.040000000000006</v>
      </c>
      <c r="D43" s="11">
        <v>7552200</v>
      </c>
      <c r="E43" t="s">
        <v>53</v>
      </c>
      <c r="F43">
        <f>(Акции[[#This Row],[Close]]-C42)/C42</f>
        <v>-2.930832356389048E-3</v>
      </c>
    </row>
    <row r="44" spans="2:16" x14ac:dyDescent="0.3">
      <c r="B44" s="20">
        <v>42167</v>
      </c>
      <c r="C44" s="10">
        <v>67.05</v>
      </c>
      <c r="D44" s="11">
        <v>8249900</v>
      </c>
      <c r="E44" t="s">
        <v>53</v>
      </c>
      <c r="F44">
        <f>(Акции[[#This Row],[Close]]-C43)/C43</f>
        <v>-1.4550264550264683E-2</v>
      </c>
    </row>
    <row r="45" spans="2:16" x14ac:dyDescent="0.3">
      <c r="B45" s="20">
        <v>42170</v>
      </c>
      <c r="C45" s="10">
        <v>66.91</v>
      </c>
      <c r="D45" s="11">
        <v>7028400</v>
      </c>
      <c r="E45" t="s">
        <v>53</v>
      </c>
      <c r="F45">
        <f>(Акции[[#This Row],[Close]]-C44)/C44</f>
        <v>-2.0879940343027678E-3</v>
      </c>
    </row>
    <row r="46" spans="2:16" x14ac:dyDescent="0.3">
      <c r="B46" s="20">
        <v>42171</v>
      </c>
      <c r="C46" s="10">
        <v>66.77</v>
      </c>
      <c r="D46" s="11">
        <v>5200700</v>
      </c>
      <c r="E46" t="s">
        <v>53</v>
      </c>
      <c r="F46">
        <f>(Акции[[#This Row],[Close]]-C45)/C45</f>
        <v>-2.0923628755044176E-3</v>
      </c>
    </row>
    <row r="47" spans="2:16" x14ac:dyDescent="0.3">
      <c r="B47" s="20">
        <v>42172</v>
      </c>
      <c r="C47" s="10">
        <v>67.77</v>
      </c>
      <c r="D47" s="11">
        <v>7377100</v>
      </c>
      <c r="E47" t="s">
        <v>53</v>
      </c>
      <c r="F47">
        <f>(Акции[[#This Row],[Close]]-C46)/C46</f>
        <v>1.4976785981728321E-2</v>
      </c>
    </row>
    <row r="48" spans="2:16" x14ac:dyDescent="0.3">
      <c r="B48" s="20">
        <v>42173</v>
      </c>
      <c r="C48" s="10">
        <v>68.98</v>
      </c>
      <c r="D48" s="11">
        <v>9079000</v>
      </c>
      <c r="E48" t="s">
        <v>53</v>
      </c>
      <c r="F48">
        <f>(Акции[[#This Row],[Close]]-C47)/C47</f>
        <v>1.7854507894348649E-2</v>
      </c>
    </row>
    <row r="49" spans="2:6" x14ac:dyDescent="0.3">
      <c r="B49" s="20">
        <v>42174</v>
      </c>
      <c r="C49" s="10">
        <v>69.48</v>
      </c>
      <c r="D49" s="11">
        <v>9979500</v>
      </c>
      <c r="E49" t="s">
        <v>53</v>
      </c>
      <c r="F49">
        <f>(Акции[[#This Row],[Close]]-C48)/C48</f>
        <v>7.2484778196578717E-3</v>
      </c>
    </row>
    <row r="50" spans="2:6" x14ac:dyDescent="0.3">
      <c r="B50" s="20">
        <v>42177</v>
      </c>
      <c r="C50" s="10">
        <v>70.12</v>
      </c>
      <c r="D50" s="11">
        <v>10124900</v>
      </c>
      <c r="E50" t="s">
        <v>53</v>
      </c>
      <c r="F50">
        <f>(Акции[[#This Row],[Close]]-C49)/C49</f>
        <v>9.2112838226827941E-3</v>
      </c>
    </row>
    <row r="51" spans="2:6" x14ac:dyDescent="0.3">
      <c r="B51" s="20">
        <v>42178</v>
      </c>
      <c r="C51" s="10">
        <v>70.02</v>
      </c>
      <c r="D51" s="11">
        <v>8720000</v>
      </c>
      <c r="E51" t="s">
        <v>53</v>
      </c>
      <c r="F51">
        <f>(Акции[[#This Row],[Close]]-C50)/C50</f>
        <v>-1.4261266400457575E-3</v>
      </c>
    </row>
    <row r="52" spans="2:6" x14ac:dyDescent="0.3">
      <c r="B52" s="20">
        <v>42179</v>
      </c>
      <c r="C52" s="10">
        <v>69.22</v>
      </c>
      <c r="D52" s="11">
        <v>9308200</v>
      </c>
      <c r="E52" t="s">
        <v>53</v>
      </c>
      <c r="F52">
        <f>(Акции[[#This Row],[Close]]-C51)/C51</f>
        <v>-1.1425307055127067E-2</v>
      </c>
    </row>
    <row r="53" spans="2:6" x14ac:dyDescent="0.3">
      <c r="B53" s="20">
        <v>42180</v>
      </c>
      <c r="C53" s="10">
        <v>69.819999999999993</v>
      </c>
      <c r="D53" s="11">
        <v>6191200</v>
      </c>
      <c r="E53" t="s">
        <v>53</v>
      </c>
      <c r="F53">
        <f>(Акции[[#This Row],[Close]]-C52)/C52</f>
        <v>8.6680150245592932E-3</v>
      </c>
    </row>
    <row r="54" spans="2:6" x14ac:dyDescent="0.3">
      <c r="B54" s="20">
        <v>42181</v>
      </c>
      <c r="C54" s="10">
        <v>70.459999999999994</v>
      </c>
      <c r="D54" s="11">
        <v>9669500</v>
      </c>
      <c r="E54" t="s">
        <v>53</v>
      </c>
      <c r="F54">
        <f>(Акции[[#This Row],[Close]]-C53)/C53</f>
        <v>9.1664279576052794E-3</v>
      </c>
    </row>
    <row r="55" spans="2:6" x14ac:dyDescent="0.3">
      <c r="B55" s="20">
        <v>42184</v>
      </c>
      <c r="C55" s="10">
        <v>67.180000000000007</v>
      </c>
      <c r="D55" s="11">
        <v>12057200</v>
      </c>
      <c r="E55" t="s">
        <v>53</v>
      </c>
      <c r="F55">
        <f>(Акции[[#This Row],[Close]]-C54)/C54</f>
        <v>-4.6551234743116482E-2</v>
      </c>
    </row>
    <row r="56" spans="2:6" x14ac:dyDescent="0.3">
      <c r="B56" s="20">
        <v>42185</v>
      </c>
      <c r="C56" s="10">
        <v>67.19</v>
      </c>
      <c r="D56" s="11">
        <v>11459600</v>
      </c>
      <c r="E56" t="s">
        <v>53</v>
      </c>
      <c r="F56">
        <f>(Акции[[#This Row],[Close]]-C55)/C55</f>
        <v>1.4885382554318108E-4</v>
      </c>
    </row>
    <row r="57" spans="2:6" x14ac:dyDescent="0.3">
      <c r="B57" s="20">
        <v>42186</v>
      </c>
      <c r="C57" s="10">
        <v>68.510000000000005</v>
      </c>
      <c r="D57" s="11">
        <v>7694900</v>
      </c>
      <c r="E57" t="s">
        <v>53</v>
      </c>
      <c r="F57">
        <f>(Акции[[#This Row],[Close]]-C56)/C56</f>
        <v>1.9645780622116495E-2</v>
      </c>
    </row>
    <row r="58" spans="2:6" x14ac:dyDescent="0.3">
      <c r="B58" s="20">
        <v>42187</v>
      </c>
      <c r="C58" s="10">
        <v>68.209999999999994</v>
      </c>
      <c r="D58" s="11">
        <v>6245700</v>
      </c>
      <c r="E58" t="s">
        <v>53</v>
      </c>
      <c r="F58">
        <f>(Акции[[#This Row],[Close]]-C57)/C57</f>
        <v>-4.3789227849950572E-3</v>
      </c>
    </row>
    <row r="59" spans="2:6" x14ac:dyDescent="0.3">
      <c r="B59" s="20">
        <v>42191</v>
      </c>
      <c r="C59" s="10">
        <v>68.22</v>
      </c>
      <c r="D59" s="11">
        <v>17029100</v>
      </c>
      <c r="E59" t="s">
        <v>53</v>
      </c>
      <c r="F59">
        <f>(Акции[[#This Row],[Close]]-C58)/C58</f>
        <v>1.4660606949135196E-4</v>
      </c>
    </row>
    <row r="60" spans="2:6" x14ac:dyDescent="0.3">
      <c r="B60" s="20">
        <v>42192</v>
      </c>
      <c r="C60" s="10">
        <v>68.56</v>
      </c>
      <c r="D60" s="11">
        <v>7821600</v>
      </c>
      <c r="E60" t="s">
        <v>53</v>
      </c>
      <c r="F60">
        <f>(Акции[[#This Row],[Close]]-C59)/C59</f>
        <v>4.9838756962768014E-3</v>
      </c>
    </row>
    <row r="61" spans="2:6" x14ac:dyDescent="0.3">
      <c r="B61" s="20">
        <v>42193</v>
      </c>
      <c r="C61" s="10">
        <v>67.66</v>
      </c>
      <c r="D61" s="11">
        <v>5027200</v>
      </c>
      <c r="E61" t="s">
        <v>53</v>
      </c>
      <c r="F61">
        <f>(Акции[[#This Row],[Close]]-C60)/C60</f>
        <v>-1.312718786464419E-2</v>
      </c>
    </row>
    <row r="62" spans="2:6" x14ac:dyDescent="0.3">
      <c r="B62" s="20">
        <v>42194</v>
      </c>
      <c r="C62" s="10">
        <v>67.97</v>
      </c>
      <c r="D62" s="11">
        <v>6516800</v>
      </c>
      <c r="E62" t="s">
        <v>53</v>
      </c>
      <c r="F62">
        <f>(Акции[[#This Row],[Close]]-C61)/C61</f>
        <v>4.5817321903636162E-3</v>
      </c>
    </row>
    <row r="63" spans="2:6" x14ac:dyDescent="0.3">
      <c r="B63" s="20">
        <v>42195</v>
      </c>
      <c r="C63" s="10">
        <v>69.23</v>
      </c>
      <c r="D63" s="11">
        <v>6891400</v>
      </c>
      <c r="E63" t="s">
        <v>53</v>
      </c>
      <c r="F63">
        <f>(Акции[[#This Row],[Close]]-C62)/C62</f>
        <v>1.8537590113285349E-2</v>
      </c>
    </row>
    <row r="64" spans="2:6" x14ac:dyDescent="0.3">
      <c r="B64" s="20">
        <v>42198</v>
      </c>
      <c r="C64" s="10">
        <v>69.569999999999993</v>
      </c>
      <c r="D64" s="11">
        <v>5507000</v>
      </c>
      <c r="E64" t="s">
        <v>53</v>
      </c>
      <c r="F64">
        <f>(Акции[[#This Row],[Close]]-C63)/C63</f>
        <v>4.9111656796185059E-3</v>
      </c>
    </row>
    <row r="65" spans="2:6" x14ac:dyDescent="0.3">
      <c r="B65" s="20">
        <v>42199</v>
      </c>
      <c r="C65" s="10">
        <v>69.8</v>
      </c>
      <c r="D65" s="11">
        <v>6628300</v>
      </c>
      <c r="E65" t="s">
        <v>53</v>
      </c>
      <c r="F65">
        <f>(Акции[[#This Row],[Close]]-C64)/C64</f>
        <v>3.3060227109386804E-3</v>
      </c>
    </row>
    <row r="66" spans="2:6" x14ac:dyDescent="0.3">
      <c r="B66" s="20">
        <v>42200</v>
      </c>
      <c r="C66" s="10">
        <v>69.75</v>
      </c>
      <c r="D66" s="11">
        <v>16761400</v>
      </c>
      <c r="E66" t="s">
        <v>53</v>
      </c>
      <c r="F66">
        <f>(Акции[[#This Row],[Close]]-C65)/C65</f>
        <v>-7.1633237822345502E-4</v>
      </c>
    </row>
    <row r="67" spans="2:6" x14ac:dyDescent="0.3">
      <c r="B67" s="20">
        <v>42201</v>
      </c>
      <c r="C67" s="10">
        <v>69.989999999999995</v>
      </c>
      <c r="D67" s="11">
        <v>6843800</v>
      </c>
      <c r="E67" t="s">
        <v>53</v>
      </c>
      <c r="F67">
        <f>(Акции[[#This Row],[Close]]-C66)/C66</f>
        <v>3.4408602150536901E-3</v>
      </c>
    </row>
    <row r="68" spans="2:6" x14ac:dyDescent="0.3">
      <c r="B68" s="20">
        <v>42202</v>
      </c>
      <c r="C68" s="10">
        <v>69.989999999999995</v>
      </c>
      <c r="D68" s="11">
        <v>6141200</v>
      </c>
      <c r="E68" t="s">
        <v>53</v>
      </c>
      <c r="F68">
        <f>(Акции[[#This Row],[Close]]-C67)/C67</f>
        <v>0</v>
      </c>
    </row>
    <row r="69" spans="2:6" x14ac:dyDescent="0.3">
      <c r="B69" s="20">
        <v>42205</v>
      </c>
      <c r="C69" s="10">
        <v>70.8</v>
      </c>
      <c r="D69" s="11">
        <v>9633000</v>
      </c>
      <c r="E69" t="s">
        <v>53</v>
      </c>
      <c r="F69">
        <f>(Акции[[#This Row],[Close]]-C68)/C68</f>
        <v>1.1573081868838439E-2</v>
      </c>
    </row>
    <row r="70" spans="2:6" x14ac:dyDescent="0.3">
      <c r="B70" s="20">
        <v>42206</v>
      </c>
      <c r="C70" s="10">
        <v>70.540000000000006</v>
      </c>
      <c r="D70" s="11">
        <v>5028500</v>
      </c>
      <c r="E70" t="s">
        <v>53</v>
      </c>
      <c r="F70">
        <f>(Акции[[#This Row],[Close]]-C69)/C69</f>
        <v>-3.6723163841806627E-3</v>
      </c>
    </row>
    <row r="71" spans="2:6" x14ac:dyDescent="0.3">
      <c r="B71" s="20">
        <v>42207</v>
      </c>
      <c r="C71" s="10">
        <v>70.56</v>
      </c>
      <c r="D71" s="11">
        <v>5701700</v>
      </c>
      <c r="E71" t="s">
        <v>53</v>
      </c>
      <c r="F71">
        <f>(Акции[[#This Row],[Close]]-C70)/C70</f>
        <v>2.8352707683578139E-4</v>
      </c>
    </row>
    <row r="72" spans="2:6" x14ac:dyDescent="0.3">
      <c r="B72" s="20">
        <v>42208</v>
      </c>
      <c r="C72" s="10">
        <v>70.52</v>
      </c>
      <c r="D72" s="11">
        <v>5636600</v>
      </c>
      <c r="E72" t="s">
        <v>53</v>
      </c>
      <c r="F72">
        <f>(Акции[[#This Row],[Close]]-C71)/C71</f>
        <v>-5.6689342403636977E-4</v>
      </c>
    </row>
    <row r="73" spans="2:6" x14ac:dyDescent="0.3">
      <c r="B73" s="20">
        <v>42209</v>
      </c>
      <c r="C73" s="10">
        <v>68.08</v>
      </c>
      <c r="D73" s="11">
        <v>13495200</v>
      </c>
      <c r="E73" t="s">
        <v>53</v>
      </c>
      <c r="F73">
        <f>(Акции[[#This Row],[Close]]-C72)/C72</f>
        <v>-3.4600113442994865E-2</v>
      </c>
    </row>
    <row r="74" spans="2:6" x14ac:dyDescent="0.3">
      <c r="B74" s="20">
        <v>42212</v>
      </c>
      <c r="C74" s="10">
        <v>69.34</v>
      </c>
      <c r="D74" s="11">
        <v>12841500</v>
      </c>
      <c r="E74" t="s">
        <v>53</v>
      </c>
      <c r="F74">
        <f>(Акции[[#This Row],[Close]]-C73)/C73</f>
        <v>1.8507638072855541E-2</v>
      </c>
    </row>
    <row r="75" spans="2:6" x14ac:dyDescent="0.3">
      <c r="B75" s="20">
        <v>42213</v>
      </c>
      <c r="C75" s="10">
        <v>71.23</v>
      </c>
      <c r="D75" s="11">
        <v>10098300</v>
      </c>
      <c r="E75" t="s">
        <v>53</v>
      </c>
      <c r="F75">
        <f>(Акции[[#This Row],[Close]]-C74)/C74</f>
        <v>2.7256994519757723E-2</v>
      </c>
    </row>
    <row r="76" spans="2:6" x14ac:dyDescent="0.3">
      <c r="B76" s="20">
        <v>42214</v>
      </c>
      <c r="C76" s="10">
        <v>70.77</v>
      </c>
      <c r="D76" s="11">
        <v>6793300</v>
      </c>
      <c r="E76" t="s">
        <v>53</v>
      </c>
      <c r="F76">
        <f>(Акции[[#This Row],[Close]]-C75)/C75</f>
        <v>-6.457953109644924E-3</v>
      </c>
    </row>
    <row r="77" spans="2:6" x14ac:dyDescent="0.3">
      <c r="B77" s="20">
        <v>42215</v>
      </c>
      <c r="C77" s="10">
        <v>70.16</v>
      </c>
      <c r="D77" s="11">
        <v>6820400</v>
      </c>
      <c r="E77" t="s">
        <v>53</v>
      </c>
      <c r="F77">
        <f>(Акции[[#This Row],[Close]]-C76)/C76</f>
        <v>-8.6194715274833886E-3</v>
      </c>
    </row>
    <row r="78" spans="2:6" x14ac:dyDescent="0.3">
      <c r="B78" s="20">
        <v>42216</v>
      </c>
      <c r="C78" s="10">
        <v>70.010000000000005</v>
      </c>
      <c r="D78" s="11">
        <v>6181300</v>
      </c>
      <c r="E78" t="s">
        <v>53</v>
      </c>
      <c r="F78">
        <f>(Акции[[#This Row],[Close]]-C77)/C77</f>
        <v>-2.1379703534776437E-3</v>
      </c>
    </row>
    <row r="79" spans="2:6" x14ac:dyDescent="0.3">
      <c r="B79" s="20">
        <v>42219</v>
      </c>
      <c r="C79" s="10">
        <v>69.73</v>
      </c>
      <c r="D79" s="11">
        <v>9872300</v>
      </c>
      <c r="E79" t="s">
        <v>53</v>
      </c>
      <c r="F79">
        <f>(Акции[[#This Row],[Close]]-C78)/C78</f>
        <v>-3.9994286530495799E-3</v>
      </c>
    </row>
    <row r="80" spans="2:6" x14ac:dyDescent="0.3">
      <c r="B80" s="20">
        <v>42220</v>
      </c>
      <c r="C80" s="10">
        <v>69.95</v>
      </c>
      <c r="D80" s="11">
        <v>5410900</v>
      </c>
      <c r="E80" t="s">
        <v>53</v>
      </c>
      <c r="F80">
        <f>(Акции[[#This Row],[Close]]-C79)/C79</f>
        <v>3.1550265309049025E-3</v>
      </c>
    </row>
    <row r="81" spans="2:6" x14ac:dyDescent="0.3">
      <c r="B81" s="20">
        <v>42221</v>
      </c>
      <c r="C81" s="10">
        <v>70.3</v>
      </c>
      <c r="D81" s="11">
        <v>10090200</v>
      </c>
      <c r="E81" t="s">
        <v>53</v>
      </c>
      <c r="F81">
        <f>(Акции[[#This Row],[Close]]-C80)/C80</f>
        <v>5.0035739814152155E-3</v>
      </c>
    </row>
    <row r="82" spans="2:6" x14ac:dyDescent="0.3">
      <c r="B82" s="20">
        <v>42222</v>
      </c>
      <c r="C82" s="10">
        <v>69.239999999999995</v>
      </c>
      <c r="D82" s="11">
        <v>6172200</v>
      </c>
      <c r="E82" t="s">
        <v>53</v>
      </c>
      <c r="F82">
        <f>(Акции[[#This Row],[Close]]-C81)/C81</f>
        <v>-1.5078236130867742E-2</v>
      </c>
    </row>
    <row r="83" spans="2:6" x14ac:dyDescent="0.3">
      <c r="B83" s="20">
        <v>42223</v>
      </c>
      <c r="C83" s="10">
        <v>68.62</v>
      </c>
      <c r="D83" s="11">
        <v>6214500</v>
      </c>
      <c r="E83" t="s">
        <v>53</v>
      </c>
      <c r="F83">
        <f>(Акции[[#This Row],[Close]]-C82)/C82</f>
        <v>-8.9543616406699937E-3</v>
      </c>
    </row>
    <row r="84" spans="2:6" x14ac:dyDescent="0.3">
      <c r="B84" s="20">
        <v>42226</v>
      </c>
      <c r="C84" s="10">
        <v>69.209999999999994</v>
      </c>
      <c r="D84" s="11">
        <v>8189400</v>
      </c>
      <c r="E84" t="s">
        <v>53</v>
      </c>
      <c r="F84">
        <f>(Акции[[#This Row],[Close]]-C83)/C83</f>
        <v>8.5980763625763505E-3</v>
      </c>
    </row>
    <row r="85" spans="2:6" x14ac:dyDescent="0.3">
      <c r="B85" s="20">
        <v>42227</v>
      </c>
      <c r="C85" s="10">
        <v>68.25</v>
      </c>
      <c r="D85" s="11">
        <v>7473200</v>
      </c>
      <c r="E85" t="s">
        <v>53</v>
      </c>
      <c r="F85">
        <f>(Акции[[#This Row],[Close]]-C84)/C84</f>
        <v>-1.387082791504109E-2</v>
      </c>
    </row>
    <row r="86" spans="2:6" x14ac:dyDescent="0.3">
      <c r="B86" s="20">
        <v>42228</v>
      </c>
      <c r="C86" s="10">
        <v>68.75</v>
      </c>
      <c r="D86" s="11">
        <v>8337600</v>
      </c>
      <c r="E86" t="s">
        <v>53</v>
      </c>
      <c r="F86">
        <f>(Акции[[#This Row],[Close]]-C85)/C85</f>
        <v>7.326007326007326E-3</v>
      </c>
    </row>
    <row r="87" spans="2:6" x14ac:dyDescent="0.3">
      <c r="B87" s="20">
        <v>42229</v>
      </c>
      <c r="C87" s="10">
        <v>68.540000000000006</v>
      </c>
      <c r="D87" s="11">
        <v>7184900</v>
      </c>
      <c r="E87" t="s">
        <v>53</v>
      </c>
      <c r="F87">
        <f>(Акции[[#This Row],[Close]]-C86)/C86</f>
        <v>-3.0545454545453637E-3</v>
      </c>
    </row>
    <row r="88" spans="2:6" x14ac:dyDescent="0.3">
      <c r="B88" s="20">
        <v>42230</v>
      </c>
      <c r="C88" s="10">
        <v>68.650000000000006</v>
      </c>
      <c r="D88" s="11">
        <v>5864800</v>
      </c>
      <c r="E88" t="s">
        <v>53</v>
      </c>
      <c r="F88">
        <f>(Акции[[#This Row],[Close]]-C87)/C87</f>
        <v>1.6049022468631372E-3</v>
      </c>
    </row>
    <row r="89" spans="2:6" x14ac:dyDescent="0.3">
      <c r="B89" s="20">
        <v>42233</v>
      </c>
      <c r="C89" s="10">
        <v>69.37</v>
      </c>
      <c r="D89" s="11">
        <v>17669900</v>
      </c>
      <c r="E89" t="s">
        <v>53</v>
      </c>
      <c r="F89">
        <f>(Акции[[#This Row],[Close]]-C88)/C88</f>
        <v>1.0487982520029115E-2</v>
      </c>
    </row>
    <row r="90" spans="2:6" x14ac:dyDescent="0.3">
      <c r="B90" s="20">
        <v>42234</v>
      </c>
      <c r="C90" s="10">
        <v>68.86</v>
      </c>
      <c r="D90" s="11">
        <v>6376500</v>
      </c>
      <c r="E90" t="s">
        <v>53</v>
      </c>
      <c r="F90">
        <f>(Акции[[#This Row],[Close]]-C89)/C89</f>
        <v>-7.3518812166643377E-3</v>
      </c>
    </row>
    <row r="91" spans="2:6" x14ac:dyDescent="0.3">
      <c r="B91" s="20">
        <v>42235</v>
      </c>
      <c r="C91" s="10">
        <v>68.59</v>
      </c>
      <c r="D91" s="11">
        <v>6270300</v>
      </c>
      <c r="E91" t="s">
        <v>53</v>
      </c>
      <c r="F91">
        <f>(Акции[[#This Row],[Close]]-C90)/C90</f>
        <v>-3.9209991286668026E-3</v>
      </c>
    </row>
    <row r="92" spans="2:6" x14ac:dyDescent="0.3">
      <c r="B92" s="20">
        <v>42236</v>
      </c>
      <c r="C92" s="10">
        <v>67.48</v>
      </c>
      <c r="D92" s="11">
        <v>9600900</v>
      </c>
      <c r="E92" t="s">
        <v>53</v>
      </c>
      <c r="F92">
        <f>(Акции[[#This Row],[Close]]-C91)/C91</f>
        <v>-1.6183117072459532E-2</v>
      </c>
    </row>
    <row r="93" spans="2:6" x14ac:dyDescent="0.3">
      <c r="B93" s="20">
        <v>42237</v>
      </c>
      <c r="C93" s="10">
        <v>65.900000000000006</v>
      </c>
      <c r="D93" s="11">
        <v>16277100</v>
      </c>
      <c r="E93" t="s">
        <v>53</v>
      </c>
      <c r="F93">
        <f>(Акции[[#This Row],[Close]]-C92)/C92</f>
        <v>-2.3414344991108449E-2</v>
      </c>
    </row>
    <row r="94" spans="2:6" x14ac:dyDescent="0.3">
      <c r="B94" s="20">
        <v>42240</v>
      </c>
      <c r="C94" s="10">
        <v>63.45</v>
      </c>
      <c r="D94" s="11">
        <v>24292600</v>
      </c>
      <c r="E94" t="s">
        <v>53</v>
      </c>
      <c r="F94">
        <f>(Акции[[#This Row],[Close]]-C93)/C93</f>
        <v>-3.717754172989382E-2</v>
      </c>
    </row>
    <row r="95" spans="2:6" x14ac:dyDescent="0.3">
      <c r="B95" s="20">
        <v>42241</v>
      </c>
      <c r="C95" s="10">
        <v>60.71</v>
      </c>
      <c r="D95" s="11">
        <v>15267000</v>
      </c>
      <c r="E95" t="s">
        <v>53</v>
      </c>
      <c r="F95">
        <f>(Акции[[#This Row],[Close]]-C94)/C94</f>
        <v>-4.3183609141055977E-2</v>
      </c>
    </row>
    <row r="96" spans="2:6" x14ac:dyDescent="0.3">
      <c r="B96" s="20">
        <v>42242</v>
      </c>
      <c r="C96" s="10">
        <v>63.14</v>
      </c>
      <c r="D96" s="11">
        <v>15289600</v>
      </c>
      <c r="E96" t="s">
        <v>53</v>
      </c>
      <c r="F96">
        <f>(Акции[[#This Row],[Close]]-C95)/C95</f>
        <v>4.0026354801515396E-2</v>
      </c>
    </row>
    <row r="97" spans="2:6" x14ac:dyDescent="0.3">
      <c r="B97" s="20">
        <v>42243</v>
      </c>
      <c r="C97" s="10">
        <v>64.510000000000005</v>
      </c>
      <c r="D97" s="11">
        <v>12592100</v>
      </c>
      <c r="E97" t="s">
        <v>53</v>
      </c>
      <c r="F97">
        <f>(Акции[[#This Row],[Close]]-C96)/C96</f>
        <v>2.1697814380741282E-2</v>
      </c>
    </row>
    <row r="98" spans="2:6" x14ac:dyDescent="0.3">
      <c r="B98" s="20">
        <v>42244</v>
      </c>
      <c r="C98" s="10">
        <v>63.98</v>
      </c>
      <c r="D98" s="11">
        <v>7316400</v>
      </c>
      <c r="E98" t="s">
        <v>53</v>
      </c>
      <c r="F98">
        <f>(Акции[[#This Row],[Close]]-C97)/C97</f>
        <v>-8.2157804991475469E-3</v>
      </c>
    </row>
    <row r="99" spans="2:6" x14ac:dyDescent="0.3">
      <c r="B99" s="20">
        <v>42247</v>
      </c>
      <c r="C99" s="10">
        <v>62.41</v>
      </c>
      <c r="D99" s="11">
        <v>15581100</v>
      </c>
      <c r="E99" t="s">
        <v>53</v>
      </c>
      <c r="F99">
        <f>(Акции[[#This Row],[Close]]-C98)/C98</f>
        <v>-2.4538918412003757E-2</v>
      </c>
    </row>
    <row r="100" spans="2:6" x14ac:dyDescent="0.3">
      <c r="B100" s="20">
        <v>42248</v>
      </c>
      <c r="C100" s="10">
        <v>60.5</v>
      </c>
      <c r="D100" s="11">
        <v>12703200</v>
      </c>
      <c r="E100" t="s">
        <v>53</v>
      </c>
      <c r="F100">
        <f>(Акции[[#This Row],[Close]]-C99)/C99</f>
        <v>-3.0604069860599211E-2</v>
      </c>
    </row>
    <row r="101" spans="2:6" x14ac:dyDescent="0.3">
      <c r="B101" s="20">
        <v>42249</v>
      </c>
      <c r="C101" s="10">
        <v>60.98</v>
      </c>
      <c r="D101" s="11">
        <v>12044500</v>
      </c>
      <c r="E101" t="s">
        <v>53</v>
      </c>
      <c r="F101">
        <f>(Акции[[#This Row],[Close]]-C100)/C100</f>
        <v>7.9338842975206093E-3</v>
      </c>
    </row>
    <row r="102" spans="2:6" x14ac:dyDescent="0.3">
      <c r="B102" s="20">
        <v>42250</v>
      </c>
      <c r="C102" s="10">
        <v>61.58</v>
      </c>
      <c r="D102" s="11">
        <v>11777400</v>
      </c>
      <c r="E102" t="s">
        <v>53</v>
      </c>
      <c r="F102">
        <f>(Акции[[#This Row],[Close]]-C101)/C101</f>
        <v>9.8392915710069119E-3</v>
      </c>
    </row>
    <row r="103" spans="2:6" x14ac:dyDescent="0.3">
      <c r="B103" s="20">
        <v>42251</v>
      </c>
      <c r="C103" s="10">
        <v>59.77</v>
      </c>
      <c r="D103" s="11">
        <v>9281400</v>
      </c>
      <c r="E103" t="s">
        <v>53</v>
      </c>
      <c r="F103">
        <f>(Акции[[#This Row],[Close]]-C102)/C102</f>
        <v>-2.9392659954530616E-2</v>
      </c>
    </row>
    <row r="104" spans="2:6" x14ac:dyDescent="0.3">
      <c r="B104" s="20">
        <v>42255</v>
      </c>
      <c r="C104" s="10">
        <v>60.57</v>
      </c>
      <c r="D104" s="11">
        <v>9263200</v>
      </c>
      <c r="E104" t="s">
        <v>53</v>
      </c>
      <c r="F104">
        <f>(Акции[[#This Row],[Close]]-C103)/C103</f>
        <v>1.3384641124309806E-2</v>
      </c>
    </row>
    <row r="105" spans="2:6" x14ac:dyDescent="0.3">
      <c r="B105" s="20">
        <v>42256</v>
      </c>
      <c r="C105" s="10">
        <v>59.26</v>
      </c>
      <c r="D105" s="11">
        <v>8436900</v>
      </c>
      <c r="E105" t="s">
        <v>53</v>
      </c>
      <c r="F105">
        <f>(Акции[[#This Row],[Close]]-C104)/C104</f>
        <v>-2.1627868581806212E-2</v>
      </c>
    </row>
    <row r="106" spans="2:6" x14ac:dyDescent="0.3">
      <c r="B106" s="20">
        <v>42257</v>
      </c>
      <c r="C106" s="10">
        <v>59.58</v>
      </c>
      <c r="D106" s="11">
        <v>9306600</v>
      </c>
      <c r="E106" t="s">
        <v>53</v>
      </c>
      <c r="F106">
        <f>(Акции[[#This Row],[Close]]-C105)/C105</f>
        <v>5.3999325008437446E-3</v>
      </c>
    </row>
    <row r="107" spans="2:6" x14ac:dyDescent="0.3">
      <c r="B107" s="20">
        <v>42258</v>
      </c>
      <c r="C107" s="10">
        <v>59.35</v>
      </c>
      <c r="D107" s="11">
        <v>9365400</v>
      </c>
      <c r="E107" t="s">
        <v>53</v>
      </c>
      <c r="F107">
        <f>(Акции[[#This Row],[Close]]-C106)/C106</f>
        <v>-3.8603558241019952E-3</v>
      </c>
    </row>
    <row r="108" spans="2:6" x14ac:dyDescent="0.3">
      <c r="B108" s="20">
        <v>42261</v>
      </c>
      <c r="C108" s="10">
        <v>58.94</v>
      </c>
      <c r="D108" s="11">
        <v>9095600</v>
      </c>
      <c r="E108" t="s">
        <v>53</v>
      </c>
      <c r="F108">
        <f>(Акции[[#This Row],[Close]]-C107)/C107</f>
        <v>-6.9081718618366249E-3</v>
      </c>
    </row>
    <row r="109" spans="2:6" x14ac:dyDescent="0.3">
      <c r="B109" s="20">
        <v>42262</v>
      </c>
      <c r="C109" s="10">
        <v>59.2</v>
      </c>
      <c r="D109" s="11">
        <v>10474700</v>
      </c>
      <c r="E109" t="s">
        <v>53</v>
      </c>
      <c r="F109">
        <f>(Акции[[#This Row],[Close]]-C108)/C108</f>
        <v>4.4112656939261138E-3</v>
      </c>
    </row>
    <row r="110" spans="2:6" x14ac:dyDescent="0.3">
      <c r="B110" s="20">
        <v>42263</v>
      </c>
      <c r="C110" s="10">
        <v>59.51</v>
      </c>
      <c r="D110" s="11">
        <v>8044200</v>
      </c>
      <c r="E110" t="s">
        <v>53</v>
      </c>
      <c r="F110">
        <f>(Акции[[#This Row],[Close]]-C109)/C109</f>
        <v>5.2364864864864044E-3</v>
      </c>
    </row>
    <row r="111" spans="2:6" x14ac:dyDescent="0.3">
      <c r="B111" s="20">
        <v>42264</v>
      </c>
      <c r="C111" s="10">
        <v>59.86</v>
      </c>
      <c r="D111" s="11">
        <v>10281700</v>
      </c>
      <c r="E111" t="s">
        <v>53</v>
      </c>
      <c r="F111">
        <f>(Акции[[#This Row],[Close]]-C110)/C110</f>
        <v>5.881364476558586E-3</v>
      </c>
    </row>
    <row r="112" spans="2:6" x14ac:dyDescent="0.3">
      <c r="B112" s="20">
        <v>42265</v>
      </c>
      <c r="C112" s="10">
        <v>61.22</v>
      </c>
      <c r="D112" s="11">
        <v>28957000</v>
      </c>
      <c r="E112" t="s">
        <v>53</v>
      </c>
      <c r="F112">
        <f>(Акции[[#This Row],[Close]]-C111)/C111</f>
        <v>2.2719679251587029E-2</v>
      </c>
    </row>
    <row r="113" spans="2:6" x14ac:dyDescent="0.3">
      <c r="B113" s="20">
        <v>42268</v>
      </c>
      <c r="C113" s="10">
        <v>59.39</v>
      </c>
      <c r="D113" s="11">
        <v>11038100</v>
      </c>
      <c r="E113" t="s">
        <v>53</v>
      </c>
      <c r="F113">
        <f>(Акции[[#This Row],[Close]]-C112)/C112</f>
        <v>-2.9892192094086872E-2</v>
      </c>
    </row>
    <row r="114" spans="2:6" x14ac:dyDescent="0.3">
      <c r="B114" s="20">
        <v>42269</v>
      </c>
      <c r="C114" s="10">
        <v>57.74</v>
      </c>
      <c r="D114" s="11">
        <v>14192000</v>
      </c>
      <c r="E114" t="s">
        <v>53</v>
      </c>
      <c r="F114">
        <f>(Акции[[#This Row],[Close]]-C113)/C113</f>
        <v>-2.7782454958747239E-2</v>
      </c>
    </row>
    <row r="115" spans="2:6" x14ac:dyDescent="0.3">
      <c r="B115" s="20">
        <v>42270</v>
      </c>
      <c r="C115" s="10">
        <v>57.43</v>
      </c>
      <c r="D115" s="11">
        <v>9827000</v>
      </c>
      <c r="E115" t="s">
        <v>53</v>
      </c>
      <c r="F115">
        <f>(Акции[[#This Row],[Close]]-C114)/C114</f>
        <v>-5.3688950467613832E-3</v>
      </c>
    </row>
    <row r="116" spans="2:6" x14ac:dyDescent="0.3">
      <c r="B116" s="20">
        <v>42271</v>
      </c>
      <c r="C116" s="10">
        <v>56.57</v>
      </c>
      <c r="D116" s="11">
        <v>8625500</v>
      </c>
      <c r="E116" t="s">
        <v>53</v>
      </c>
      <c r="F116">
        <f>(Акции[[#This Row],[Close]]-C115)/C115</f>
        <v>-1.4974751871843973E-2</v>
      </c>
    </row>
    <row r="117" spans="2:6" x14ac:dyDescent="0.3">
      <c r="B117" s="20">
        <v>42272</v>
      </c>
      <c r="C117" s="10">
        <v>55.74</v>
      </c>
      <c r="D117" s="11">
        <v>8673500</v>
      </c>
      <c r="E117" t="s">
        <v>53</v>
      </c>
      <c r="F117">
        <f>(Акции[[#This Row],[Close]]-C116)/C116</f>
        <v>-1.4672087678981762E-2</v>
      </c>
    </row>
    <row r="118" spans="2:6" x14ac:dyDescent="0.3">
      <c r="B118" s="20">
        <v>42275</v>
      </c>
      <c r="C118" s="10">
        <v>52.5</v>
      </c>
      <c r="D118" s="11">
        <v>15123000</v>
      </c>
      <c r="E118" t="s">
        <v>53</v>
      </c>
      <c r="F118">
        <f>(Акции[[#This Row],[Close]]-C117)/C117</f>
        <v>-5.8127018299246533E-2</v>
      </c>
    </row>
    <row r="119" spans="2:6" x14ac:dyDescent="0.3">
      <c r="B119" s="20">
        <v>42276</v>
      </c>
      <c r="C119" s="10">
        <v>52.79</v>
      </c>
      <c r="D119" s="11">
        <v>12842800</v>
      </c>
      <c r="E119" t="s">
        <v>53</v>
      </c>
      <c r="F119">
        <f>(Акции[[#This Row],[Close]]-C118)/C118</f>
        <v>5.5238095238095072E-3</v>
      </c>
    </row>
    <row r="120" spans="2:6" x14ac:dyDescent="0.3">
      <c r="B120" s="20">
        <v>42277</v>
      </c>
      <c r="C120" s="10">
        <v>54.41</v>
      </c>
      <c r="D120" s="11">
        <v>11895500</v>
      </c>
      <c r="E120" t="s">
        <v>53</v>
      </c>
      <c r="F120">
        <f>(Акции[[#This Row],[Close]]-C119)/C119</f>
        <v>3.0687630232998624E-2</v>
      </c>
    </row>
    <row r="121" spans="2:6" x14ac:dyDescent="0.3">
      <c r="B121" s="20">
        <v>42278</v>
      </c>
      <c r="C121" s="10">
        <v>55.13</v>
      </c>
      <c r="D121" s="11">
        <v>9255800</v>
      </c>
      <c r="E121" t="s">
        <v>53</v>
      </c>
      <c r="F121">
        <f>(Акции[[#This Row],[Close]]-C120)/C120</f>
        <v>1.3232861606322477E-2</v>
      </c>
    </row>
    <row r="122" spans="2:6" x14ac:dyDescent="0.3">
      <c r="B122" s="20">
        <v>42279</v>
      </c>
      <c r="C122" s="10">
        <v>55.82</v>
      </c>
      <c r="D122" s="11">
        <v>6942600</v>
      </c>
      <c r="E122" t="s">
        <v>53</v>
      </c>
      <c r="F122">
        <f>(Акции[[#This Row],[Close]]-C121)/C121</f>
        <v>1.2515871576274219E-2</v>
      </c>
    </row>
    <row r="123" spans="2:6" x14ac:dyDescent="0.3">
      <c r="B123" s="20">
        <v>42282</v>
      </c>
      <c r="C123" s="10">
        <v>56.68</v>
      </c>
      <c r="D123" s="11">
        <v>9332800</v>
      </c>
      <c r="E123" t="s">
        <v>53</v>
      </c>
      <c r="F123">
        <f>(Акции[[#This Row],[Close]]-C122)/C122</f>
        <v>1.5406664278036535E-2</v>
      </c>
    </row>
    <row r="124" spans="2:6" x14ac:dyDescent="0.3">
      <c r="B124" s="20">
        <v>42283</v>
      </c>
      <c r="C124" s="10">
        <v>55.08</v>
      </c>
      <c r="D124" s="11">
        <v>9008300</v>
      </c>
      <c r="E124" t="s">
        <v>53</v>
      </c>
      <c r="F124">
        <f>(Акции[[#This Row],[Close]]-C123)/C123</f>
        <v>-2.8228652081863117E-2</v>
      </c>
    </row>
    <row r="125" spans="2:6" x14ac:dyDescent="0.3">
      <c r="B125" s="20">
        <v>42284</v>
      </c>
      <c r="C125" s="10">
        <v>55.63</v>
      </c>
      <c r="D125" s="11">
        <v>11056100</v>
      </c>
      <c r="E125" t="s">
        <v>53</v>
      </c>
      <c r="F125">
        <f>(Акции[[#This Row],[Close]]-C124)/C124</f>
        <v>9.9854756717502585E-3</v>
      </c>
    </row>
    <row r="126" spans="2:6" x14ac:dyDescent="0.3">
      <c r="B126" s="20">
        <v>42285</v>
      </c>
      <c r="C126" s="10">
        <v>56.04</v>
      </c>
      <c r="D126" s="11">
        <v>6737300</v>
      </c>
      <c r="E126" t="s">
        <v>53</v>
      </c>
      <c r="F126">
        <f>(Акции[[#This Row],[Close]]-C125)/C125</f>
        <v>7.3701240337946533E-3</v>
      </c>
    </row>
    <row r="127" spans="2:6" x14ac:dyDescent="0.3">
      <c r="B127" s="20">
        <v>42286</v>
      </c>
      <c r="C127" s="10">
        <v>55.64</v>
      </c>
      <c r="D127" s="11">
        <v>7178500</v>
      </c>
      <c r="E127" t="s">
        <v>53</v>
      </c>
      <c r="F127">
        <f>(Акции[[#This Row],[Close]]-C126)/C126</f>
        <v>-7.1377587437544358E-3</v>
      </c>
    </row>
    <row r="128" spans="2:6" x14ac:dyDescent="0.3">
      <c r="B128" s="20">
        <v>42289</v>
      </c>
      <c r="C128" s="10">
        <v>55.77</v>
      </c>
      <c r="D128" s="11">
        <v>6515000</v>
      </c>
      <c r="E128" t="s">
        <v>53</v>
      </c>
      <c r="F128">
        <f>(Акции[[#This Row],[Close]]-C127)/C127</f>
        <v>2.3364485981308869E-3</v>
      </c>
    </row>
    <row r="129" spans="2:6" x14ac:dyDescent="0.3">
      <c r="B129" s="20">
        <v>42290</v>
      </c>
      <c r="C129" s="10">
        <v>53.8</v>
      </c>
      <c r="D129" s="11">
        <v>9467900</v>
      </c>
      <c r="E129" t="s">
        <v>53</v>
      </c>
      <c r="F129">
        <f>(Акции[[#This Row],[Close]]-C128)/C128</f>
        <v>-3.5323650708266201E-2</v>
      </c>
    </row>
    <row r="130" spans="2:6" x14ac:dyDescent="0.3">
      <c r="B130" s="20">
        <v>42291</v>
      </c>
      <c r="C130" s="10">
        <v>53.94</v>
      </c>
      <c r="D130" s="11">
        <v>8727400</v>
      </c>
      <c r="E130" t="s">
        <v>53</v>
      </c>
      <c r="F130">
        <f>(Акции[[#This Row],[Close]]-C129)/C129</f>
        <v>2.6022304832713861E-3</v>
      </c>
    </row>
    <row r="131" spans="2:6" x14ac:dyDescent="0.3">
      <c r="B131" s="20">
        <v>42292</v>
      </c>
      <c r="C131" s="10">
        <v>56.14</v>
      </c>
      <c r="D131" s="11">
        <v>7781600</v>
      </c>
      <c r="E131" t="s">
        <v>53</v>
      </c>
      <c r="F131">
        <f>(Акции[[#This Row],[Close]]-C130)/C130</f>
        <v>4.0786058583611472E-2</v>
      </c>
    </row>
    <row r="132" spans="2:6" x14ac:dyDescent="0.3">
      <c r="B132" s="20">
        <v>42293</v>
      </c>
      <c r="C132" s="10">
        <v>56.53</v>
      </c>
      <c r="D132" s="11">
        <v>7342800</v>
      </c>
      <c r="E132" t="s">
        <v>53</v>
      </c>
      <c r="F132">
        <f>(Акции[[#This Row],[Close]]-C131)/C131</f>
        <v>6.9469184182401238E-3</v>
      </c>
    </row>
    <row r="133" spans="2:6" x14ac:dyDescent="0.3">
      <c r="B133" s="20">
        <v>42296</v>
      </c>
      <c r="C133" s="10">
        <v>56.16</v>
      </c>
      <c r="D133" s="11">
        <v>6463000</v>
      </c>
      <c r="E133" t="s">
        <v>53</v>
      </c>
      <c r="F133">
        <f>(Акции[[#This Row],[Close]]-C132)/C132</f>
        <v>-6.5451972404034064E-3</v>
      </c>
    </row>
    <row r="134" spans="2:6" x14ac:dyDescent="0.3">
      <c r="B134" s="20">
        <v>42297</v>
      </c>
      <c r="C134" s="10">
        <v>54.83</v>
      </c>
      <c r="D134" s="11">
        <v>6494600</v>
      </c>
      <c r="E134" t="s">
        <v>53</v>
      </c>
      <c r="F134">
        <f>(Акции[[#This Row],[Close]]-C133)/C133</f>
        <v>-2.3682336182336155E-2</v>
      </c>
    </row>
    <row r="135" spans="2:6" x14ac:dyDescent="0.3">
      <c r="B135" s="20">
        <v>42298</v>
      </c>
      <c r="C135" s="10">
        <v>53.83</v>
      </c>
      <c r="D135" s="11">
        <v>11638800</v>
      </c>
      <c r="E135" t="s">
        <v>53</v>
      </c>
      <c r="F135">
        <f>(Акции[[#This Row],[Close]]-C134)/C134</f>
        <v>-1.8238190771475472E-2</v>
      </c>
    </row>
    <row r="136" spans="2:6" x14ac:dyDescent="0.3">
      <c r="B136" s="20">
        <v>42299</v>
      </c>
      <c r="C136" s="10">
        <v>48.27</v>
      </c>
      <c r="D136" s="11">
        <v>46517700</v>
      </c>
      <c r="E136" t="s">
        <v>53</v>
      </c>
      <c r="F136">
        <f>(Акции[[#This Row],[Close]]-C135)/C135</f>
        <v>-0.10328812929593155</v>
      </c>
    </row>
    <row r="137" spans="2:6" x14ac:dyDescent="0.3">
      <c r="B137" s="20">
        <v>42300</v>
      </c>
      <c r="C137" s="10">
        <v>50.34</v>
      </c>
      <c r="D137" s="11">
        <v>26214800</v>
      </c>
      <c r="E137" t="s">
        <v>53</v>
      </c>
      <c r="F137">
        <f>(Акции[[#This Row],[Close]]-C136)/C136</f>
        <v>4.288377874456184E-2</v>
      </c>
    </row>
    <row r="138" spans="2:6" x14ac:dyDescent="0.3">
      <c r="B138" s="20">
        <v>42303</v>
      </c>
      <c r="C138" s="10">
        <v>51.87</v>
      </c>
      <c r="D138" s="11">
        <v>13890400</v>
      </c>
      <c r="E138" t="s">
        <v>53</v>
      </c>
      <c r="F138">
        <f>(Акции[[#This Row],[Close]]-C137)/C137</f>
        <v>3.0393325387365791E-2</v>
      </c>
    </row>
    <row r="139" spans="2:6" x14ac:dyDescent="0.3">
      <c r="B139" s="20">
        <v>42304</v>
      </c>
      <c r="C139" s="10">
        <v>52.58</v>
      </c>
      <c r="D139" s="11">
        <v>11710800</v>
      </c>
      <c r="E139" t="s">
        <v>53</v>
      </c>
      <c r="F139">
        <f>(Акции[[#This Row],[Close]]-C138)/C138</f>
        <v>1.3688066319645285E-2</v>
      </c>
    </row>
    <row r="140" spans="2:6" x14ac:dyDescent="0.3">
      <c r="B140" s="20">
        <v>42305</v>
      </c>
      <c r="C140" s="10">
        <v>53.26</v>
      </c>
      <c r="D140" s="11">
        <v>7869000</v>
      </c>
      <c r="E140" t="s">
        <v>53</v>
      </c>
      <c r="F140">
        <f>(Акции[[#This Row],[Close]]-C139)/C139</f>
        <v>1.2932674020540125E-2</v>
      </c>
    </row>
    <row r="141" spans="2:6" x14ac:dyDescent="0.3">
      <c r="B141" s="20">
        <v>42306</v>
      </c>
      <c r="C141" s="10">
        <v>54.1</v>
      </c>
      <c r="D141" s="11">
        <v>9304400</v>
      </c>
      <c r="E141" t="s">
        <v>53</v>
      </c>
      <c r="F141">
        <f>(Акции[[#This Row],[Close]]-C140)/C140</f>
        <v>1.5771686068344039E-2</v>
      </c>
    </row>
    <row r="142" spans="2:6" x14ac:dyDescent="0.3">
      <c r="B142" s="20">
        <v>42307</v>
      </c>
      <c r="C142" s="10">
        <v>59.55</v>
      </c>
      <c r="D142" s="11">
        <v>27465600</v>
      </c>
      <c r="E142" t="s">
        <v>53</v>
      </c>
      <c r="F142">
        <f>(Акции[[#This Row],[Close]]-C141)/C141</f>
        <v>0.10073937153419585</v>
      </c>
    </row>
    <row r="143" spans="2:6" x14ac:dyDescent="0.3">
      <c r="B143" s="20">
        <v>42310</v>
      </c>
      <c r="C143" s="10">
        <v>63.38</v>
      </c>
      <c r="D143" s="11">
        <v>17008700</v>
      </c>
      <c r="E143" t="s">
        <v>53</v>
      </c>
      <c r="F143">
        <f>(Акции[[#This Row],[Close]]-C142)/C142</f>
        <v>6.4315701091519822E-2</v>
      </c>
    </row>
    <row r="144" spans="2:6" x14ac:dyDescent="0.3">
      <c r="B144" s="20">
        <v>42311</v>
      </c>
      <c r="C144" s="10">
        <v>62.43</v>
      </c>
      <c r="D144" s="11">
        <v>8754700</v>
      </c>
      <c r="E144" t="s">
        <v>53</v>
      </c>
      <c r="F144">
        <f>(Акции[[#This Row],[Close]]-C143)/C143</f>
        <v>-1.4988955506468962E-2</v>
      </c>
    </row>
    <row r="145" spans="2:6" x14ac:dyDescent="0.3">
      <c r="B145" s="20">
        <v>42312</v>
      </c>
      <c r="C145" s="10">
        <v>63.8</v>
      </c>
      <c r="D145" s="11">
        <v>10342600</v>
      </c>
      <c r="E145" t="s">
        <v>53</v>
      </c>
      <c r="F145">
        <f>(Акции[[#This Row],[Close]]-C144)/C144</f>
        <v>2.1944577927278511E-2</v>
      </c>
    </row>
    <row r="146" spans="2:6" x14ac:dyDescent="0.3">
      <c r="B146" s="20">
        <v>42313</v>
      </c>
      <c r="C146" s="10">
        <v>62.77</v>
      </c>
      <c r="D146" s="11">
        <v>10237200</v>
      </c>
      <c r="E146" t="s">
        <v>53</v>
      </c>
      <c r="F146">
        <f>(Акции[[#This Row],[Close]]-C145)/C145</f>
        <v>-1.6144200626959156E-2</v>
      </c>
    </row>
    <row r="147" spans="2:6" x14ac:dyDescent="0.3">
      <c r="B147" s="20">
        <v>42314</v>
      </c>
      <c r="C147" s="10">
        <v>64.13</v>
      </c>
      <c r="D147" s="11">
        <v>7261100</v>
      </c>
      <c r="E147" t="s">
        <v>53</v>
      </c>
      <c r="F147">
        <f>(Акции[[#This Row],[Close]]-C146)/C146</f>
        <v>2.1666401147044642E-2</v>
      </c>
    </row>
    <row r="148" spans="2:6" x14ac:dyDescent="0.3">
      <c r="B148" s="20">
        <v>42317</v>
      </c>
      <c r="C148" s="10">
        <v>63.23</v>
      </c>
      <c r="D148" s="11">
        <v>8239400</v>
      </c>
      <c r="E148" t="s">
        <v>53</v>
      </c>
      <c r="F148">
        <f>(Акции[[#This Row],[Close]]-C147)/C147</f>
        <v>-1.4033993450803035E-2</v>
      </c>
    </row>
    <row r="149" spans="2:6" x14ac:dyDescent="0.3">
      <c r="B149" s="20">
        <v>42318</v>
      </c>
      <c r="C149" s="10">
        <v>62.3</v>
      </c>
      <c r="D149" s="11">
        <v>6897600</v>
      </c>
      <c r="E149" t="s">
        <v>53</v>
      </c>
      <c r="F149">
        <f>(Акции[[#This Row],[Close]]-C148)/C148</f>
        <v>-1.4708208129052661E-2</v>
      </c>
    </row>
    <row r="150" spans="2:6" x14ac:dyDescent="0.3">
      <c r="B150" s="20">
        <v>42319</v>
      </c>
      <c r="C150" s="10">
        <v>60.86</v>
      </c>
      <c r="D150" s="11">
        <v>8212500</v>
      </c>
      <c r="E150" t="s">
        <v>53</v>
      </c>
      <c r="F150">
        <f>(Акции[[#This Row],[Close]]-C149)/C149</f>
        <v>-2.3113964686998358E-2</v>
      </c>
    </row>
    <row r="151" spans="2:6" x14ac:dyDescent="0.3">
      <c r="B151" s="20">
        <v>42320</v>
      </c>
      <c r="C151" s="10">
        <v>60.23</v>
      </c>
      <c r="D151" s="11">
        <v>7765500</v>
      </c>
      <c r="E151" t="s">
        <v>53</v>
      </c>
      <c r="F151">
        <f>(Акции[[#This Row],[Close]]-C150)/C150</f>
        <v>-1.0351626684193272E-2</v>
      </c>
    </row>
    <row r="152" spans="2:6" x14ac:dyDescent="0.3">
      <c r="B152" s="20">
        <v>42321</v>
      </c>
      <c r="C152" s="10">
        <v>59.86</v>
      </c>
      <c r="D152" s="11">
        <v>7834400</v>
      </c>
      <c r="E152" t="s">
        <v>53</v>
      </c>
      <c r="F152">
        <f>(Акции[[#This Row],[Close]]-C151)/C151</f>
        <v>-6.1431180474845999E-3</v>
      </c>
    </row>
    <row r="153" spans="2:6" x14ac:dyDescent="0.3">
      <c r="B153" s="20">
        <v>42324</v>
      </c>
      <c r="C153" s="10">
        <v>60.01</v>
      </c>
      <c r="D153" s="11">
        <v>6965100</v>
      </c>
      <c r="E153" t="s">
        <v>53</v>
      </c>
      <c r="F153">
        <f>(Акции[[#This Row],[Close]]-C152)/C152</f>
        <v>2.5058469762779582E-3</v>
      </c>
    </row>
    <row r="154" spans="2:6" x14ac:dyDescent="0.3">
      <c r="B154" s="20">
        <v>42325</v>
      </c>
      <c r="C154" s="10">
        <v>60.38</v>
      </c>
      <c r="D154" s="11">
        <v>8405400</v>
      </c>
      <c r="E154" t="s">
        <v>53</v>
      </c>
      <c r="F154">
        <f>(Акции[[#This Row],[Close]]-C153)/C153</f>
        <v>6.1656390601567169E-3</v>
      </c>
    </row>
    <row r="155" spans="2:6" x14ac:dyDescent="0.3">
      <c r="B155" s="20">
        <v>42326</v>
      </c>
      <c r="C155" s="10">
        <v>60.99</v>
      </c>
      <c r="D155" s="11">
        <v>5470200</v>
      </c>
      <c r="E155" t="s">
        <v>53</v>
      </c>
      <c r="F155">
        <f>(Акции[[#This Row],[Close]]-C154)/C154</f>
        <v>1.0102683007618407E-2</v>
      </c>
    </row>
    <row r="156" spans="2:6" x14ac:dyDescent="0.3">
      <c r="B156" s="20">
        <v>42327</v>
      </c>
      <c r="C156" s="10">
        <v>60.55</v>
      </c>
      <c r="D156" s="11">
        <v>5571200</v>
      </c>
      <c r="E156" t="s">
        <v>53</v>
      </c>
      <c r="F156">
        <f>(Акции[[#This Row],[Close]]-C155)/C155</f>
        <v>-7.2142974258075886E-3</v>
      </c>
    </row>
    <row r="157" spans="2:6" x14ac:dyDescent="0.3">
      <c r="B157" s="20">
        <v>42328</v>
      </c>
      <c r="C157" s="10">
        <v>61.11</v>
      </c>
      <c r="D157" s="11">
        <v>7490200</v>
      </c>
      <c r="E157" t="s">
        <v>53</v>
      </c>
      <c r="F157">
        <f>(Акции[[#This Row],[Close]]-C156)/C156</f>
        <v>9.2485549132948364E-3</v>
      </c>
    </row>
    <row r="158" spans="2:6" x14ac:dyDescent="0.3">
      <c r="B158" s="20">
        <v>42331</v>
      </c>
      <c r="C158" s="10">
        <v>61.15</v>
      </c>
      <c r="D158" s="11">
        <v>6405000</v>
      </c>
      <c r="E158" t="s">
        <v>53</v>
      </c>
      <c r="F158">
        <f>(Акции[[#This Row],[Close]]-C157)/C157</f>
        <v>6.545573555882695E-4</v>
      </c>
    </row>
    <row r="159" spans="2:6" x14ac:dyDescent="0.3">
      <c r="B159" s="20">
        <v>42332</v>
      </c>
      <c r="C159" s="10">
        <v>61.13</v>
      </c>
      <c r="D159" s="11">
        <v>5213500</v>
      </c>
      <c r="E159" t="s">
        <v>53</v>
      </c>
      <c r="F159">
        <f>(Акции[[#This Row],[Close]]-C158)/C158</f>
        <v>-3.2706459525749831E-4</v>
      </c>
    </row>
    <row r="160" spans="2:6" x14ac:dyDescent="0.3">
      <c r="B160" s="20">
        <v>42333</v>
      </c>
      <c r="C160" s="10">
        <v>60.29</v>
      </c>
      <c r="D160" s="11">
        <v>4879800</v>
      </c>
      <c r="E160" t="s">
        <v>53</v>
      </c>
      <c r="F160">
        <f>(Акции[[#This Row],[Close]]-C159)/C159</f>
        <v>-1.3741207263209609E-2</v>
      </c>
    </row>
    <row r="161" spans="2:6" x14ac:dyDescent="0.3">
      <c r="B161" s="20">
        <v>42335</v>
      </c>
      <c r="C161" s="10">
        <v>60</v>
      </c>
      <c r="D161" s="11">
        <v>2404100</v>
      </c>
      <c r="E161" t="s">
        <v>53</v>
      </c>
      <c r="F161">
        <f>(Акции[[#This Row],[Close]]-C160)/C160</f>
        <v>-4.8100845911427954E-3</v>
      </c>
    </row>
    <row r="162" spans="2:6" x14ac:dyDescent="0.3">
      <c r="B162" s="20">
        <v>42338</v>
      </c>
      <c r="C162" s="10">
        <v>58.15</v>
      </c>
      <c r="D162" s="11">
        <v>12660200</v>
      </c>
      <c r="E162" t="s">
        <v>53</v>
      </c>
      <c r="F162">
        <f>(Акции[[#This Row],[Close]]-C161)/C161</f>
        <v>-3.0833333333333358E-2</v>
      </c>
    </row>
    <row r="163" spans="2:6" x14ac:dyDescent="0.3">
      <c r="B163" s="20">
        <v>42339</v>
      </c>
      <c r="C163" s="10">
        <v>59.02</v>
      </c>
      <c r="D163" s="11">
        <v>11290500</v>
      </c>
      <c r="E163" t="s">
        <v>53</v>
      </c>
      <c r="F163">
        <f>(Акции[[#This Row],[Close]]-C162)/C162</f>
        <v>1.4961306964746424E-2</v>
      </c>
    </row>
    <row r="164" spans="2:6" x14ac:dyDescent="0.3">
      <c r="B164" s="20">
        <v>42340</v>
      </c>
      <c r="C164" s="10">
        <v>57.72</v>
      </c>
      <c r="D164" s="11">
        <v>7663000</v>
      </c>
      <c r="E164" t="s">
        <v>53</v>
      </c>
      <c r="F164">
        <f>(Акции[[#This Row],[Close]]-C163)/C163</f>
        <v>-2.2026431718061745E-2</v>
      </c>
    </row>
    <row r="165" spans="2:6" x14ac:dyDescent="0.3">
      <c r="B165" s="20">
        <v>42341</v>
      </c>
      <c r="C165" s="10">
        <v>56.12</v>
      </c>
      <c r="D165" s="11">
        <v>9701500</v>
      </c>
      <c r="E165" t="s">
        <v>53</v>
      </c>
      <c r="F165">
        <f>(Акции[[#This Row],[Close]]-C164)/C164</f>
        <v>-2.7720027720027744E-2</v>
      </c>
    </row>
    <row r="166" spans="2:6" x14ac:dyDescent="0.3">
      <c r="B166" s="20">
        <v>42342</v>
      </c>
      <c r="C166" s="10">
        <v>57.18</v>
      </c>
      <c r="D166" s="11">
        <v>6748100</v>
      </c>
      <c r="E166" t="s">
        <v>53</v>
      </c>
      <c r="F166">
        <f>(Акции[[#This Row],[Close]]-C165)/C165</f>
        <v>1.8888096935139029E-2</v>
      </c>
    </row>
    <row r="167" spans="2:6" x14ac:dyDescent="0.3">
      <c r="B167" s="20">
        <v>42345</v>
      </c>
      <c r="C167" s="10">
        <v>56.27</v>
      </c>
      <c r="D167" s="11">
        <v>7890900</v>
      </c>
      <c r="E167" t="s">
        <v>53</v>
      </c>
      <c r="F167">
        <f>(Акции[[#This Row],[Close]]-C166)/C166</f>
        <v>-1.5914655473941879E-2</v>
      </c>
    </row>
    <row r="168" spans="2:6" x14ac:dyDescent="0.3">
      <c r="B168" s="20">
        <v>42346</v>
      </c>
      <c r="C168" s="10">
        <v>56.67</v>
      </c>
      <c r="D168" s="11">
        <v>6896200</v>
      </c>
      <c r="E168" t="s">
        <v>53</v>
      </c>
      <c r="F168">
        <f>(Акции[[#This Row],[Close]]-C167)/C167</f>
        <v>7.1085836147147426E-3</v>
      </c>
    </row>
    <row r="169" spans="2:6" x14ac:dyDescent="0.3">
      <c r="B169" s="20">
        <v>42347</v>
      </c>
      <c r="C169" s="10">
        <v>56.03</v>
      </c>
      <c r="D169" s="11">
        <v>6207900</v>
      </c>
      <c r="E169" t="s">
        <v>53</v>
      </c>
      <c r="F169">
        <f>(Акции[[#This Row],[Close]]-C168)/C168</f>
        <v>-1.1293453326274934E-2</v>
      </c>
    </row>
    <row r="170" spans="2:6" x14ac:dyDescent="0.3">
      <c r="B170" s="20">
        <v>42348</v>
      </c>
      <c r="C170" s="10">
        <v>55.78</v>
      </c>
      <c r="D170" s="11">
        <v>6736900</v>
      </c>
      <c r="E170" t="s">
        <v>53</v>
      </c>
      <c r="F170">
        <f>(Акции[[#This Row],[Close]]-C169)/C169</f>
        <v>-4.4618954131715148E-3</v>
      </c>
    </row>
    <row r="171" spans="2:6" x14ac:dyDescent="0.3">
      <c r="B171" s="20">
        <v>42349</v>
      </c>
      <c r="C171" s="10">
        <v>54.04</v>
      </c>
      <c r="D171" s="11">
        <v>9388600</v>
      </c>
      <c r="E171" t="s">
        <v>53</v>
      </c>
      <c r="F171">
        <f>(Акции[[#This Row],[Close]]-C170)/C170</f>
        <v>-3.1193976335604195E-2</v>
      </c>
    </row>
    <row r="172" spans="2:6" x14ac:dyDescent="0.3">
      <c r="B172" s="20">
        <v>42352</v>
      </c>
      <c r="C172" s="10">
        <v>55.44</v>
      </c>
      <c r="D172" s="11">
        <v>9419500</v>
      </c>
      <c r="E172" t="s">
        <v>53</v>
      </c>
      <c r="F172">
        <f>(Акции[[#This Row],[Close]]-C171)/C171</f>
        <v>2.5906735751295311E-2</v>
      </c>
    </row>
    <row r="173" spans="2:6" x14ac:dyDescent="0.3">
      <c r="B173" s="20">
        <v>42353</v>
      </c>
      <c r="C173" s="10">
        <v>56.39</v>
      </c>
      <c r="D173" s="11">
        <v>6990000</v>
      </c>
      <c r="E173" t="s">
        <v>53</v>
      </c>
      <c r="F173">
        <f>(Акции[[#This Row],[Close]]-C172)/C172</f>
        <v>1.7135642135642188E-2</v>
      </c>
    </row>
    <row r="174" spans="2:6" x14ac:dyDescent="0.3">
      <c r="B174" s="20">
        <v>42354</v>
      </c>
      <c r="C174" s="10">
        <v>57.63</v>
      </c>
      <c r="D174" s="11">
        <v>6282500</v>
      </c>
      <c r="E174" t="s">
        <v>53</v>
      </c>
      <c r="F174">
        <f>(Акции[[#This Row],[Close]]-C173)/C173</f>
        <v>2.19897144883845E-2</v>
      </c>
    </row>
    <row r="175" spans="2:6" x14ac:dyDescent="0.3">
      <c r="B175" s="20">
        <v>42355</v>
      </c>
      <c r="C175" s="10">
        <v>56.38</v>
      </c>
      <c r="D175" s="11">
        <v>7848900</v>
      </c>
      <c r="E175" t="s">
        <v>53</v>
      </c>
      <c r="F175">
        <f>(Акции[[#This Row],[Close]]-C174)/C174</f>
        <v>-2.1690091965989935E-2</v>
      </c>
    </row>
    <row r="176" spans="2:6" x14ac:dyDescent="0.3">
      <c r="B176" s="20">
        <v>42356</v>
      </c>
      <c r="C176" s="10">
        <v>55.74</v>
      </c>
      <c r="D176" s="11">
        <v>13807000</v>
      </c>
      <c r="E176" t="s">
        <v>53</v>
      </c>
      <c r="F176">
        <f>(Акции[[#This Row],[Close]]-C175)/C175</f>
        <v>-1.1351543100390219E-2</v>
      </c>
    </row>
    <row r="177" spans="2:6" x14ac:dyDescent="0.3">
      <c r="B177" s="20">
        <v>42359</v>
      </c>
      <c r="C177" s="10">
        <v>56.2</v>
      </c>
      <c r="D177" s="11">
        <v>4572100</v>
      </c>
      <c r="E177" t="s">
        <v>53</v>
      </c>
      <c r="F177">
        <f>(Акции[[#This Row],[Close]]-C176)/C176</f>
        <v>8.2526013634732845E-3</v>
      </c>
    </row>
    <row r="178" spans="2:6" x14ac:dyDescent="0.3">
      <c r="B178" s="20">
        <v>42360</v>
      </c>
      <c r="C178" s="10">
        <v>57.59</v>
      </c>
      <c r="D178" s="11">
        <v>8390800</v>
      </c>
      <c r="E178" t="s">
        <v>53</v>
      </c>
      <c r="F178">
        <f>(Акции[[#This Row],[Close]]-C177)/C177</f>
        <v>2.4733096085409263E-2</v>
      </c>
    </row>
    <row r="179" spans="2:6" x14ac:dyDescent="0.3">
      <c r="B179" s="20">
        <v>42361</v>
      </c>
      <c r="C179" s="10">
        <v>58.58</v>
      </c>
      <c r="D179" s="11">
        <v>6634400</v>
      </c>
      <c r="E179" t="s">
        <v>53</v>
      </c>
      <c r="F179">
        <f>(Акции[[#This Row],[Close]]-C178)/C178</f>
        <v>1.7190484459107393E-2</v>
      </c>
    </row>
    <row r="180" spans="2:6" x14ac:dyDescent="0.3">
      <c r="B180" s="20">
        <v>42362</v>
      </c>
      <c r="C180" s="10">
        <v>58.46</v>
      </c>
      <c r="D180" s="11">
        <v>2152900</v>
      </c>
      <c r="E180" t="s">
        <v>53</v>
      </c>
      <c r="F180">
        <f>(Акции[[#This Row],[Close]]-C179)/C179</f>
        <v>-2.0484807101399361E-3</v>
      </c>
    </row>
    <row r="181" spans="2:6" x14ac:dyDescent="0.3">
      <c r="B181" s="20">
        <v>42366</v>
      </c>
      <c r="C181" s="10">
        <v>58.75</v>
      </c>
      <c r="D181" s="11">
        <v>5585800</v>
      </c>
      <c r="E181" t="s">
        <v>53</v>
      </c>
      <c r="F181">
        <f>(Акции[[#This Row],[Close]]-C180)/C180</f>
        <v>4.9606568593910218E-3</v>
      </c>
    </row>
    <row r="182" spans="2:6" x14ac:dyDescent="0.3">
      <c r="B182" s="20">
        <v>42367</v>
      </c>
      <c r="C182" s="10">
        <v>59.45</v>
      </c>
      <c r="D182" s="11">
        <v>5073900</v>
      </c>
      <c r="E182" t="s">
        <v>53</v>
      </c>
      <c r="F182">
        <f>(Акции[[#This Row],[Close]]-C181)/C181</f>
        <v>1.1914893617021326E-2</v>
      </c>
    </row>
    <row r="183" spans="2:6" x14ac:dyDescent="0.3">
      <c r="B183" s="20">
        <v>42368</v>
      </c>
      <c r="C183" s="10">
        <v>59.8</v>
      </c>
      <c r="D183" s="11">
        <v>5220300</v>
      </c>
      <c r="E183" t="s">
        <v>53</v>
      </c>
      <c r="F183">
        <f>(Акции[[#This Row],[Close]]-C182)/C182</f>
        <v>5.8873002523127721E-3</v>
      </c>
    </row>
    <row r="184" spans="2:6" x14ac:dyDescent="0.3">
      <c r="B184" s="20">
        <v>42369</v>
      </c>
      <c r="C184" s="10">
        <v>59.24</v>
      </c>
      <c r="D184" s="11">
        <v>6104800</v>
      </c>
      <c r="E184" t="s">
        <v>53</v>
      </c>
      <c r="F184">
        <f>(Акции[[#This Row],[Close]]-C183)/C183</f>
        <v>-9.3645484949831971E-3</v>
      </c>
    </row>
    <row r="185" spans="2:6" x14ac:dyDescent="0.3">
      <c r="B185" s="20">
        <v>42373</v>
      </c>
      <c r="C185" s="10">
        <v>57.61</v>
      </c>
      <c r="D185" s="11">
        <v>10308400</v>
      </c>
      <c r="E185" t="s">
        <v>53</v>
      </c>
      <c r="F185">
        <f>(Акции[[#This Row],[Close]]-C184)/C184</f>
        <v>-2.7515192437542243E-2</v>
      </c>
    </row>
    <row r="186" spans="2:6" x14ac:dyDescent="0.3">
      <c r="B186" s="20">
        <v>42374</v>
      </c>
      <c r="C186" s="10">
        <v>57.37</v>
      </c>
      <c r="D186" s="11">
        <v>7179600</v>
      </c>
      <c r="E186" t="s">
        <v>53</v>
      </c>
      <c r="F186">
        <f>(Акции[[#This Row],[Close]]-C185)/C185</f>
        <v>-4.1659434126020134E-3</v>
      </c>
    </row>
    <row r="187" spans="2:6" x14ac:dyDescent="0.3">
      <c r="B187" s="20">
        <v>42375</v>
      </c>
      <c r="C187" s="10">
        <v>57.38</v>
      </c>
      <c r="D187" s="11">
        <v>8952700</v>
      </c>
      <c r="E187" t="s">
        <v>53</v>
      </c>
      <c r="F187">
        <f>(Акции[[#This Row],[Close]]-C186)/C186</f>
        <v>1.743071291616719E-4</v>
      </c>
    </row>
    <row r="188" spans="2:6" x14ac:dyDescent="0.3">
      <c r="B188" s="20">
        <v>42376</v>
      </c>
      <c r="C188" s="10">
        <v>57.21</v>
      </c>
      <c r="D188" s="11">
        <v>9292600</v>
      </c>
      <c r="E188" t="s">
        <v>53</v>
      </c>
      <c r="F188">
        <f>(Акции[[#This Row],[Close]]-C187)/C187</f>
        <v>-2.9627047751830202E-3</v>
      </c>
    </row>
    <row r="189" spans="2:6" x14ac:dyDescent="0.3">
      <c r="B189" s="20">
        <v>42377</v>
      </c>
      <c r="C189" s="10">
        <v>55.65</v>
      </c>
      <c r="D189" s="11">
        <v>7985200</v>
      </c>
      <c r="E189" t="s">
        <v>53</v>
      </c>
      <c r="F189">
        <f>(Акции[[#This Row],[Close]]-C188)/C188</f>
        <v>-2.7267960146827516E-2</v>
      </c>
    </row>
    <row r="190" spans="2:6" x14ac:dyDescent="0.3">
      <c r="B190" s="20">
        <v>42380</v>
      </c>
      <c r="C190" s="10">
        <v>53.88</v>
      </c>
      <c r="D190" s="11">
        <v>10483300</v>
      </c>
      <c r="E190" t="s">
        <v>53</v>
      </c>
      <c r="F190">
        <f>(Акции[[#This Row],[Close]]-C189)/C189</f>
        <v>-3.1805929919137395E-2</v>
      </c>
    </row>
    <row r="191" spans="2:6" x14ac:dyDescent="0.3">
      <c r="B191" s="20">
        <v>42381</v>
      </c>
      <c r="C191" s="10">
        <v>54.84</v>
      </c>
      <c r="D191" s="11">
        <v>6799600</v>
      </c>
      <c r="E191" t="s">
        <v>53</v>
      </c>
      <c r="F191">
        <f>(Акции[[#This Row],[Close]]-C190)/C190</f>
        <v>1.7817371937639215E-2</v>
      </c>
    </row>
    <row r="192" spans="2:6" x14ac:dyDescent="0.3">
      <c r="B192" s="20">
        <v>42382</v>
      </c>
      <c r="C192" s="10">
        <v>51.18</v>
      </c>
      <c r="D192" s="11">
        <v>10432200</v>
      </c>
      <c r="E192" t="s">
        <v>53</v>
      </c>
      <c r="F192">
        <f>(Акции[[#This Row],[Close]]-C191)/C191</f>
        <v>-6.6739606126914722E-2</v>
      </c>
    </row>
    <row r="193" spans="2:6" x14ac:dyDescent="0.3">
      <c r="B193" s="20">
        <v>42383</v>
      </c>
      <c r="C193" s="10">
        <v>54.56</v>
      </c>
      <c r="D193" s="11">
        <v>16704900</v>
      </c>
      <c r="E193" t="s">
        <v>53</v>
      </c>
      <c r="F193">
        <f>(Акции[[#This Row],[Close]]-C192)/C192</f>
        <v>6.6041422430637015E-2</v>
      </c>
    </row>
    <row r="194" spans="2:6" x14ac:dyDescent="0.3">
      <c r="B194" s="20">
        <v>42384</v>
      </c>
      <c r="C194" s="10">
        <v>57.34</v>
      </c>
      <c r="D194" s="11">
        <v>27008800</v>
      </c>
      <c r="E194" t="s">
        <v>53</v>
      </c>
      <c r="F194">
        <f>(Акции[[#This Row],[Close]]-C193)/C193</f>
        <v>5.0953079178885648E-2</v>
      </c>
    </row>
    <row r="195" spans="2:6" x14ac:dyDescent="0.3">
      <c r="B195" s="20">
        <v>42388</v>
      </c>
      <c r="C195" s="10">
        <v>54.99</v>
      </c>
      <c r="D195" s="11">
        <v>13644500</v>
      </c>
      <c r="E195" t="s">
        <v>53</v>
      </c>
      <c r="F195">
        <f>(Акции[[#This Row],[Close]]-C194)/C194</f>
        <v>-4.0983606557377074E-2</v>
      </c>
    </row>
    <row r="196" spans="2:6" x14ac:dyDescent="0.3">
      <c r="B196" s="20">
        <v>42389</v>
      </c>
      <c r="C196" s="10">
        <v>57.15</v>
      </c>
      <c r="D196" s="11">
        <v>11993100</v>
      </c>
      <c r="E196" t="s">
        <v>53</v>
      </c>
      <c r="F196">
        <f>(Акции[[#This Row],[Close]]-C195)/C195</f>
        <v>3.9279869067103047E-2</v>
      </c>
    </row>
    <row r="197" spans="2:6" x14ac:dyDescent="0.3">
      <c r="B197" s="20">
        <v>42390</v>
      </c>
      <c r="C197" s="10">
        <v>58.36</v>
      </c>
      <c r="D197" s="11">
        <v>12097000</v>
      </c>
      <c r="E197" t="s">
        <v>53</v>
      </c>
      <c r="F197">
        <f>(Акции[[#This Row],[Close]]-C196)/C196</f>
        <v>2.1172353455818037E-2</v>
      </c>
    </row>
    <row r="198" spans="2:6" x14ac:dyDescent="0.3">
      <c r="B198" s="20">
        <v>42391</v>
      </c>
      <c r="C198" s="10">
        <v>58.83</v>
      </c>
      <c r="D198" s="11">
        <v>10383800</v>
      </c>
      <c r="E198" t="s">
        <v>53</v>
      </c>
      <c r="F198">
        <f>(Акции[[#This Row],[Close]]-C197)/C197</f>
        <v>8.0534612748457655E-3</v>
      </c>
    </row>
    <row r="199" spans="2:6" x14ac:dyDescent="0.3">
      <c r="B199" s="20">
        <v>42394</v>
      </c>
      <c r="C199" s="10">
        <v>58.65</v>
      </c>
      <c r="D199" s="11">
        <v>9681900</v>
      </c>
      <c r="E199" t="s">
        <v>53</v>
      </c>
      <c r="F199">
        <f>(Акции[[#This Row],[Close]]-C198)/C198</f>
        <v>-3.0596634370219228E-3</v>
      </c>
    </row>
    <row r="200" spans="2:6" x14ac:dyDescent="0.3">
      <c r="B200" s="20">
        <v>42395</v>
      </c>
      <c r="C200" s="10">
        <v>58.26</v>
      </c>
      <c r="D200" s="11">
        <v>7421100</v>
      </c>
      <c r="E200" t="s">
        <v>53</v>
      </c>
      <c r="F200">
        <f>(Акции[[#This Row],[Close]]-C199)/C199</f>
        <v>-6.6496163682864548E-3</v>
      </c>
    </row>
    <row r="201" spans="2:6" x14ac:dyDescent="0.3">
      <c r="B201" s="20">
        <v>42396</v>
      </c>
      <c r="C201" s="10">
        <v>57.11</v>
      </c>
      <c r="D201" s="11">
        <v>9077700</v>
      </c>
      <c r="E201" t="s">
        <v>53</v>
      </c>
      <c r="F201">
        <f>(Акции[[#This Row],[Close]]-C200)/C200</f>
        <v>-1.9739100583590775E-2</v>
      </c>
    </row>
    <row r="202" spans="2:6" x14ac:dyDescent="0.3">
      <c r="B202" s="20">
        <v>42397</v>
      </c>
      <c r="C202" s="10">
        <v>55.85</v>
      </c>
      <c r="D202" s="11">
        <v>10521100</v>
      </c>
      <c r="E202" t="s">
        <v>53</v>
      </c>
      <c r="F202">
        <f>(Акции[[#This Row],[Close]]-C201)/C201</f>
        <v>-2.2062686044475539E-2</v>
      </c>
    </row>
    <row r="203" spans="2:6" x14ac:dyDescent="0.3">
      <c r="B203" s="20">
        <v>42398</v>
      </c>
      <c r="C203" s="10">
        <v>54.9</v>
      </c>
      <c r="D203" s="11">
        <v>17768700</v>
      </c>
      <c r="E203" t="s">
        <v>53</v>
      </c>
      <c r="F203">
        <f>(Акции[[#This Row],[Close]]-C202)/C202</f>
        <v>-1.7009847806624939E-2</v>
      </c>
    </row>
    <row r="204" spans="2:6" x14ac:dyDescent="0.3">
      <c r="B204" s="20">
        <v>42401</v>
      </c>
      <c r="C204" s="10">
        <v>54.39</v>
      </c>
      <c r="D204" s="11">
        <v>11693300</v>
      </c>
      <c r="E204" t="s">
        <v>53</v>
      </c>
      <c r="F204">
        <f>(Акции[[#This Row],[Close]]-C203)/C203</f>
        <v>-9.2896174863387627E-3</v>
      </c>
    </row>
    <row r="205" spans="2:6" x14ac:dyDescent="0.3">
      <c r="B205" s="20">
        <v>42402</v>
      </c>
      <c r="C205" s="10">
        <v>53.95</v>
      </c>
      <c r="D205" s="11">
        <v>7918300</v>
      </c>
      <c r="E205" t="s">
        <v>53</v>
      </c>
      <c r="F205">
        <f>(Акции[[#This Row],[Close]]-C204)/C204</f>
        <v>-8.0897223754366199E-3</v>
      </c>
    </row>
    <row r="206" spans="2:6" x14ac:dyDescent="0.3">
      <c r="B206" s="20">
        <v>42403</v>
      </c>
      <c r="C206" s="10">
        <v>56.84</v>
      </c>
      <c r="D206" s="11">
        <v>16435700</v>
      </c>
      <c r="E206" t="s">
        <v>53</v>
      </c>
      <c r="F206">
        <f>(Акции[[#This Row],[Close]]-C205)/C205</f>
        <v>5.3568118628359598E-2</v>
      </c>
    </row>
    <row r="207" spans="2:6" x14ac:dyDescent="0.3">
      <c r="B207" s="20">
        <v>42404</v>
      </c>
      <c r="C207" s="10">
        <v>56.76</v>
      </c>
      <c r="D207" s="11">
        <v>10351200</v>
      </c>
      <c r="E207" t="s">
        <v>53</v>
      </c>
      <c r="F207">
        <f>(Акции[[#This Row],[Close]]-C206)/C206</f>
        <v>-1.4074595355384482E-3</v>
      </c>
    </row>
    <row r="208" spans="2:6" x14ac:dyDescent="0.3">
      <c r="B208" s="20">
        <v>42405</v>
      </c>
      <c r="C208" s="10">
        <v>53.12</v>
      </c>
      <c r="D208" s="11">
        <v>13263200</v>
      </c>
      <c r="E208" t="s">
        <v>53</v>
      </c>
      <c r="F208">
        <f>(Акции[[#This Row],[Close]]-C207)/C207</f>
        <v>-6.4129668780831581E-2</v>
      </c>
    </row>
    <row r="209" spans="2:6" x14ac:dyDescent="0.3">
      <c r="B209" s="20">
        <v>42408</v>
      </c>
      <c r="C209" s="10">
        <v>52.89</v>
      </c>
      <c r="D209" s="11">
        <v>9369400</v>
      </c>
      <c r="E209" t="s">
        <v>53</v>
      </c>
      <c r="F209">
        <f>(Акции[[#This Row],[Close]]-C208)/C208</f>
        <v>-4.3298192771083748E-3</v>
      </c>
    </row>
    <row r="210" spans="2:6" x14ac:dyDescent="0.3">
      <c r="B210" s="20">
        <v>42409</v>
      </c>
      <c r="C210" s="10">
        <v>53.48</v>
      </c>
      <c r="D210" s="11">
        <v>7655800</v>
      </c>
      <c r="E210" t="s">
        <v>53</v>
      </c>
      <c r="F210">
        <f>(Акции[[#This Row],[Close]]-C209)/C209</f>
        <v>1.1155227831348011E-2</v>
      </c>
    </row>
    <row r="211" spans="2:6" x14ac:dyDescent="0.3">
      <c r="B211" s="20">
        <v>42410</v>
      </c>
      <c r="C211" s="10">
        <v>52.72</v>
      </c>
      <c r="D211" s="11">
        <v>9302800</v>
      </c>
      <c r="E211" t="s">
        <v>53</v>
      </c>
      <c r="F211">
        <f>(Акции[[#This Row],[Close]]-C210)/C210</f>
        <v>-1.4210919970082237E-2</v>
      </c>
    </row>
    <row r="212" spans="2:6" x14ac:dyDescent="0.3">
      <c r="B212" s="20">
        <v>42411</v>
      </c>
      <c r="C212" s="10">
        <v>52.18</v>
      </c>
      <c r="D212" s="11">
        <v>8551100</v>
      </c>
      <c r="E212" t="s">
        <v>53</v>
      </c>
      <c r="F212">
        <f>(Акции[[#This Row],[Close]]-C211)/C211</f>
        <v>-1.0242792109256433E-2</v>
      </c>
    </row>
    <row r="213" spans="2:6" x14ac:dyDescent="0.3">
      <c r="B213" s="20">
        <v>42412</v>
      </c>
      <c r="C213" s="10">
        <v>52.58</v>
      </c>
      <c r="D213" s="11">
        <v>9976200</v>
      </c>
      <c r="E213" t="s">
        <v>53</v>
      </c>
      <c r="F213">
        <f>(Акции[[#This Row],[Close]]-C212)/C212</f>
        <v>7.6657723265618743E-3</v>
      </c>
    </row>
    <row r="214" spans="2:6" x14ac:dyDescent="0.3">
      <c r="B214" s="20">
        <v>42416</v>
      </c>
      <c r="C214" s="10">
        <v>53.51</v>
      </c>
      <c r="D214" s="11">
        <v>8313000</v>
      </c>
      <c r="E214" t="s">
        <v>53</v>
      </c>
      <c r="F214">
        <f>(Акции[[#This Row],[Close]]-C213)/C213</f>
        <v>1.7687333586915172E-2</v>
      </c>
    </row>
    <row r="215" spans="2:6" x14ac:dyDescent="0.3">
      <c r="B215" s="20">
        <v>42417</v>
      </c>
      <c r="C215" s="10">
        <v>55.01</v>
      </c>
      <c r="D215" s="11">
        <v>10005600</v>
      </c>
      <c r="E215" t="s">
        <v>53</v>
      </c>
      <c r="F215">
        <f>(Акции[[#This Row],[Close]]-C214)/C214</f>
        <v>2.8032143524574848E-2</v>
      </c>
    </row>
    <row r="216" spans="2:6" x14ac:dyDescent="0.3">
      <c r="B216" s="20">
        <v>42418</v>
      </c>
      <c r="C216" s="10">
        <v>54.55</v>
      </c>
      <c r="D216" s="11">
        <v>6555000</v>
      </c>
      <c r="E216" t="s">
        <v>53</v>
      </c>
      <c r="F216">
        <f>(Акции[[#This Row],[Close]]-C215)/C215</f>
        <v>-8.3621159789129401E-3</v>
      </c>
    </row>
    <row r="217" spans="2:6" x14ac:dyDescent="0.3">
      <c r="B217" s="20">
        <v>42419</v>
      </c>
      <c r="C217" s="10">
        <v>54.29</v>
      </c>
      <c r="D217" s="11">
        <v>8532500</v>
      </c>
      <c r="E217" t="s">
        <v>53</v>
      </c>
      <c r="F217">
        <f>(Акции[[#This Row],[Close]]-C216)/C216</f>
        <v>-4.7662694775435022E-3</v>
      </c>
    </row>
    <row r="218" spans="2:6" x14ac:dyDescent="0.3">
      <c r="B218" s="20">
        <v>42422</v>
      </c>
      <c r="C218" s="10">
        <v>55.28</v>
      </c>
      <c r="D218" s="11">
        <v>9381800</v>
      </c>
      <c r="E218" t="s">
        <v>53</v>
      </c>
      <c r="F218">
        <f>(Акции[[#This Row],[Close]]-C217)/C217</f>
        <v>1.823540246822623E-2</v>
      </c>
    </row>
    <row r="219" spans="2:6" x14ac:dyDescent="0.3">
      <c r="B219" s="20">
        <v>42423</v>
      </c>
      <c r="C219" s="10">
        <v>55.07</v>
      </c>
      <c r="D219" s="11">
        <v>8629700</v>
      </c>
      <c r="E219" t="s">
        <v>53</v>
      </c>
      <c r="F219">
        <f>(Акции[[#This Row],[Close]]-C218)/C218</f>
        <v>-3.7988422575976999E-3</v>
      </c>
    </row>
    <row r="220" spans="2:6" x14ac:dyDescent="0.3">
      <c r="B220" s="20">
        <v>42424</v>
      </c>
      <c r="C220" s="10">
        <v>54.89</v>
      </c>
      <c r="D220" s="11">
        <v>6633800</v>
      </c>
      <c r="E220" t="s">
        <v>53</v>
      </c>
      <c r="F220">
        <f>(Акции[[#This Row],[Close]]-C219)/C219</f>
        <v>-3.2685672780098005E-3</v>
      </c>
    </row>
    <row r="221" spans="2:6" x14ac:dyDescent="0.3">
      <c r="B221" s="20">
        <v>42425</v>
      </c>
      <c r="C221" s="10">
        <v>56.2</v>
      </c>
      <c r="D221" s="11">
        <v>7076300</v>
      </c>
      <c r="E221" t="s">
        <v>53</v>
      </c>
      <c r="F221">
        <f>(Акции[[#This Row],[Close]]-C220)/C220</f>
        <v>2.3865913645472806E-2</v>
      </c>
    </row>
    <row r="222" spans="2:6" x14ac:dyDescent="0.3">
      <c r="B222" s="20">
        <v>42426</v>
      </c>
      <c r="C222" s="10">
        <v>56</v>
      </c>
      <c r="D222" s="11">
        <v>5298000</v>
      </c>
      <c r="E222" t="s">
        <v>53</v>
      </c>
      <c r="F222">
        <f>(Акции[[#This Row],[Close]]-C221)/C221</f>
        <v>-3.558718861210015E-3</v>
      </c>
    </row>
    <row r="223" spans="2:6" x14ac:dyDescent="0.3">
      <c r="B223" s="20">
        <v>42429</v>
      </c>
      <c r="C223" s="10">
        <v>54.61</v>
      </c>
      <c r="D223" s="11">
        <v>8395100</v>
      </c>
      <c r="E223" t="s">
        <v>53</v>
      </c>
      <c r="F223">
        <f>(Акции[[#This Row],[Close]]-C222)/C222</f>
        <v>-2.4821428571428581E-2</v>
      </c>
    </row>
    <row r="224" spans="2:6" x14ac:dyDescent="0.3">
      <c r="B224" s="20">
        <v>42430</v>
      </c>
      <c r="C224" s="10">
        <v>56.34</v>
      </c>
      <c r="D224" s="11">
        <v>7106000</v>
      </c>
      <c r="E224" t="s">
        <v>53</v>
      </c>
      <c r="F224">
        <f>(Акции[[#This Row],[Close]]-C223)/C223</f>
        <v>3.1679179637429118E-2</v>
      </c>
    </row>
    <row r="225" spans="2:6" x14ac:dyDescent="0.3">
      <c r="B225" s="20">
        <v>42431</v>
      </c>
      <c r="C225" s="10">
        <v>55.7</v>
      </c>
      <c r="D225" s="11">
        <v>7054800</v>
      </c>
      <c r="E225" t="s">
        <v>53</v>
      </c>
      <c r="F225">
        <f>(Акции[[#This Row],[Close]]-C224)/C224</f>
        <v>-1.1359602413915522E-2</v>
      </c>
    </row>
    <row r="226" spans="2:6" x14ac:dyDescent="0.3">
      <c r="B226" s="20">
        <v>42432</v>
      </c>
      <c r="C226" s="10">
        <v>55.93</v>
      </c>
      <c r="D226" s="11">
        <v>9283900</v>
      </c>
      <c r="E226" t="s">
        <v>53</v>
      </c>
      <c r="F226">
        <f>(Акции[[#This Row],[Close]]-C225)/C225</f>
        <v>4.129263913824001E-3</v>
      </c>
    </row>
    <row r="227" spans="2:6" x14ac:dyDescent="0.3">
      <c r="B227" s="20">
        <v>42433</v>
      </c>
      <c r="C227" s="10">
        <v>56.15</v>
      </c>
      <c r="D227" s="11">
        <v>6439700</v>
      </c>
      <c r="E227" t="s">
        <v>53</v>
      </c>
      <c r="F227">
        <f>(Акции[[#This Row],[Close]]-C226)/C226</f>
        <v>3.9334882889325738E-3</v>
      </c>
    </row>
    <row r="228" spans="2:6" x14ac:dyDescent="0.3">
      <c r="B228" s="20">
        <v>42436</v>
      </c>
      <c r="C228" s="10">
        <v>56.4</v>
      </c>
      <c r="D228" s="11">
        <v>7741800</v>
      </c>
      <c r="E228" t="s">
        <v>53</v>
      </c>
      <c r="F228">
        <f>(Акции[[#This Row],[Close]]-C227)/C227</f>
        <v>4.4523597506678537E-3</v>
      </c>
    </row>
    <row r="229" spans="2:6" x14ac:dyDescent="0.3">
      <c r="B229" s="20">
        <v>42437</v>
      </c>
      <c r="C229" s="10">
        <v>55.32</v>
      </c>
      <c r="D229" s="11">
        <v>5303700</v>
      </c>
      <c r="E229" t="s">
        <v>53</v>
      </c>
      <c r="F229">
        <f>(Акции[[#This Row],[Close]]-C228)/C228</f>
        <v>-1.9148936170212735E-2</v>
      </c>
    </row>
    <row r="230" spans="2:6" x14ac:dyDescent="0.3">
      <c r="B230" s="20">
        <v>42438</v>
      </c>
      <c r="C230" s="10">
        <v>56.39</v>
      </c>
      <c r="D230" s="11">
        <v>8402500</v>
      </c>
      <c r="E230" t="s">
        <v>53</v>
      </c>
      <c r="F230">
        <f>(Акции[[#This Row],[Close]]-C229)/C229</f>
        <v>1.934201012292119E-2</v>
      </c>
    </row>
    <row r="231" spans="2:6" x14ac:dyDescent="0.3">
      <c r="B231" s="20">
        <v>42439</v>
      </c>
      <c r="C231" s="10">
        <v>56.23</v>
      </c>
      <c r="D231" s="11">
        <v>5627900</v>
      </c>
      <c r="E231" t="s">
        <v>53</v>
      </c>
      <c r="F231">
        <f>(Акции[[#This Row],[Close]]-C230)/C230</f>
        <v>-2.8373825146303191E-3</v>
      </c>
    </row>
    <row r="232" spans="2:6" x14ac:dyDescent="0.3">
      <c r="B232" s="20">
        <v>42440</v>
      </c>
      <c r="C232" s="10">
        <v>57.73</v>
      </c>
      <c r="D232" s="11">
        <v>6537400</v>
      </c>
      <c r="E232" t="s">
        <v>53</v>
      </c>
      <c r="F232">
        <f>(Акции[[#This Row],[Close]]-C231)/C231</f>
        <v>2.6676151520540637E-2</v>
      </c>
    </row>
    <row r="233" spans="2:6" x14ac:dyDescent="0.3">
      <c r="B233" s="20">
        <v>42443</v>
      </c>
      <c r="C233" s="10">
        <v>57.21</v>
      </c>
      <c r="D233" s="11">
        <v>4650800</v>
      </c>
      <c r="E233" t="s">
        <v>53</v>
      </c>
      <c r="F233">
        <f>(Акции[[#This Row],[Close]]-C232)/C232</f>
        <v>-9.0074484670014908E-3</v>
      </c>
    </row>
    <row r="234" spans="2:6" x14ac:dyDescent="0.3">
      <c r="B234" s="20">
        <v>42444</v>
      </c>
      <c r="C234" s="10">
        <v>55.62</v>
      </c>
      <c r="D234" s="11">
        <v>5779600</v>
      </c>
      <c r="E234" t="s">
        <v>53</v>
      </c>
      <c r="F234">
        <f>(Акции[[#This Row],[Close]]-C233)/C233</f>
        <v>-2.7792343995804988E-2</v>
      </c>
    </row>
    <row r="235" spans="2:6" x14ac:dyDescent="0.3">
      <c r="B235" s="20">
        <v>42445</v>
      </c>
      <c r="C235" s="10">
        <v>56.31</v>
      </c>
      <c r="D235" s="11">
        <v>6245400</v>
      </c>
      <c r="E235" t="s">
        <v>53</v>
      </c>
      <c r="F235">
        <f>(Акции[[#This Row],[Close]]-C234)/C234</f>
        <v>1.2405609492988221E-2</v>
      </c>
    </row>
    <row r="236" spans="2:6" x14ac:dyDescent="0.3">
      <c r="B236" s="20">
        <v>42446</v>
      </c>
      <c r="C236" s="10">
        <v>55.32</v>
      </c>
      <c r="D236" s="11">
        <v>8308800</v>
      </c>
      <c r="E236" t="s">
        <v>53</v>
      </c>
      <c r="F236">
        <f>(Акции[[#This Row],[Close]]-C235)/C235</f>
        <v>-1.7581246670218469E-2</v>
      </c>
    </row>
    <row r="237" spans="2:6" x14ac:dyDescent="0.3">
      <c r="B237" s="20">
        <v>42447</v>
      </c>
      <c r="C237" s="10">
        <v>56.57</v>
      </c>
      <c r="D237" s="11">
        <v>11029800</v>
      </c>
      <c r="E237" t="s">
        <v>53</v>
      </c>
      <c r="F237">
        <f>(Акции[[#This Row],[Close]]-C236)/C236</f>
        <v>2.259580621836587E-2</v>
      </c>
    </row>
    <row r="238" spans="2:6" x14ac:dyDescent="0.3">
      <c r="B238" s="20">
        <v>42450</v>
      </c>
      <c r="C238" s="10">
        <v>56.01</v>
      </c>
      <c r="D238" s="11">
        <v>6632900</v>
      </c>
      <c r="E238" t="s">
        <v>53</v>
      </c>
      <c r="F238">
        <f>(Акции[[#This Row],[Close]]-C237)/C237</f>
        <v>-9.899239879794984E-3</v>
      </c>
    </row>
    <row r="239" spans="2:6" x14ac:dyDescent="0.3">
      <c r="B239" s="20">
        <v>42451</v>
      </c>
      <c r="C239" s="10">
        <v>57.5</v>
      </c>
      <c r="D239" s="11">
        <v>7661600</v>
      </c>
      <c r="E239" t="s">
        <v>53</v>
      </c>
      <c r="F239">
        <f>(Акции[[#This Row],[Close]]-C238)/C238</f>
        <v>2.6602392429923266E-2</v>
      </c>
    </row>
    <row r="240" spans="2:6" x14ac:dyDescent="0.3">
      <c r="B240" s="20">
        <v>42452</v>
      </c>
      <c r="C240" s="10">
        <v>56.36</v>
      </c>
      <c r="D240" s="11">
        <v>5116400</v>
      </c>
      <c r="E240" t="s">
        <v>53</v>
      </c>
      <c r="F240">
        <f>(Акции[[#This Row],[Close]]-C239)/C239</f>
        <v>-1.982608695652175E-2</v>
      </c>
    </row>
    <row r="241" spans="2:6" x14ac:dyDescent="0.3">
      <c r="B241" s="20">
        <v>42453</v>
      </c>
      <c r="C241" s="10">
        <v>56.12</v>
      </c>
      <c r="D241" s="11">
        <v>5278900</v>
      </c>
      <c r="E241" t="s">
        <v>53</v>
      </c>
      <c r="F241">
        <f>(Акции[[#This Row],[Close]]-C240)/C240</f>
        <v>-4.2583392476934351E-3</v>
      </c>
    </row>
    <row r="242" spans="2:6" x14ac:dyDescent="0.3">
      <c r="B242" s="20">
        <v>42457</v>
      </c>
      <c r="C242" s="10">
        <v>56.11</v>
      </c>
      <c r="D242" s="11">
        <v>3803100</v>
      </c>
      <c r="E242" t="s">
        <v>53</v>
      </c>
      <c r="F242">
        <f>(Акции[[#This Row],[Close]]-C241)/C241</f>
        <v>-1.7818959372769086E-4</v>
      </c>
    </row>
    <row r="243" spans="2:6" x14ac:dyDescent="0.3">
      <c r="B243" s="20">
        <v>42458</v>
      </c>
      <c r="C243" s="10">
        <v>57.05</v>
      </c>
      <c r="D243" s="11">
        <v>4567900</v>
      </c>
      <c r="E243" t="s">
        <v>53</v>
      </c>
      <c r="F243">
        <f>(Акции[[#This Row],[Close]]-C242)/C242</f>
        <v>1.6752806986276916E-2</v>
      </c>
    </row>
    <row r="244" spans="2:6" x14ac:dyDescent="0.3">
      <c r="B244" s="20">
        <v>42459</v>
      </c>
      <c r="C244" s="10">
        <v>57</v>
      </c>
      <c r="D244" s="11">
        <v>3650300</v>
      </c>
      <c r="E244" t="s">
        <v>53</v>
      </c>
      <c r="F244">
        <f>(Акции[[#This Row],[Close]]-C243)/C243</f>
        <v>-8.7642418930757515E-4</v>
      </c>
    </row>
    <row r="245" spans="2:6" x14ac:dyDescent="0.3">
      <c r="B245" s="20">
        <v>42460</v>
      </c>
      <c r="C245" s="10">
        <v>57.12</v>
      </c>
      <c r="D245" s="11">
        <v>4930300</v>
      </c>
      <c r="E245" t="s">
        <v>53</v>
      </c>
      <c r="F245">
        <f>(Акции[[#This Row],[Close]]-C244)/C244</f>
        <v>2.1052631578946921E-3</v>
      </c>
    </row>
    <row r="246" spans="2:6" x14ac:dyDescent="0.3">
      <c r="B246" s="20">
        <v>42461</v>
      </c>
      <c r="C246" s="10">
        <v>57.42</v>
      </c>
      <c r="D246" s="11">
        <v>4525700</v>
      </c>
      <c r="E246" t="s">
        <v>53</v>
      </c>
      <c r="F246">
        <f>(Акции[[#This Row],[Close]]-C245)/C245</f>
        <v>5.2521008403362095E-3</v>
      </c>
    </row>
    <row r="247" spans="2:6" x14ac:dyDescent="0.3">
      <c r="B247" s="20">
        <v>42464</v>
      </c>
      <c r="C247" s="10">
        <v>59.21</v>
      </c>
      <c r="D247" s="11">
        <v>8108100</v>
      </c>
      <c r="E247" t="s">
        <v>53</v>
      </c>
      <c r="F247">
        <f>(Акции[[#This Row],[Close]]-C246)/C246</f>
        <v>3.1173807035875984E-2</v>
      </c>
    </row>
    <row r="248" spans="2:6" x14ac:dyDescent="0.3">
      <c r="B248" s="20">
        <v>42465</v>
      </c>
      <c r="C248" s="10">
        <v>58.54</v>
      </c>
      <c r="D248" s="11">
        <v>6779400</v>
      </c>
      <c r="E248" t="s">
        <v>53</v>
      </c>
      <c r="F248">
        <f>(Акции[[#This Row],[Close]]-C247)/C247</f>
        <v>-1.1315656139165711E-2</v>
      </c>
    </row>
    <row r="249" spans="2:6" x14ac:dyDescent="0.3">
      <c r="B249" s="20">
        <v>42466</v>
      </c>
      <c r="C249" s="10">
        <v>59.89</v>
      </c>
      <c r="D249" s="11">
        <v>6322800</v>
      </c>
      <c r="E249" t="s">
        <v>53</v>
      </c>
      <c r="F249">
        <f>(Акции[[#This Row],[Close]]-C248)/C248</f>
        <v>2.3061154765972008E-2</v>
      </c>
    </row>
    <row r="250" spans="2:6" x14ac:dyDescent="0.3">
      <c r="B250" s="20">
        <v>42467</v>
      </c>
      <c r="C250" s="10">
        <v>59.3</v>
      </c>
      <c r="D250" s="11">
        <v>7827600</v>
      </c>
      <c r="E250" t="s">
        <v>53</v>
      </c>
      <c r="F250">
        <f>(Акции[[#This Row],[Close]]-C249)/C249</f>
        <v>-9.8513942227417498E-3</v>
      </c>
    </row>
    <row r="251" spans="2:6" x14ac:dyDescent="0.3">
      <c r="B251" s="20">
        <v>42468</v>
      </c>
      <c r="C251" s="10">
        <v>58.47</v>
      </c>
      <c r="D251" s="11">
        <v>5750000</v>
      </c>
      <c r="E251" t="s">
        <v>53</v>
      </c>
      <c r="F251">
        <f>(Акции[[#This Row],[Close]]-C250)/C250</f>
        <v>-1.3996627318718353E-2</v>
      </c>
    </row>
    <row r="252" spans="2:6" x14ac:dyDescent="0.3">
      <c r="B252" s="20">
        <v>42471</v>
      </c>
      <c r="C252" s="10">
        <v>58.5</v>
      </c>
      <c r="D252" s="11">
        <v>4894000</v>
      </c>
      <c r="E252" t="s">
        <v>53</v>
      </c>
      <c r="F252">
        <f>(Акции[[#This Row],[Close]]-C251)/C251</f>
        <v>5.1308363263213852E-4</v>
      </c>
    </row>
    <row r="253" spans="2:6" x14ac:dyDescent="0.3">
      <c r="B253" s="20">
        <v>42472</v>
      </c>
      <c r="C253" s="10">
        <v>59.89</v>
      </c>
      <c r="D253" s="11">
        <v>7243700</v>
      </c>
      <c r="E253" t="s">
        <v>53</v>
      </c>
      <c r="F253">
        <f>(Акции[[#This Row],[Close]]-C252)/C252</f>
        <v>2.3760683760683771E-2</v>
      </c>
    </row>
    <row r="254" spans="2:6" x14ac:dyDescent="0.3">
      <c r="B254" s="20">
        <v>42473</v>
      </c>
      <c r="C254" s="10">
        <v>59.06</v>
      </c>
      <c r="D254" s="11">
        <v>7023000</v>
      </c>
      <c r="E254" t="s">
        <v>53</v>
      </c>
      <c r="F254">
        <f>(Акции[[#This Row],[Close]]-C253)/C253</f>
        <v>-1.3858741025212862E-2</v>
      </c>
    </row>
    <row r="255" spans="2:6" x14ac:dyDescent="0.3">
      <c r="B255" s="20">
        <v>42474</v>
      </c>
      <c r="C255" s="10">
        <v>59.28</v>
      </c>
      <c r="D255" s="11">
        <v>5185600</v>
      </c>
      <c r="E255" t="s">
        <v>53</v>
      </c>
      <c r="F255">
        <f>(Акции[[#This Row],[Close]]-C254)/C254</f>
        <v>3.7250253979004208E-3</v>
      </c>
    </row>
    <row r="256" spans="2:6" x14ac:dyDescent="0.3">
      <c r="B256" s="20">
        <v>42475</v>
      </c>
      <c r="C256" s="10">
        <v>59.51</v>
      </c>
      <c r="D256" s="11">
        <v>4660800</v>
      </c>
      <c r="E256" t="s">
        <v>53</v>
      </c>
      <c r="F256">
        <f>(Акции[[#This Row],[Close]]-C255)/C255</f>
        <v>3.8798920377867219E-3</v>
      </c>
    </row>
    <row r="257" spans="2:6" x14ac:dyDescent="0.3">
      <c r="B257" s="20">
        <v>42478</v>
      </c>
      <c r="C257" s="10">
        <v>59.88</v>
      </c>
      <c r="D257" s="11">
        <v>6089400</v>
      </c>
      <c r="E257" t="s">
        <v>53</v>
      </c>
      <c r="F257">
        <f>(Акции[[#This Row],[Close]]-C256)/C256</f>
        <v>6.217442446647699E-3</v>
      </c>
    </row>
    <row r="258" spans="2:6" x14ac:dyDescent="0.3">
      <c r="B258" s="20">
        <v>42479</v>
      </c>
      <c r="C258" s="10">
        <v>60.17</v>
      </c>
      <c r="D258" s="11">
        <v>6149300</v>
      </c>
      <c r="E258" t="s">
        <v>53</v>
      </c>
      <c r="F258">
        <f>(Акции[[#This Row],[Close]]-C257)/C257</f>
        <v>4.8430193720774735E-3</v>
      </c>
    </row>
    <row r="259" spans="2:6" x14ac:dyDescent="0.3">
      <c r="B259" s="20">
        <v>42480</v>
      </c>
      <c r="C259" s="10">
        <v>60.48</v>
      </c>
      <c r="D259" s="11">
        <v>4443600</v>
      </c>
      <c r="E259" t="s">
        <v>53</v>
      </c>
      <c r="F259">
        <f>(Акции[[#This Row],[Close]]-C258)/C258</f>
        <v>5.1520691374438285E-3</v>
      </c>
    </row>
    <row r="260" spans="2:6" x14ac:dyDescent="0.3">
      <c r="B260" s="20">
        <v>42481</v>
      </c>
      <c r="C260" s="10">
        <v>61.37</v>
      </c>
      <c r="D260" s="11">
        <v>5702400</v>
      </c>
      <c r="E260" t="s">
        <v>53</v>
      </c>
      <c r="F260">
        <f>(Акции[[#This Row],[Close]]-C259)/C259</f>
        <v>1.4715608465608475E-2</v>
      </c>
    </row>
    <row r="261" spans="2:6" x14ac:dyDescent="0.3">
      <c r="B261" s="20">
        <v>42482</v>
      </c>
      <c r="C261" s="10">
        <v>61.42</v>
      </c>
      <c r="D261" s="11">
        <v>5103000</v>
      </c>
      <c r="E261" t="s">
        <v>53</v>
      </c>
      <c r="F261">
        <f>(Акции[[#This Row],[Close]]-C260)/C260</f>
        <v>8.1473032426273857E-4</v>
      </c>
    </row>
    <row r="262" spans="2:6" x14ac:dyDescent="0.3">
      <c r="B262" s="20">
        <v>42485</v>
      </c>
      <c r="C262" s="10">
        <v>60.97</v>
      </c>
      <c r="D262" s="11">
        <v>4320500</v>
      </c>
      <c r="E262" t="s">
        <v>53</v>
      </c>
      <c r="F262">
        <f>(Акции[[#This Row],[Close]]-C261)/C261</f>
        <v>-7.3266037121459265E-3</v>
      </c>
    </row>
    <row r="263" spans="2:6" x14ac:dyDescent="0.3">
      <c r="B263" s="20">
        <v>42486</v>
      </c>
      <c r="C263" s="10">
        <v>60.93</v>
      </c>
      <c r="D263" s="11">
        <v>4281700</v>
      </c>
      <c r="E263" t="s">
        <v>53</v>
      </c>
      <c r="F263">
        <f>(Акции[[#This Row],[Close]]-C262)/C262</f>
        <v>-6.5606035755288094E-4</v>
      </c>
    </row>
    <row r="264" spans="2:6" x14ac:dyDescent="0.3">
      <c r="B264" s="20">
        <v>42487</v>
      </c>
      <c r="C264" s="10">
        <v>60.7</v>
      </c>
      <c r="D264" s="11">
        <v>6679200</v>
      </c>
      <c r="E264" t="s">
        <v>53</v>
      </c>
      <c r="F264">
        <f>(Акции[[#This Row],[Close]]-C263)/C263</f>
        <v>-3.7748235680288341E-3</v>
      </c>
    </row>
    <row r="265" spans="2:6" x14ac:dyDescent="0.3">
      <c r="B265" s="20">
        <v>42488</v>
      </c>
      <c r="C265" s="10">
        <v>61.2</v>
      </c>
      <c r="D265" s="11">
        <v>16235400</v>
      </c>
      <c r="E265" t="s">
        <v>53</v>
      </c>
      <c r="F265">
        <f>(Акции[[#This Row],[Close]]-C264)/C264</f>
        <v>8.2372322899505763E-3</v>
      </c>
    </row>
    <row r="266" spans="2:6" x14ac:dyDescent="0.3">
      <c r="B266" s="20">
        <v>42489</v>
      </c>
      <c r="C266" s="10">
        <v>61</v>
      </c>
      <c r="D266" s="11">
        <v>13052700</v>
      </c>
      <c r="E266" t="s">
        <v>53</v>
      </c>
      <c r="F266">
        <f>(Акции[[#This Row],[Close]]-C265)/C265</f>
        <v>-3.2679738562091968E-3</v>
      </c>
    </row>
    <row r="267" spans="2:6" x14ac:dyDescent="0.3">
      <c r="B267" s="20">
        <v>42492</v>
      </c>
      <c r="C267" s="10">
        <v>61.44</v>
      </c>
      <c r="D267" s="11">
        <v>9512000</v>
      </c>
      <c r="E267" t="s">
        <v>53</v>
      </c>
      <c r="F267">
        <f>(Акции[[#This Row],[Close]]-C266)/C266</f>
        <v>7.2131147540983234E-3</v>
      </c>
    </row>
    <row r="268" spans="2:6" x14ac:dyDescent="0.3">
      <c r="B268" s="20">
        <v>42493</v>
      </c>
      <c r="C268" s="10">
        <v>61.77</v>
      </c>
      <c r="D268" s="11">
        <v>9316600</v>
      </c>
      <c r="E268" t="s">
        <v>53</v>
      </c>
      <c r="F268">
        <f>(Акции[[#This Row],[Close]]-C267)/C267</f>
        <v>5.3710937500000885E-3</v>
      </c>
    </row>
    <row r="269" spans="2:6" x14ac:dyDescent="0.3">
      <c r="B269" s="20">
        <v>42494</v>
      </c>
      <c r="C269" s="10">
        <v>61.46</v>
      </c>
      <c r="D269" s="11">
        <v>8691400</v>
      </c>
      <c r="E269" t="s">
        <v>53</v>
      </c>
      <c r="F269">
        <f>(Акции[[#This Row],[Close]]-C268)/C268</f>
        <v>-5.0186174518374984E-3</v>
      </c>
    </row>
    <row r="270" spans="2:6" x14ac:dyDescent="0.3">
      <c r="B270" s="20">
        <v>42495</v>
      </c>
      <c r="C270" s="10">
        <v>62.34</v>
      </c>
      <c r="D270" s="11">
        <v>8646200</v>
      </c>
      <c r="E270" t="s">
        <v>53</v>
      </c>
      <c r="F270">
        <f>(Акции[[#This Row],[Close]]-C269)/C269</f>
        <v>1.4318255776114588E-2</v>
      </c>
    </row>
    <row r="271" spans="2:6" x14ac:dyDescent="0.3">
      <c r="B271" s="20">
        <v>42496</v>
      </c>
      <c r="C271" s="10">
        <v>62.51</v>
      </c>
      <c r="D271" s="11">
        <v>10880700</v>
      </c>
      <c r="E271" t="s">
        <v>53</v>
      </c>
      <c r="F271">
        <f>(Акции[[#This Row],[Close]]-C270)/C270</f>
        <v>2.7269810715430639E-3</v>
      </c>
    </row>
    <row r="272" spans="2:6" x14ac:dyDescent="0.3">
      <c r="B272" s="20">
        <v>42499</v>
      </c>
      <c r="C272" s="10">
        <v>63.7</v>
      </c>
      <c r="D272" s="11">
        <v>9917400</v>
      </c>
      <c r="E272" t="s">
        <v>53</v>
      </c>
      <c r="F272">
        <f>(Акции[[#This Row],[Close]]-C271)/C271</f>
        <v>1.9036954087346101E-2</v>
      </c>
    </row>
    <row r="273" spans="2:6" x14ac:dyDescent="0.3">
      <c r="B273" s="20">
        <v>42500</v>
      </c>
      <c r="C273" s="10">
        <v>63.74</v>
      </c>
      <c r="D273" s="11">
        <v>12103400</v>
      </c>
      <c r="E273" t="s">
        <v>53</v>
      </c>
      <c r="F273">
        <f>(Акции[[#This Row],[Close]]-C272)/C272</f>
        <v>6.279434850863288E-4</v>
      </c>
    </row>
    <row r="274" spans="2:6" x14ac:dyDescent="0.3">
      <c r="B274" s="20">
        <v>42501</v>
      </c>
      <c r="C274" s="10">
        <v>62.7</v>
      </c>
      <c r="D274" s="11">
        <v>9375200</v>
      </c>
      <c r="E274" t="s">
        <v>53</v>
      </c>
      <c r="F274">
        <f>(Акции[[#This Row],[Close]]-C273)/C273</f>
        <v>-1.6316284907436446E-2</v>
      </c>
    </row>
    <row r="275" spans="2:6" x14ac:dyDescent="0.3">
      <c r="B275" s="20">
        <v>42502</v>
      </c>
      <c r="C275" s="10">
        <v>62.49</v>
      </c>
      <c r="D275" s="11">
        <v>9589500</v>
      </c>
      <c r="E275" t="s">
        <v>53</v>
      </c>
      <c r="F275">
        <f>(Акции[[#This Row],[Close]]-C274)/C274</f>
        <v>-3.3492822966507312E-3</v>
      </c>
    </row>
    <row r="276" spans="2:6" x14ac:dyDescent="0.3">
      <c r="B276" s="20">
        <v>42503</v>
      </c>
      <c r="C276" s="10">
        <v>62</v>
      </c>
      <c r="D276" s="11">
        <v>7339600</v>
      </c>
      <c r="E276" t="s">
        <v>53</v>
      </c>
      <c r="F276">
        <f>(Акции[[#This Row],[Close]]-C275)/C275</f>
        <v>-7.841254600736149E-3</v>
      </c>
    </row>
    <row r="277" spans="2:6" x14ac:dyDescent="0.3">
      <c r="B277" s="20">
        <v>42506</v>
      </c>
      <c r="C277" s="10">
        <v>62.45</v>
      </c>
      <c r="D277" s="11">
        <v>6707400</v>
      </c>
      <c r="E277" t="s">
        <v>53</v>
      </c>
      <c r="F277">
        <f>(Акции[[#This Row],[Close]]-C276)/C276</f>
        <v>7.2580645161290777E-3</v>
      </c>
    </row>
    <row r="278" spans="2:6" x14ac:dyDescent="0.3">
      <c r="B278" s="20">
        <v>42507</v>
      </c>
      <c r="C278" s="10">
        <v>60.25</v>
      </c>
      <c r="D278" s="11">
        <v>31528900</v>
      </c>
      <c r="E278" t="s">
        <v>53</v>
      </c>
      <c r="F278">
        <f>(Акции[[#This Row],[Close]]-C277)/C277</f>
        <v>-3.5228182546036872E-2</v>
      </c>
    </row>
    <row r="279" spans="2:6" x14ac:dyDescent="0.3">
      <c r="B279" s="20">
        <v>42508</v>
      </c>
      <c r="C279" s="10">
        <v>60.46</v>
      </c>
      <c r="D279" s="11">
        <v>10622000</v>
      </c>
      <c r="E279" t="s">
        <v>53</v>
      </c>
      <c r="F279">
        <f>(Акции[[#This Row],[Close]]-C278)/C278</f>
        <v>3.4854771784232508E-3</v>
      </c>
    </row>
    <row r="280" spans="2:6" x14ac:dyDescent="0.3">
      <c r="B280" s="20">
        <v>42509</v>
      </c>
      <c r="C280" s="10">
        <v>59.28</v>
      </c>
      <c r="D280" s="11">
        <v>9917900</v>
      </c>
      <c r="E280" t="s">
        <v>53</v>
      </c>
      <c r="F280">
        <f>(Акции[[#This Row],[Close]]-C279)/C279</f>
        <v>-1.9517036056897117E-2</v>
      </c>
    </row>
    <row r="281" spans="2:6" x14ac:dyDescent="0.3">
      <c r="B281" s="20">
        <v>42510</v>
      </c>
      <c r="C281" s="10">
        <v>59.69</v>
      </c>
      <c r="D281" s="11">
        <v>11259400</v>
      </c>
      <c r="E281" t="s">
        <v>53</v>
      </c>
      <c r="F281">
        <f>(Акции[[#This Row],[Close]]-C280)/C280</f>
        <v>6.9163292847502795E-3</v>
      </c>
    </row>
    <row r="282" spans="2:6" x14ac:dyDescent="0.3">
      <c r="B282" s="20">
        <v>42513</v>
      </c>
      <c r="C282" s="10">
        <v>59.3</v>
      </c>
      <c r="D282" s="11">
        <v>6468900</v>
      </c>
      <c r="E282" t="s">
        <v>53</v>
      </c>
      <c r="F282">
        <f>(Акции[[#This Row],[Close]]-C281)/C281</f>
        <v>-6.5337577483665704E-3</v>
      </c>
    </row>
    <row r="283" spans="2:6" x14ac:dyDescent="0.3">
      <c r="B283" s="20">
        <v>42514</v>
      </c>
      <c r="C283" s="10">
        <v>60.7</v>
      </c>
      <c r="D283" s="11">
        <v>8888100</v>
      </c>
      <c r="E283" t="s">
        <v>53</v>
      </c>
      <c r="F283">
        <f>(Акции[[#This Row],[Close]]-C282)/C282</f>
        <v>2.3608768971332305E-2</v>
      </c>
    </row>
    <row r="284" spans="2:6" x14ac:dyDescent="0.3">
      <c r="B284" s="20">
        <v>42515</v>
      </c>
      <c r="C284" s="10">
        <v>61.22</v>
      </c>
      <c r="D284" s="11">
        <v>5857600</v>
      </c>
      <c r="E284" t="s">
        <v>53</v>
      </c>
      <c r="F284">
        <f>(Акции[[#This Row],[Close]]-C283)/C283</f>
        <v>8.5667215815485344E-3</v>
      </c>
    </row>
    <row r="285" spans="2:6" x14ac:dyDescent="0.3">
      <c r="B285" s="20">
        <v>42516</v>
      </c>
      <c r="C285" s="10">
        <v>61.9</v>
      </c>
      <c r="D285" s="11">
        <v>6537100</v>
      </c>
      <c r="E285" t="s">
        <v>53</v>
      </c>
      <c r="F285">
        <f>(Акции[[#This Row],[Close]]-C284)/C284</f>
        <v>1.1107481215289117E-2</v>
      </c>
    </row>
    <row r="286" spans="2:6" x14ac:dyDescent="0.3">
      <c r="B286" s="20">
        <v>42517</v>
      </c>
      <c r="C286" s="10">
        <v>62.71</v>
      </c>
      <c r="D286" s="11">
        <v>5768000</v>
      </c>
      <c r="E286" t="s">
        <v>53</v>
      </c>
      <c r="F286">
        <f>(Акции[[#This Row],[Close]]-C285)/C285</f>
        <v>1.3085621970920877E-2</v>
      </c>
    </row>
    <row r="287" spans="2:6" x14ac:dyDescent="0.3">
      <c r="B287" s="20">
        <v>42521</v>
      </c>
      <c r="C287" s="10">
        <v>62.93</v>
      </c>
      <c r="D287" s="11">
        <v>7147900</v>
      </c>
      <c r="E287" t="s">
        <v>53</v>
      </c>
      <c r="F287">
        <f>(Акции[[#This Row],[Close]]-C286)/C286</f>
        <v>3.5082124063147641E-3</v>
      </c>
    </row>
    <row r="288" spans="2:6" x14ac:dyDescent="0.3">
      <c r="B288" s="20">
        <v>42522</v>
      </c>
      <c r="C288" s="10">
        <v>62.83</v>
      </c>
      <c r="D288" s="11">
        <v>5284400</v>
      </c>
      <c r="E288" t="s">
        <v>53</v>
      </c>
      <c r="F288">
        <f>(Акции[[#This Row],[Close]]-C287)/C287</f>
        <v>-1.5890672175433247E-3</v>
      </c>
    </row>
    <row r="289" spans="2:6" x14ac:dyDescent="0.3">
      <c r="B289" s="20">
        <v>42523</v>
      </c>
      <c r="C289" s="10">
        <v>65.09</v>
      </c>
      <c r="D289" s="11">
        <v>11628000</v>
      </c>
      <c r="E289" t="s">
        <v>53</v>
      </c>
      <c r="F289">
        <f>(Акции[[#This Row],[Close]]-C288)/C288</f>
        <v>3.5970077988222271E-2</v>
      </c>
    </row>
    <row r="290" spans="2:6" x14ac:dyDescent="0.3">
      <c r="B290" s="20">
        <v>42524</v>
      </c>
      <c r="C290" s="10">
        <v>65</v>
      </c>
      <c r="D290" s="11">
        <v>10621600</v>
      </c>
      <c r="E290" t="s">
        <v>53</v>
      </c>
      <c r="F290">
        <f>(Акции[[#This Row],[Close]]-C289)/C289</f>
        <v>-1.3827008757106068E-3</v>
      </c>
    </row>
    <row r="291" spans="2:6" x14ac:dyDescent="0.3">
      <c r="B291" s="20">
        <v>42527</v>
      </c>
      <c r="C291" s="10">
        <v>62.82</v>
      </c>
      <c r="D291" s="11">
        <v>16403400</v>
      </c>
      <c r="E291" t="s">
        <v>53</v>
      </c>
      <c r="F291">
        <f>(Акции[[#This Row],[Close]]-C290)/C290</f>
        <v>-3.3538461538461531E-2</v>
      </c>
    </row>
    <row r="292" spans="2:6" x14ac:dyDescent="0.3">
      <c r="B292" s="20">
        <v>42528</v>
      </c>
      <c r="C292" s="10">
        <v>63.1</v>
      </c>
      <c r="D292" s="11">
        <v>10980100</v>
      </c>
      <c r="E292" t="s">
        <v>53</v>
      </c>
      <c r="F292">
        <f>(Акции[[#This Row],[Close]]-C291)/C291</f>
        <v>4.4571792422795466E-3</v>
      </c>
    </row>
    <row r="293" spans="2:6" x14ac:dyDescent="0.3">
      <c r="B293" s="20">
        <v>42529</v>
      </c>
      <c r="C293" s="10">
        <v>61.73</v>
      </c>
      <c r="D293" s="11">
        <v>13173000</v>
      </c>
      <c r="E293" t="s">
        <v>53</v>
      </c>
      <c r="F293">
        <f>(Акции[[#This Row],[Close]]-C292)/C292</f>
        <v>-2.1711568938193416E-2</v>
      </c>
    </row>
    <row r="294" spans="2:6" x14ac:dyDescent="0.3">
      <c r="B294" s="20">
        <v>42530</v>
      </c>
      <c r="C294" s="10">
        <v>60.75</v>
      </c>
      <c r="D294" s="11">
        <v>11503700</v>
      </c>
      <c r="E294" t="s">
        <v>53</v>
      </c>
      <c r="F294">
        <f>(Акции[[#This Row],[Close]]-C293)/C293</f>
        <v>-1.5875587234731849E-2</v>
      </c>
    </row>
    <row r="295" spans="2:6" x14ac:dyDescent="0.3">
      <c r="B295" s="20">
        <v>42531</v>
      </c>
      <c r="C295" s="10">
        <v>61</v>
      </c>
      <c r="D295" s="11">
        <v>11052300</v>
      </c>
      <c r="E295" t="s">
        <v>53</v>
      </c>
      <c r="F295">
        <f>(Акции[[#This Row],[Close]]-C294)/C294</f>
        <v>4.11522633744856E-3</v>
      </c>
    </row>
    <row r="296" spans="2:6" x14ac:dyDescent="0.3">
      <c r="B296" s="20">
        <v>42534</v>
      </c>
      <c r="C296" s="10">
        <v>59.93</v>
      </c>
      <c r="D296" s="11">
        <v>11673600</v>
      </c>
      <c r="E296" t="s">
        <v>53</v>
      </c>
      <c r="F296">
        <f>(Акции[[#This Row],[Close]]-C295)/C295</f>
        <v>-1.754098360655738E-2</v>
      </c>
    </row>
    <row r="297" spans="2:6" x14ac:dyDescent="0.3">
      <c r="B297" s="20">
        <v>42535</v>
      </c>
      <c r="C297" s="10">
        <v>59.9</v>
      </c>
      <c r="D297" s="11">
        <v>11560200</v>
      </c>
      <c r="E297" t="s">
        <v>53</v>
      </c>
      <c r="F297">
        <f>(Акции[[#This Row],[Close]]-C296)/C296</f>
        <v>-5.0058401468381676E-4</v>
      </c>
    </row>
    <row r="298" spans="2:6" x14ac:dyDescent="0.3">
      <c r="B298" s="20">
        <v>42536</v>
      </c>
      <c r="C298" s="10">
        <v>60.4</v>
      </c>
      <c r="D298" s="11">
        <v>7739300</v>
      </c>
      <c r="E298" t="s">
        <v>53</v>
      </c>
      <c r="F298">
        <f>(Акции[[#This Row],[Close]]-C297)/C297</f>
        <v>8.3472454090150246E-3</v>
      </c>
    </row>
    <row r="299" spans="2:6" x14ac:dyDescent="0.3">
      <c r="B299" s="20">
        <v>42537</v>
      </c>
      <c r="C299" s="10">
        <v>60.9</v>
      </c>
      <c r="D299" s="11">
        <v>7011200</v>
      </c>
      <c r="E299" t="s">
        <v>53</v>
      </c>
      <c r="F299">
        <f>(Акции[[#This Row],[Close]]-C298)/C298</f>
        <v>8.2781456953642391E-3</v>
      </c>
    </row>
    <row r="300" spans="2:6" x14ac:dyDescent="0.3">
      <c r="B300" s="20">
        <v>42538</v>
      </c>
      <c r="C300" s="10">
        <v>60.01</v>
      </c>
      <c r="D300" s="11">
        <v>12574700</v>
      </c>
      <c r="E300" t="s">
        <v>53</v>
      </c>
      <c r="F300">
        <f>(Акции[[#This Row],[Close]]-C299)/C299</f>
        <v>-1.4614121510673244E-2</v>
      </c>
    </row>
    <row r="301" spans="2:6" x14ac:dyDescent="0.3">
      <c r="B301" s="20">
        <v>42541</v>
      </c>
      <c r="C301" s="10">
        <v>60.11</v>
      </c>
      <c r="D301" s="11">
        <v>7076500</v>
      </c>
      <c r="E301" t="s">
        <v>53</v>
      </c>
      <c r="F301">
        <f>(Акции[[#This Row],[Close]]-C300)/C300</f>
        <v>1.6663889351774942E-3</v>
      </c>
    </row>
    <row r="302" spans="2:6" x14ac:dyDescent="0.3">
      <c r="B302" s="20">
        <v>42542</v>
      </c>
      <c r="C302" s="10">
        <v>59.98</v>
      </c>
      <c r="D302" s="11">
        <v>6366500</v>
      </c>
      <c r="E302" t="s">
        <v>53</v>
      </c>
      <c r="F302">
        <f>(Акции[[#This Row],[Close]]-C301)/C301</f>
        <v>-2.1627017135252462E-3</v>
      </c>
    </row>
    <row r="303" spans="2:6" x14ac:dyDescent="0.3">
      <c r="B303" s="20">
        <v>42543</v>
      </c>
      <c r="C303" s="10">
        <v>60.39</v>
      </c>
      <c r="D303" s="11">
        <v>6718600</v>
      </c>
      <c r="E303" t="s">
        <v>53</v>
      </c>
      <c r="F303">
        <f>(Акции[[#This Row],[Close]]-C302)/C302</f>
        <v>6.8356118706236028E-3</v>
      </c>
    </row>
    <row r="304" spans="2:6" x14ac:dyDescent="0.3">
      <c r="B304" s="20">
        <v>42544</v>
      </c>
      <c r="C304" s="10">
        <v>61.31</v>
      </c>
      <c r="D304" s="11">
        <v>5328200</v>
      </c>
      <c r="E304" t="s">
        <v>53</v>
      </c>
      <c r="F304">
        <f>(Акции[[#This Row],[Close]]-C303)/C303</f>
        <v>1.5234310316277557E-2</v>
      </c>
    </row>
    <row r="305" spans="2:6" x14ac:dyDescent="0.3">
      <c r="B305" s="20">
        <v>42545</v>
      </c>
      <c r="C305" s="10">
        <v>59.86</v>
      </c>
      <c r="D305" s="11">
        <v>9878500</v>
      </c>
      <c r="E305" t="s">
        <v>53</v>
      </c>
      <c r="F305">
        <f>(Акции[[#This Row],[Close]]-C304)/C304</f>
        <v>-2.365030174522921E-2</v>
      </c>
    </row>
    <row r="306" spans="2:6" x14ac:dyDescent="0.3">
      <c r="B306" s="20">
        <v>42548</v>
      </c>
      <c r="C306" s="10">
        <v>58.68</v>
      </c>
      <c r="D306" s="11">
        <v>7945500</v>
      </c>
      <c r="E306" t="s">
        <v>53</v>
      </c>
      <c r="F306">
        <f>(Акции[[#This Row],[Close]]-C305)/C305</f>
        <v>-1.9712662880053453E-2</v>
      </c>
    </row>
    <row r="307" spans="2:6" x14ac:dyDescent="0.3">
      <c r="B307" s="20">
        <v>42549</v>
      </c>
      <c r="C307" s="10">
        <v>59.99</v>
      </c>
      <c r="D307" s="11">
        <v>9897600</v>
      </c>
      <c r="E307" t="s">
        <v>53</v>
      </c>
      <c r="F307">
        <f>(Акции[[#This Row],[Close]]-C306)/C306</f>
        <v>2.2324471710974816E-2</v>
      </c>
    </row>
    <row r="308" spans="2:6" x14ac:dyDescent="0.3">
      <c r="B308" s="20">
        <v>42550</v>
      </c>
      <c r="C308" s="10">
        <v>61.81</v>
      </c>
      <c r="D308" s="11">
        <v>9308000</v>
      </c>
      <c r="E308" t="s">
        <v>53</v>
      </c>
      <c r="F308">
        <f>(Акции[[#This Row],[Close]]-C307)/C307</f>
        <v>3.033838973162194E-2</v>
      </c>
    </row>
    <row r="309" spans="2:6" x14ac:dyDescent="0.3">
      <c r="B309" s="20">
        <v>42551</v>
      </c>
      <c r="C309" s="10">
        <v>61.91</v>
      </c>
      <c r="D309" s="11">
        <v>7920600</v>
      </c>
      <c r="E309" t="s">
        <v>53</v>
      </c>
      <c r="F309">
        <f>(Акции[[#This Row],[Close]]-C308)/C308</f>
        <v>1.6178611875100196E-3</v>
      </c>
    </row>
    <row r="310" spans="2:6" x14ac:dyDescent="0.3">
      <c r="B310" s="20">
        <v>42552</v>
      </c>
      <c r="C310" s="10">
        <v>62.71</v>
      </c>
      <c r="D310" s="11">
        <v>6533700</v>
      </c>
      <c r="E310" t="s">
        <v>53</v>
      </c>
      <c r="F310">
        <f>(Акции[[#This Row],[Close]]-C309)/C309</f>
        <v>1.2921983524471076E-2</v>
      </c>
    </row>
    <row r="311" spans="2:6" x14ac:dyDescent="0.3">
      <c r="B311" s="20">
        <v>42556</v>
      </c>
      <c r="C311" s="10">
        <v>61.92</v>
      </c>
      <c r="D311" s="11">
        <v>6293600</v>
      </c>
      <c r="E311" t="s">
        <v>53</v>
      </c>
      <c r="F311">
        <f>(Акции[[#This Row],[Close]]-C310)/C310</f>
        <v>-1.2597671822675795E-2</v>
      </c>
    </row>
    <row r="312" spans="2:6" x14ac:dyDescent="0.3">
      <c r="B312" s="20">
        <v>42557</v>
      </c>
      <c r="C312" s="10">
        <v>63.37</v>
      </c>
      <c r="D312" s="11">
        <v>9202200</v>
      </c>
      <c r="E312" t="s">
        <v>53</v>
      </c>
      <c r="F312">
        <f>(Акции[[#This Row],[Close]]-C311)/C311</f>
        <v>2.341731266149864E-2</v>
      </c>
    </row>
    <row r="313" spans="2:6" x14ac:dyDescent="0.3">
      <c r="B313" s="20">
        <v>42558</v>
      </c>
      <c r="C313" s="10">
        <v>63.43</v>
      </c>
      <c r="D313" s="11">
        <v>7081900</v>
      </c>
      <c r="E313" t="s">
        <v>53</v>
      </c>
      <c r="F313">
        <f>(Акции[[#This Row],[Close]]-C312)/C312</f>
        <v>9.4682026195364174E-4</v>
      </c>
    </row>
    <row r="314" spans="2:6" x14ac:dyDescent="0.3">
      <c r="B314" s="20">
        <v>42559</v>
      </c>
      <c r="C314" s="10">
        <v>64.16</v>
      </c>
      <c r="D314" s="11">
        <v>7921700</v>
      </c>
      <c r="E314" t="s">
        <v>53</v>
      </c>
      <c r="F314">
        <f>(Акции[[#This Row],[Close]]-C313)/C313</f>
        <v>1.1508749802932317E-2</v>
      </c>
    </row>
    <row r="315" spans="2:6" x14ac:dyDescent="0.3">
      <c r="B315" s="20">
        <v>42562</v>
      </c>
      <c r="C315" s="10">
        <v>64.349999999999994</v>
      </c>
      <c r="D315" s="11">
        <v>9641500</v>
      </c>
      <c r="E315" t="s">
        <v>53</v>
      </c>
      <c r="F315">
        <f>(Акции[[#This Row],[Close]]-C314)/C314</f>
        <v>2.9613466334164236E-3</v>
      </c>
    </row>
    <row r="316" spans="2:6" x14ac:dyDescent="0.3">
      <c r="B316" s="20">
        <v>42563</v>
      </c>
      <c r="C316" s="10">
        <v>65.5</v>
      </c>
      <c r="D316" s="11">
        <v>11870500</v>
      </c>
      <c r="E316" t="s">
        <v>53</v>
      </c>
      <c r="F316">
        <f>(Акции[[#This Row],[Close]]-C315)/C315</f>
        <v>1.7871017871017962E-2</v>
      </c>
    </row>
    <row r="317" spans="2:6" x14ac:dyDescent="0.3">
      <c r="B317" s="20">
        <v>42564</v>
      </c>
      <c r="C317" s="10">
        <v>64.77</v>
      </c>
      <c r="D317" s="11">
        <v>7684200</v>
      </c>
      <c r="E317" t="s">
        <v>53</v>
      </c>
      <c r="F317">
        <f>(Акции[[#This Row],[Close]]-C316)/C316</f>
        <v>-1.1145038167938992E-2</v>
      </c>
    </row>
    <row r="318" spans="2:6" x14ac:dyDescent="0.3">
      <c r="B318" s="20">
        <v>42565</v>
      </c>
      <c r="C318" s="10">
        <v>63.62</v>
      </c>
      <c r="D318" s="11">
        <v>12090100</v>
      </c>
      <c r="E318" t="s">
        <v>53</v>
      </c>
      <c r="F318">
        <f>(Акции[[#This Row],[Close]]-C317)/C317</f>
        <v>-1.7755133549482764E-2</v>
      </c>
    </row>
    <row r="319" spans="2:6" x14ac:dyDescent="0.3">
      <c r="B319" s="20">
        <v>42566</v>
      </c>
      <c r="C319" s="10">
        <v>63.32</v>
      </c>
      <c r="D319" s="11">
        <v>8827500</v>
      </c>
      <c r="E319" t="s">
        <v>53</v>
      </c>
      <c r="F319">
        <f>(Акции[[#This Row],[Close]]-C318)/C318</f>
        <v>-4.7154982709839231E-3</v>
      </c>
    </row>
    <row r="320" spans="2:6" x14ac:dyDescent="0.3">
      <c r="B320" s="20">
        <v>42569</v>
      </c>
      <c r="C320" s="10">
        <v>63.56</v>
      </c>
      <c r="D320" s="11">
        <v>6384800</v>
      </c>
      <c r="E320" t="s">
        <v>53</v>
      </c>
      <c r="F320">
        <f>(Акции[[#This Row],[Close]]-C319)/C319</f>
        <v>3.7902716361339545E-3</v>
      </c>
    </row>
    <row r="321" spans="2:6" x14ac:dyDescent="0.3">
      <c r="B321" s="20">
        <v>42570</v>
      </c>
      <c r="C321" s="10">
        <v>63.32</v>
      </c>
      <c r="D321" s="11">
        <v>5794500</v>
      </c>
      <c r="E321" t="s">
        <v>53</v>
      </c>
      <c r="F321">
        <f>(Акции[[#This Row],[Close]]-C320)/C320</f>
        <v>-3.7759597230963182E-3</v>
      </c>
    </row>
    <row r="322" spans="2:6" x14ac:dyDescent="0.3">
      <c r="B322" s="20">
        <v>42571</v>
      </c>
      <c r="C322" s="10">
        <v>63.41</v>
      </c>
      <c r="D322" s="11">
        <v>7502800</v>
      </c>
      <c r="E322" t="s">
        <v>53</v>
      </c>
      <c r="F322">
        <f>(Акции[[#This Row],[Close]]-C321)/C321</f>
        <v>1.4213518635501628E-3</v>
      </c>
    </row>
    <row r="323" spans="2:6" x14ac:dyDescent="0.3">
      <c r="B323" s="20">
        <v>42572</v>
      </c>
      <c r="C323" s="10">
        <v>63.89</v>
      </c>
      <c r="D323" s="11">
        <v>6145500</v>
      </c>
      <c r="E323" t="s">
        <v>53</v>
      </c>
      <c r="F323">
        <f>(Акции[[#This Row],[Close]]-C322)/C322</f>
        <v>7.5697839457499446E-3</v>
      </c>
    </row>
    <row r="324" spans="2:6" x14ac:dyDescent="0.3">
      <c r="B324" s="20">
        <v>42573</v>
      </c>
      <c r="C324" s="10">
        <v>63.81</v>
      </c>
      <c r="D324" s="11">
        <v>4972900</v>
      </c>
      <c r="E324" t="s">
        <v>53</v>
      </c>
      <c r="F324">
        <f>(Акции[[#This Row],[Close]]-C323)/C323</f>
        <v>-1.2521521364845562E-3</v>
      </c>
    </row>
    <row r="325" spans="2:6" x14ac:dyDescent="0.3">
      <c r="B325" s="20">
        <v>42576</v>
      </c>
      <c r="C325" s="10">
        <v>64.319999999999993</v>
      </c>
      <c r="D325" s="11">
        <v>7241200</v>
      </c>
      <c r="E325" t="s">
        <v>53</v>
      </c>
      <c r="F325">
        <f>(Акции[[#This Row],[Close]]-C324)/C324</f>
        <v>7.9924776680769614E-3</v>
      </c>
    </row>
    <row r="326" spans="2:6" x14ac:dyDescent="0.3">
      <c r="B326" s="20">
        <v>42577</v>
      </c>
      <c r="C326" s="10">
        <v>64.45</v>
      </c>
      <c r="D326" s="11">
        <v>4885200</v>
      </c>
      <c r="E326" t="s">
        <v>53</v>
      </c>
      <c r="F326">
        <f>(Акции[[#This Row],[Close]]-C325)/C325</f>
        <v>2.0211442786071156E-3</v>
      </c>
    </row>
    <row r="327" spans="2:6" x14ac:dyDescent="0.3">
      <c r="B327" s="20">
        <v>42578</v>
      </c>
      <c r="C327" s="10">
        <v>64.900000000000006</v>
      </c>
      <c r="D327" s="11">
        <v>6220400</v>
      </c>
      <c r="E327" t="s">
        <v>53</v>
      </c>
      <c r="F327">
        <f>(Акции[[#This Row],[Close]]-C326)/C326</f>
        <v>6.9821567106284378E-3</v>
      </c>
    </row>
    <row r="328" spans="2:6" x14ac:dyDescent="0.3">
      <c r="B328" s="20">
        <v>42579</v>
      </c>
      <c r="C328" s="10">
        <v>64.72</v>
      </c>
      <c r="D328" s="11">
        <v>6556100</v>
      </c>
      <c r="E328" t="s">
        <v>53</v>
      </c>
      <c r="F328">
        <f>(Акции[[#This Row],[Close]]-C327)/C327</f>
        <v>-2.7734976887520309E-3</v>
      </c>
    </row>
    <row r="329" spans="2:6" x14ac:dyDescent="0.3">
      <c r="B329" s="20">
        <v>42580</v>
      </c>
      <c r="C329" s="10">
        <v>66.23</v>
      </c>
      <c r="D329" s="11">
        <v>10525000</v>
      </c>
      <c r="E329" t="s">
        <v>53</v>
      </c>
      <c r="F329">
        <f>(Акции[[#This Row],[Close]]-C328)/C328</f>
        <v>2.3331273176761515E-2</v>
      </c>
    </row>
    <row r="330" spans="2:6" x14ac:dyDescent="0.3">
      <c r="B330" s="20">
        <v>42583</v>
      </c>
      <c r="C330" s="10">
        <v>66.94</v>
      </c>
      <c r="D330" s="11">
        <v>7599000</v>
      </c>
      <c r="E330" t="s">
        <v>53</v>
      </c>
      <c r="F330">
        <f>(Акции[[#This Row],[Close]]-C329)/C329</f>
        <v>1.0720217424127943E-2</v>
      </c>
    </row>
    <row r="331" spans="2:6" x14ac:dyDescent="0.3">
      <c r="B331" s="20">
        <v>42584</v>
      </c>
      <c r="C331" s="10">
        <v>66.78</v>
      </c>
      <c r="D331" s="11">
        <v>8763200</v>
      </c>
      <c r="E331" t="s">
        <v>53</v>
      </c>
      <c r="F331">
        <f>(Акции[[#This Row],[Close]]-C330)/C330</f>
        <v>-2.3902001792649626E-3</v>
      </c>
    </row>
    <row r="332" spans="2:6" x14ac:dyDescent="0.3">
      <c r="B332" s="20">
        <v>42585</v>
      </c>
      <c r="C332" s="10">
        <v>66.569999999999993</v>
      </c>
      <c r="D332" s="11">
        <v>6355100</v>
      </c>
      <c r="E332" t="s">
        <v>53</v>
      </c>
      <c r="F332">
        <f>(Акции[[#This Row],[Close]]-C331)/C331</f>
        <v>-3.1446540880504335E-3</v>
      </c>
    </row>
    <row r="333" spans="2:6" x14ac:dyDescent="0.3">
      <c r="B333" s="20">
        <v>42586</v>
      </c>
      <c r="C333" s="10">
        <v>66.099999999999994</v>
      </c>
      <c r="D333" s="11">
        <v>4901900</v>
      </c>
      <c r="E333" t="s">
        <v>53</v>
      </c>
      <c r="F333">
        <f>(Акции[[#This Row],[Close]]-C332)/C332</f>
        <v>-7.0602373441489997E-3</v>
      </c>
    </row>
    <row r="334" spans="2:6" x14ac:dyDescent="0.3">
      <c r="B334" s="20">
        <v>42587</v>
      </c>
      <c r="C334" s="10">
        <v>66.540000000000006</v>
      </c>
      <c r="D334" s="11">
        <v>5045600</v>
      </c>
      <c r="E334" t="s">
        <v>53</v>
      </c>
      <c r="F334">
        <f>(Акции[[#This Row],[Close]]-C333)/C333</f>
        <v>6.6565809379729498E-3</v>
      </c>
    </row>
    <row r="335" spans="2:6" x14ac:dyDescent="0.3">
      <c r="B335" s="20">
        <v>42590</v>
      </c>
      <c r="C335" s="10">
        <v>66.34</v>
      </c>
      <c r="D335" s="11">
        <v>5309300</v>
      </c>
      <c r="E335" t="s">
        <v>53</v>
      </c>
      <c r="F335">
        <f>(Акции[[#This Row],[Close]]-C334)/C334</f>
        <v>-3.0057108506162133E-3</v>
      </c>
    </row>
    <row r="336" spans="2:6" x14ac:dyDescent="0.3">
      <c r="B336" s="20">
        <v>42591</v>
      </c>
      <c r="C336" s="10">
        <v>66.760000000000005</v>
      </c>
      <c r="D336" s="11">
        <v>5717300</v>
      </c>
      <c r="E336" t="s">
        <v>53</v>
      </c>
      <c r="F336">
        <f>(Акции[[#This Row],[Close]]-C335)/C335</f>
        <v>6.3310220078384334E-3</v>
      </c>
    </row>
    <row r="337" spans="2:6" x14ac:dyDescent="0.3">
      <c r="B337" s="20">
        <v>42592</v>
      </c>
      <c r="C337" s="10">
        <v>66.430000000000007</v>
      </c>
      <c r="D337" s="11">
        <v>4506100</v>
      </c>
      <c r="E337" t="s">
        <v>53</v>
      </c>
      <c r="F337">
        <f>(Акции[[#This Row],[Close]]-C336)/C336</f>
        <v>-4.9430796884361635E-3</v>
      </c>
    </row>
    <row r="338" spans="2:6" x14ac:dyDescent="0.3">
      <c r="B338" s="20">
        <v>42593</v>
      </c>
      <c r="C338" s="10">
        <v>66.95</v>
      </c>
      <c r="D338" s="11">
        <v>4246600</v>
      </c>
      <c r="E338" t="s">
        <v>53</v>
      </c>
      <c r="F338">
        <f>(Акции[[#This Row],[Close]]-C337)/C337</f>
        <v>7.8277886497063968E-3</v>
      </c>
    </row>
    <row r="339" spans="2:6" x14ac:dyDescent="0.3">
      <c r="B339" s="20">
        <v>42594</v>
      </c>
      <c r="C339" s="10">
        <v>67.19</v>
      </c>
      <c r="D339" s="11">
        <v>5215400</v>
      </c>
      <c r="E339" t="s">
        <v>53</v>
      </c>
      <c r="F339">
        <f>(Акции[[#This Row],[Close]]-C338)/C338</f>
        <v>3.584764749813217E-3</v>
      </c>
    </row>
    <row r="340" spans="2:6" x14ac:dyDescent="0.3">
      <c r="B340" s="20">
        <v>42597</v>
      </c>
      <c r="C340" s="10">
        <v>67.39</v>
      </c>
      <c r="D340" s="11">
        <v>5215400</v>
      </c>
      <c r="E340" t="s">
        <v>53</v>
      </c>
      <c r="F340">
        <f>(Акции[[#This Row],[Close]]-C339)/C339</f>
        <v>2.9766334275934344E-3</v>
      </c>
    </row>
    <row r="341" spans="2:6" x14ac:dyDescent="0.3">
      <c r="B341" s="20">
        <v>42598</v>
      </c>
      <c r="C341" s="10">
        <v>66.739999999999995</v>
      </c>
      <c r="D341" s="11">
        <v>7147600</v>
      </c>
      <c r="E341" t="s">
        <v>53</v>
      </c>
      <c r="F341">
        <f>(Акции[[#This Row],[Close]]-C340)/C340</f>
        <v>-9.6453479744770098E-3</v>
      </c>
    </row>
    <row r="342" spans="2:6" x14ac:dyDescent="0.3">
      <c r="B342" s="20">
        <v>42599</v>
      </c>
      <c r="C342" s="10">
        <v>66.83</v>
      </c>
      <c r="D342" s="11">
        <v>7945400</v>
      </c>
      <c r="E342" t="s">
        <v>53</v>
      </c>
      <c r="F342">
        <f>(Акции[[#This Row],[Close]]-C341)/C341</f>
        <v>1.3485166317051755E-3</v>
      </c>
    </row>
    <row r="343" spans="2:6" x14ac:dyDescent="0.3">
      <c r="B343" s="20">
        <v>42600</v>
      </c>
      <c r="C343" s="10">
        <v>66.77</v>
      </c>
      <c r="D343" s="11">
        <v>8205800</v>
      </c>
      <c r="E343" t="s">
        <v>53</v>
      </c>
      <c r="F343">
        <f>(Акции[[#This Row],[Close]]-C342)/C342</f>
        <v>-8.9780038904686929E-4</v>
      </c>
    </row>
    <row r="344" spans="2:6" x14ac:dyDescent="0.3">
      <c r="B344" s="20">
        <v>42601</v>
      </c>
      <c r="C344" s="10">
        <v>67.099999999999994</v>
      </c>
      <c r="D344" s="11">
        <v>6709400</v>
      </c>
      <c r="E344" t="s">
        <v>53</v>
      </c>
      <c r="F344">
        <f>(Акции[[#This Row],[Close]]-C343)/C343</f>
        <v>4.9423393739703204E-3</v>
      </c>
    </row>
    <row r="345" spans="2:6" x14ac:dyDescent="0.3">
      <c r="B345" s="20">
        <v>42604</v>
      </c>
      <c r="C345" s="10">
        <v>67.010000000000005</v>
      </c>
      <c r="D345" s="11">
        <v>7884800</v>
      </c>
      <c r="E345" t="s">
        <v>53</v>
      </c>
      <c r="F345">
        <f>(Акции[[#This Row],[Close]]-C344)/C344</f>
        <v>-1.3412816691503607E-3</v>
      </c>
    </row>
    <row r="346" spans="2:6" x14ac:dyDescent="0.3">
      <c r="B346" s="20">
        <v>42605</v>
      </c>
      <c r="C346" s="10">
        <v>66.17</v>
      </c>
      <c r="D346" s="11">
        <v>10227800</v>
      </c>
      <c r="E346" t="s">
        <v>53</v>
      </c>
      <c r="F346">
        <f>(Акции[[#This Row],[Close]]-C345)/C345</f>
        <v>-1.2535442471272994E-2</v>
      </c>
    </row>
    <row r="347" spans="2:6" x14ac:dyDescent="0.3">
      <c r="B347" s="20">
        <v>42606</v>
      </c>
      <c r="C347" s="10">
        <v>65.06</v>
      </c>
      <c r="D347" s="11">
        <v>8551100</v>
      </c>
      <c r="E347" t="s">
        <v>53</v>
      </c>
      <c r="F347">
        <f>(Акции[[#This Row],[Close]]-C346)/C346</f>
        <v>-1.6774973552969613E-2</v>
      </c>
    </row>
    <row r="348" spans="2:6" x14ac:dyDescent="0.3">
      <c r="B348" s="20">
        <v>42607</v>
      </c>
      <c r="C348" s="10">
        <v>64.72</v>
      </c>
      <c r="D348" s="11">
        <v>6379000</v>
      </c>
      <c r="E348" t="s">
        <v>53</v>
      </c>
      <c r="F348">
        <f>(Акции[[#This Row],[Close]]-C347)/C347</f>
        <v>-5.2259452812788718E-3</v>
      </c>
    </row>
    <row r="349" spans="2:6" x14ac:dyDescent="0.3">
      <c r="B349" s="20">
        <v>42608</v>
      </c>
      <c r="C349" s="10">
        <v>64.61</v>
      </c>
      <c r="D349" s="11">
        <v>7041600</v>
      </c>
      <c r="E349" t="s">
        <v>53</v>
      </c>
      <c r="F349">
        <f>(Акции[[#This Row],[Close]]-C348)/C348</f>
        <v>-1.6996291718170493E-3</v>
      </c>
    </row>
    <row r="350" spans="2:6" x14ac:dyDescent="0.3">
      <c r="B350" s="20">
        <v>42611</v>
      </c>
      <c r="C350" s="10">
        <v>64.510000000000005</v>
      </c>
      <c r="D350" s="11">
        <v>5099200</v>
      </c>
      <c r="E350" t="s">
        <v>53</v>
      </c>
      <c r="F350">
        <f>(Акции[[#This Row],[Close]]-C349)/C349</f>
        <v>-1.5477480266211782E-3</v>
      </c>
    </row>
    <row r="351" spans="2:6" x14ac:dyDescent="0.3">
      <c r="B351" s="20">
        <v>42612</v>
      </c>
      <c r="C351" s="10">
        <v>64.16</v>
      </c>
      <c r="D351" s="11">
        <v>5531800</v>
      </c>
      <c r="E351" t="s">
        <v>53</v>
      </c>
      <c r="F351">
        <f>(Акции[[#This Row],[Close]]-C350)/C350</f>
        <v>-5.4255154239654085E-3</v>
      </c>
    </row>
    <row r="352" spans="2:6" x14ac:dyDescent="0.3">
      <c r="B352" s="20">
        <v>42613</v>
      </c>
      <c r="C352" s="10">
        <v>64.099999999999994</v>
      </c>
      <c r="D352" s="11">
        <v>6750000</v>
      </c>
      <c r="E352" t="s">
        <v>53</v>
      </c>
      <c r="F352">
        <f>(Акции[[#This Row],[Close]]-C351)/C351</f>
        <v>-9.3516209476312781E-4</v>
      </c>
    </row>
    <row r="353" spans="2:6" x14ac:dyDescent="0.3">
      <c r="B353" s="20">
        <v>42614</v>
      </c>
      <c r="C353" s="10">
        <v>64.03</v>
      </c>
      <c r="D353" s="11">
        <v>5126700</v>
      </c>
      <c r="E353" t="s">
        <v>53</v>
      </c>
      <c r="F353">
        <f>(Акции[[#This Row],[Close]]-C352)/C352</f>
        <v>-1.0920436817471635E-3</v>
      </c>
    </row>
    <row r="354" spans="2:6" x14ac:dyDescent="0.3">
      <c r="B354" s="20">
        <v>42615</v>
      </c>
      <c r="C354" s="10">
        <v>64.12</v>
      </c>
      <c r="D354" s="11">
        <v>4100800</v>
      </c>
      <c r="E354" t="s">
        <v>53</v>
      </c>
      <c r="F354">
        <f>(Акции[[#This Row],[Close]]-C353)/C353</f>
        <v>1.4055911291582603E-3</v>
      </c>
    </row>
    <row r="355" spans="2:6" x14ac:dyDescent="0.3">
      <c r="B355" s="20">
        <v>42619</v>
      </c>
      <c r="C355" s="10">
        <v>64.61</v>
      </c>
      <c r="D355" s="11">
        <v>6286300</v>
      </c>
      <c r="E355" t="s">
        <v>53</v>
      </c>
      <c r="F355">
        <f>(Акции[[#This Row],[Close]]-C354)/C354</f>
        <v>7.6419213973798325E-3</v>
      </c>
    </row>
    <row r="356" spans="2:6" x14ac:dyDescent="0.3">
      <c r="B356" s="20">
        <v>42620</v>
      </c>
      <c r="C356" s="10">
        <v>64.97</v>
      </c>
      <c r="D356" s="11">
        <v>5714300</v>
      </c>
      <c r="E356" t="s">
        <v>53</v>
      </c>
      <c r="F356">
        <f>(Акции[[#This Row],[Close]]-C355)/C355</f>
        <v>5.5718928958365492E-3</v>
      </c>
    </row>
    <row r="357" spans="2:6" x14ac:dyDescent="0.3">
      <c r="B357" s="20">
        <v>42621</v>
      </c>
      <c r="C357" s="10">
        <v>64.06</v>
      </c>
      <c r="D357" s="11">
        <v>8238800</v>
      </c>
      <c r="E357" t="s">
        <v>53</v>
      </c>
      <c r="F357">
        <f>(Акции[[#This Row],[Close]]-C356)/C356</f>
        <v>-1.4006464522087064E-2</v>
      </c>
    </row>
    <row r="358" spans="2:6" x14ac:dyDescent="0.3">
      <c r="B358" s="20">
        <v>42622</v>
      </c>
      <c r="C358" s="10">
        <v>63.36</v>
      </c>
      <c r="D358" s="11">
        <v>8848500</v>
      </c>
      <c r="E358" t="s">
        <v>53</v>
      </c>
      <c r="F358">
        <f>(Акции[[#This Row],[Close]]-C357)/C357</f>
        <v>-1.0927255697783371E-2</v>
      </c>
    </row>
    <row r="359" spans="2:6" x14ac:dyDescent="0.3">
      <c r="B359" s="20">
        <v>42625</v>
      </c>
      <c r="C359" s="10">
        <v>64.08</v>
      </c>
      <c r="D359" s="11">
        <v>6653000</v>
      </c>
      <c r="E359" t="s">
        <v>53</v>
      </c>
      <c r="F359">
        <f>(Акции[[#This Row],[Close]]-C358)/C358</f>
        <v>1.1363636363636347E-2</v>
      </c>
    </row>
    <row r="360" spans="2:6" x14ac:dyDescent="0.3">
      <c r="B360" s="20">
        <v>42626</v>
      </c>
      <c r="C360" s="10">
        <v>63.34</v>
      </c>
      <c r="D360" s="11">
        <v>7640400</v>
      </c>
      <c r="E360" t="s">
        <v>53</v>
      </c>
      <c r="F360">
        <f>(Акции[[#This Row],[Close]]-C359)/C359</f>
        <v>-1.1548064918851356E-2</v>
      </c>
    </row>
    <row r="361" spans="2:6" x14ac:dyDescent="0.3">
      <c r="B361" s="20">
        <v>42627</v>
      </c>
      <c r="C361" s="10">
        <v>63.34</v>
      </c>
      <c r="D361" s="11">
        <v>5890000</v>
      </c>
      <c r="E361" t="s">
        <v>53</v>
      </c>
      <c r="F361">
        <f>(Акции[[#This Row],[Close]]-C360)/C360</f>
        <v>0</v>
      </c>
    </row>
    <row r="362" spans="2:6" x14ac:dyDescent="0.3">
      <c r="B362" s="20">
        <v>42628</v>
      </c>
      <c r="C362" s="10">
        <v>63.35</v>
      </c>
      <c r="D362" s="11">
        <v>7806800</v>
      </c>
      <c r="E362" t="s">
        <v>53</v>
      </c>
      <c r="F362">
        <f>(Акции[[#This Row],[Close]]-C361)/C361</f>
        <v>1.5787811809280091E-4</v>
      </c>
    </row>
    <row r="363" spans="2:6" x14ac:dyDescent="0.3">
      <c r="B363" s="20">
        <v>42629</v>
      </c>
      <c r="C363" s="10">
        <v>63.27</v>
      </c>
      <c r="D363" s="11">
        <v>11165300</v>
      </c>
      <c r="E363" t="s">
        <v>53</v>
      </c>
      <c r="F363">
        <f>(Акции[[#This Row],[Close]]-C362)/C362</f>
        <v>-1.2628255722178104E-3</v>
      </c>
    </row>
    <row r="364" spans="2:6" x14ac:dyDescent="0.3">
      <c r="B364" s="20">
        <v>42632</v>
      </c>
      <c r="C364" s="10">
        <v>62.91</v>
      </c>
      <c r="D364" s="11">
        <v>7903500</v>
      </c>
      <c r="E364" t="s">
        <v>53</v>
      </c>
      <c r="F364">
        <f>(Акции[[#This Row],[Close]]-C363)/C363</f>
        <v>-5.6899004267426346E-3</v>
      </c>
    </row>
    <row r="365" spans="2:6" x14ac:dyDescent="0.3">
      <c r="B365" s="20">
        <v>42633</v>
      </c>
      <c r="C365" s="10">
        <v>63.28</v>
      </c>
      <c r="D365" s="11">
        <v>4826500</v>
      </c>
      <c r="E365" t="s">
        <v>53</v>
      </c>
      <c r="F365">
        <f>(Акции[[#This Row],[Close]]-C364)/C364</f>
        <v>5.8814178985853536E-3</v>
      </c>
    </row>
    <row r="366" spans="2:6" x14ac:dyDescent="0.3">
      <c r="B366" s="20">
        <v>42634</v>
      </c>
      <c r="C366" s="10">
        <v>64.099999999999994</v>
      </c>
      <c r="D366" s="11">
        <v>7587400</v>
      </c>
      <c r="E366" t="s">
        <v>53</v>
      </c>
      <c r="F366">
        <f>(Акции[[#This Row],[Close]]-C365)/C365</f>
        <v>1.2958280657395594E-2</v>
      </c>
    </row>
    <row r="367" spans="2:6" x14ac:dyDescent="0.3">
      <c r="B367" s="20">
        <v>42635</v>
      </c>
      <c r="C367" s="10">
        <v>65.08</v>
      </c>
      <c r="D367" s="11">
        <v>5416100</v>
      </c>
      <c r="E367" t="s">
        <v>53</v>
      </c>
      <c r="F367">
        <f>(Акции[[#This Row],[Close]]-C366)/C366</f>
        <v>1.5288611544461842E-2</v>
      </c>
    </row>
    <row r="368" spans="2:6" x14ac:dyDescent="0.3">
      <c r="B368" s="20">
        <v>42636</v>
      </c>
      <c r="C368" s="10">
        <v>64.98</v>
      </c>
      <c r="D368" s="11">
        <v>5154200</v>
      </c>
      <c r="E368" t="s">
        <v>53</v>
      </c>
      <c r="F368">
        <f>(Акции[[#This Row],[Close]]-C367)/C367</f>
        <v>-1.5365703749230842E-3</v>
      </c>
    </row>
    <row r="369" spans="2:6" x14ac:dyDescent="0.3">
      <c r="B369" s="20">
        <v>42639</v>
      </c>
      <c r="C369" s="10">
        <v>64.069999999999993</v>
      </c>
      <c r="D369" s="11">
        <v>5567700</v>
      </c>
      <c r="E369" t="s">
        <v>53</v>
      </c>
      <c r="F369">
        <f>(Акции[[#This Row],[Close]]-C368)/C368</f>
        <v>-1.4004309018159598E-2</v>
      </c>
    </row>
    <row r="370" spans="2:6" x14ac:dyDescent="0.3">
      <c r="B370" s="20">
        <v>42640</v>
      </c>
      <c r="C370" s="10">
        <v>64.569999999999993</v>
      </c>
      <c r="D370" s="11">
        <v>4358300</v>
      </c>
      <c r="E370" t="s">
        <v>53</v>
      </c>
      <c r="F370">
        <f>(Акции[[#This Row],[Close]]-C369)/C369</f>
        <v>7.8039644139222732E-3</v>
      </c>
    </row>
    <row r="371" spans="2:6" x14ac:dyDescent="0.3">
      <c r="B371" s="20">
        <v>42641</v>
      </c>
      <c r="C371" s="10">
        <v>64.22</v>
      </c>
      <c r="D371" s="11">
        <v>5645600</v>
      </c>
      <c r="E371" t="s">
        <v>53</v>
      </c>
      <c r="F371">
        <f>(Акции[[#This Row],[Close]]-C370)/C370</f>
        <v>-5.4204739042898308E-3</v>
      </c>
    </row>
    <row r="372" spans="2:6" x14ac:dyDescent="0.3">
      <c r="B372" s="20">
        <v>42642</v>
      </c>
      <c r="C372" s="10">
        <v>62.82</v>
      </c>
      <c r="D372" s="11">
        <v>6431200</v>
      </c>
      <c r="E372" t="s">
        <v>53</v>
      </c>
      <c r="F372">
        <f>(Акции[[#This Row],[Close]]-C371)/C371</f>
        <v>-2.1800062285892225E-2</v>
      </c>
    </row>
    <row r="373" spans="2:6" x14ac:dyDescent="0.3">
      <c r="B373" s="20">
        <v>42643</v>
      </c>
      <c r="C373" s="10">
        <v>63.07</v>
      </c>
      <c r="D373" s="11">
        <v>7325400</v>
      </c>
      <c r="E373" t="s">
        <v>53</v>
      </c>
      <c r="F373">
        <f>(Акции[[#This Row],[Close]]-C372)/C372</f>
        <v>3.9796243234638653E-3</v>
      </c>
    </row>
    <row r="374" spans="2:6" x14ac:dyDescent="0.3">
      <c r="B374" s="20">
        <v>42646</v>
      </c>
      <c r="C374" s="10">
        <v>63.23</v>
      </c>
      <c r="D374" s="11">
        <v>4239600</v>
      </c>
      <c r="E374" t="s">
        <v>53</v>
      </c>
      <c r="F374">
        <f>(Акции[[#This Row],[Close]]-C373)/C373</f>
        <v>2.5368638021245693E-3</v>
      </c>
    </row>
    <row r="375" spans="2:6" x14ac:dyDescent="0.3">
      <c r="B375" s="20">
        <v>42647</v>
      </c>
      <c r="C375" s="10">
        <v>63</v>
      </c>
      <c r="D375" s="11">
        <v>4719400</v>
      </c>
      <c r="E375" t="s">
        <v>53</v>
      </c>
      <c r="F375">
        <f>(Акции[[#This Row],[Close]]-C374)/C374</f>
        <v>-3.6375138383678142E-3</v>
      </c>
    </row>
    <row r="376" spans="2:6" x14ac:dyDescent="0.3">
      <c r="B376" s="20">
        <v>42648</v>
      </c>
      <c r="C376" s="10">
        <v>63.39</v>
      </c>
      <c r="D376" s="11">
        <v>4442500</v>
      </c>
      <c r="E376" t="s">
        <v>53</v>
      </c>
      <c r="F376">
        <f>(Акции[[#This Row],[Close]]-C375)/C375</f>
        <v>6.1904761904761994E-3</v>
      </c>
    </row>
    <row r="377" spans="2:6" x14ac:dyDescent="0.3">
      <c r="B377" s="20">
        <v>42649</v>
      </c>
      <c r="C377" s="10">
        <v>62.83</v>
      </c>
      <c r="D377" s="11">
        <v>4446100</v>
      </c>
      <c r="E377" t="s">
        <v>53</v>
      </c>
      <c r="F377">
        <f>(Акции[[#This Row],[Close]]-C376)/C376</f>
        <v>-8.8342009780722867E-3</v>
      </c>
    </row>
    <row r="378" spans="2:6" x14ac:dyDescent="0.3">
      <c r="B378" s="20">
        <v>42650</v>
      </c>
      <c r="C378" s="10">
        <v>62.93</v>
      </c>
      <c r="D378" s="11">
        <v>3812700</v>
      </c>
      <c r="E378" t="s">
        <v>53</v>
      </c>
      <c r="F378">
        <f>(Акции[[#This Row],[Close]]-C377)/C377</f>
        <v>1.5915963711602963E-3</v>
      </c>
    </row>
    <row r="379" spans="2:6" x14ac:dyDescent="0.3">
      <c r="B379" s="20">
        <v>42653</v>
      </c>
      <c r="C379" s="10">
        <v>63.31</v>
      </c>
      <c r="D379" s="11">
        <v>3135300</v>
      </c>
      <c r="E379" t="s">
        <v>53</v>
      </c>
      <c r="F379">
        <f>(Акции[[#This Row],[Close]]-C378)/C378</f>
        <v>6.0384554266645889E-3</v>
      </c>
    </row>
    <row r="380" spans="2:6" x14ac:dyDescent="0.3">
      <c r="B380" s="20">
        <v>42654</v>
      </c>
      <c r="C380" s="10">
        <v>62.39</v>
      </c>
      <c r="D380" s="11">
        <v>5308400</v>
      </c>
      <c r="E380" t="s">
        <v>53</v>
      </c>
      <c r="F380">
        <f>(Акции[[#This Row],[Close]]-C379)/C379</f>
        <v>-1.4531669562470411E-2</v>
      </c>
    </row>
    <row r="381" spans="2:6" x14ac:dyDescent="0.3">
      <c r="B381" s="20">
        <v>42655</v>
      </c>
      <c r="C381" s="10">
        <v>61.21</v>
      </c>
      <c r="D381" s="11">
        <v>4563800</v>
      </c>
      <c r="E381" t="s">
        <v>53</v>
      </c>
      <c r="F381">
        <f>(Акции[[#This Row],[Close]]-C380)/C380</f>
        <v>-1.8913287385799001E-2</v>
      </c>
    </row>
    <row r="382" spans="2:6" x14ac:dyDescent="0.3">
      <c r="B382" s="20">
        <v>42656</v>
      </c>
      <c r="C382" s="10">
        <v>61.15</v>
      </c>
      <c r="D382" s="11">
        <v>5988600</v>
      </c>
      <c r="E382" t="s">
        <v>53</v>
      </c>
      <c r="F382">
        <f>(Акции[[#This Row],[Close]]-C381)/C381</f>
        <v>-9.8023198823725334E-4</v>
      </c>
    </row>
    <row r="383" spans="2:6" x14ac:dyDescent="0.3">
      <c r="B383" s="20">
        <v>42657</v>
      </c>
      <c r="C383" s="10">
        <v>60.17</v>
      </c>
      <c r="D383" s="11">
        <v>5606500</v>
      </c>
      <c r="E383" t="s">
        <v>53</v>
      </c>
      <c r="F383">
        <f>(Акции[[#This Row],[Close]]-C382)/C382</f>
        <v>-1.6026165167620555E-2</v>
      </c>
    </row>
    <row r="384" spans="2:6" x14ac:dyDescent="0.3">
      <c r="B384" s="20">
        <v>42660</v>
      </c>
      <c r="C384" s="10">
        <v>60.14</v>
      </c>
      <c r="D384" s="11">
        <v>6138700</v>
      </c>
      <c r="E384" t="s">
        <v>53</v>
      </c>
      <c r="F384">
        <f>(Акции[[#This Row],[Close]]-C383)/C383</f>
        <v>-4.9858733588168747E-4</v>
      </c>
    </row>
    <row r="385" spans="2:6" x14ac:dyDescent="0.3">
      <c r="B385" s="20">
        <v>42661</v>
      </c>
      <c r="C385" s="10">
        <v>61.55</v>
      </c>
      <c r="D385" s="11">
        <v>6655100</v>
      </c>
      <c r="E385" t="s">
        <v>53</v>
      </c>
      <c r="F385">
        <f>(Акции[[#This Row],[Close]]-C384)/C384</f>
        <v>2.3445294313268982E-2</v>
      </c>
    </row>
    <row r="386" spans="2:6" x14ac:dyDescent="0.3">
      <c r="B386" s="20">
        <v>42662</v>
      </c>
      <c r="C386" s="10">
        <v>61.43</v>
      </c>
      <c r="D386" s="11">
        <v>5588900</v>
      </c>
      <c r="E386" t="s">
        <v>53</v>
      </c>
      <c r="F386">
        <f>(Акции[[#This Row],[Close]]-C385)/C385</f>
        <v>-1.9496344435417944E-3</v>
      </c>
    </row>
    <row r="387" spans="2:6" x14ac:dyDescent="0.3">
      <c r="B387" s="20">
        <v>42663</v>
      </c>
      <c r="C387" s="10">
        <v>61.76</v>
      </c>
      <c r="D387" s="11">
        <v>4391300</v>
      </c>
      <c r="E387" t="s">
        <v>53</v>
      </c>
      <c r="F387">
        <f>(Акции[[#This Row],[Close]]-C386)/C386</f>
        <v>5.3719680937652338E-3</v>
      </c>
    </row>
    <row r="388" spans="2:6" x14ac:dyDescent="0.3">
      <c r="B388" s="20">
        <v>42664</v>
      </c>
      <c r="C388" s="10">
        <v>60.98</v>
      </c>
      <c r="D388" s="11">
        <v>4341700</v>
      </c>
      <c r="E388" t="s">
        <v>53</v>
      </c>
      <c r="F388">
        <f>(Акции[[#This Row],[Close]]-C387)/C387</f>
        <v>-1.2629533678756496E-2</v>
      </c>
    </row>
    <row r="389" spans="2:6" x14ac:dyDescent="0.3">
      <c r="B389" s="20">
        <v>42667</v>
      </c>
      <c r="C389" s="10">
        <v>61.12</v>
      </c>
      <c r="D389" s="11">
        <v>3934800</v>
      </c>
      <c r="E389" t="s">
        <v>53</v>
      </c>
      <c r="F389">
        <f>(Акции[[#This Row],[Close]]-C388)/C388</f>
        <v>2.2958346999016163E-3</v>
      </c>
    </row>
    <row r="390" spans="2:6" x14ac:dyDescent="0.3">
      <c r="B390" s="20">
        <v>42668</v>
      </c>
      <c r="C390" s="10">
        <v>61.55</v>
      </c>
      <c r="D390" s="11">
        <v>6432800</v>
      </c>
      <c r="E390" t="s">
        <v>53</v>
      </c>
      <c r="F390">
        <f>(Акции[[#This Row],[Close]]-C389)/C389</f>
        <v>7.0353403141361209E-3</v>
      </c>
    </row>
    <row r="391" spans="2:6" x14ac:dyDescent="0.3">
      <c r="B391" s="20">
        <v>42669</v>
      </c>
      <c r="C391" s="10">
        <v>61.02</v>
      </c>
      <c r="D391" s="11">
        <v>4560800</v>
      </c>
      <c r="E391" t="s">
        <v>53</v>
      </c>
      <c r="F391">
        <f>(Акции[[#This Row],[Close]]-C390)/C390</f>
        <v>-8.6108854589763452E-3</v>
      </c>
    </row>
    <row r="392" spans="2:6" x14ac:dyDescent="0.3">
      <c r="B392" s="20">
        <v>42670</v>
      </c>
      <c r="C392" s="10">
        <v>61.46</v>
      </c>
      <c r="D392" s="11">
        <v>6612500</v>
      </c>
      <c r="E392" t="s">
        <v>53</v>
      </c>
      <c r="F392">
        <f>(Акции[[#This Row],[Close]]-C391)/C391</f>
        <v>7.2107505735823944E-3</v>
      </c>
    </row>
    <row r="393" spans="2:6" x14ac:dyDescent="0.3">
      <c r="B393" s="20">
        <v>42671</v>
      </c>
      <c r="C393" s="10">
        <v>57.6</v>
      </c>
      <c r="D393" s="11">
        <v>24865300</v>
      </c>
      <c r="E393" t="s">
        <v>53</v>
      </c>
      <c r="F393">
        <f>(Акции[[#This Row],[Close]]-C392)/C392</f>
        <v>-6.2805076472502427E-2</v>
      </c>
    </row>
    <row r="394" spans="2:6" x14ac:dyDescent="0.3">
      <c r="B394" s="20">
        <v>42674</v>
      </c>
      <c r="C394" s="10">
        <v>55.78</v>
      </c>
      <c r="D394" s="11">
        <v>14185800</v>
      </c>
      <c r="E394" t="s">
        <v>53</v>
      </c>
      <c r="F394">
        <f>(Акции[[#This Row],[Close]]-C393)/C393</f>
        <v>-3.1597222222222228E-2</v>
      </c>
    </row>
    <row r="395" spans="2:6" x14ac:dyDescent="0.3">
      <c r="B395" s="20">
        <v>42675</v>
      </c>
      <c r="C395" s="10">
        <v>56.45</v>
      </c>
      <c r="D395" s="11">
        <v>9799400</v>
      </c>
      <c r="E395" t="s">
        <v>53</v>
      </c>
      <c r="F395">
        <f>(Акции[[#This Row],[Close]]-C394)/C394</f>
        <v>1.2011473646468299E-2</v>
      </c>
    </row>
    <row r="396" spans="2:6" x14ac:dyDescent="0.3">
      <c r="B396" s="20">
        <v>42676</v>
      </c>
      <c r="C396" s="10">
        <v>56.79</v>
      </c>
      <c r="D396" s="11">
        <v>9746200</v>
      </c>
      <c r="E396" t="s">
        <v>53</v>
      </c>
      <c r="F396">
        <f>(Акции[[#This Row],[Close]]-C395)/C395</f>
        <v>6.0230292294064887E-3</v>
      </c>
    </row>
    <row r="397" spans="2:6" x14ac:dyDescent="0.3">
      <c r="B397" s="20">
        <v>42677</v>
      </c>
      <c r="C397" s="10">
        <v>55.89</v>
      </c>
      <c r="D397" s="11">
        <v>9842600</v>
      </c>
      <c r="E397" t="s">
        <v>53</v>
      </c>
      <c r="F397">
        <f>(Акции[[#This Row],[Close]]-C396)/C396</f>
        <v>-1.5847860538827235E-2</v>
      </c>
    </row>
    <row r="398" spans="2:6" x14ac:dyDescent="0.3">
      <c r="B398" s="20">
        <v>42678</v>
      </c>
      <c r="C398" s="10">
        <v>56.04</v>
      </c>
      <c r="D398" s="11">
        <v>11187000</v>
      </c>
      <c r="E398" t="s">
        <v>53</v>
      </c>
      <c r="F398">
        <f>(Акции[[#This Row],[Close]]-C397)/C397</f>
        <v>2.6838432635533831E-3</v>
      </c>
    </row>
    <row r="399" spans="2:6" x14ac:dyDescent="0.3">
      <c r="B399" s="20">
        <v>42681</v>
      </c>
      <c r="C399" s="10">
        <v>58.91</v>
      </c>
      <c r="D399" s="11">
        <v>17763100</v>
      </c>
      <c r="E399" t="s">
        <v>53</v>
      </c>
      <c r="F399">
        <f>(Акции[[#This Row],[Close]]-C398)/C398</f>
        <v>5.1213418986438212E-2</v>
      </c>
    </row>
    <row r="400" spans="2:6" x14ac:dyDescent="0.3">
      <c r="B400" s="20">
        <v>42682</v>
      </c>
      <c r="C400" s="10">
        <v>58.81</v>
      </c>
      <c r="D400" s="11">
        <v>9353200</v>
      </c>
      <c r="E400" t="s">
        <v>53</v>
      </c>
      <c r="F400">
        <f>(Акции[[#This Row],[Close]]-C399)/C399</f>
        <v>-1.697504668137741E-3</v>
      </c>
    </row>
    <row r="401" spans="2:6" x14ac:dyDescent="0.3">
      <c r="B401" s="20">
        <v>42683</v>
      </c>
      <c r="C401" s="10">
        <v>62.64</v>
      </c>
      <c r="D401" s="11">
        <v>18694000</v>
      </c>
      <c r="E401" t="s">
        <v>53</v>
      </c>
      <c r="F401">
        <f>(Акции[[#This Row],[Close]]-C400)/C400</f>
        <v>6.5124978745111348E-2</v>
      </c>
    </row>
    <row r="402" spans="2:6" x14ac:dyDescent="0.3">
      <c r="B402" s="20">
        <v>42684</v>
      </c>
      <c r="C402" s="10">
        <v>64</v>
      </c>
      <c r="D402" s="11">
        <v>15948700</v>
      </c>
      <c r="E402" t="s">
        <v>53</v>
      </c>
      <c r="F402">
        <f>(Акции[[#This Row],[Close]]-C401)/C401</f>
        <v>2.1711366538952736E-2</v>
      </c>
    </row>
    <row r="403" spans="2:6" x14ac:dyDescent="0.3">
      <c r="B403" s="20">
        <v>42685</v>
      </c>
      <c r="C403" s="10">
        <v>63.1</v>
      </c>
      <c r="D403" s="11">
        <v>10201600</v>
      </c>
      <c r="E403" t="s">
        <v>53</v>
      </c>
      <c r="F403">
        <f>(Акции[[#This Row],[Close]]-C402)/C402</f>
        <v>-1.4062499999999978E-2</v>
      </c>
    </row>
    <row r="404" spans="2:6" x14ac:dyDescent="0.3">
      <c r="B404" s="20">
        <v>42688</v>
      </c>
      <c r="C404" s="10">
        <v>62.97</v>
      </c>
      <c r="D404" s="11">
        <v>8315700</v>
      </c>
      <c r="E404" t="s">
        <v>53</v>
      </c>
      <c r="F404">
        <f>(Акции[[#This Row],[Close]]-C403)/C403</f>
        <v>-2.060221870047584E-3</v>
      </c>
    </row>
    <row r="405" spans="2:6" x14ac:dyDescent="0.3">
      <c r="B405" s="20">
        <v>42689</v>
      </c>
      <c r="C405" s="10">
        <v>62.87</v>
      </c>
      <c r="D405" s="11">
        <v>5610300</v>
      </c>
      <c r="E405" t="s">
        <v>53</v>
      </c>
      <c r="F405">
        <f>(Акции[[#This Row],[Close]]-C404)/C404</f>
        <v>-1.5880578053041356E-3</v>
      </c>
    </row>
    <row r="406" spans="2:6" x14ac:dyDescent="0.3">
      <c r="B406" s="20">
        <v>42690</v>
      </c>
      <c r="C406" s="10">
        <v>61.54</v>
      </c>
      <c r="D406" s="11">
        <v>6571200</v>
      </c>
      <c r="E406" t="s">
        <v>53</v>
      </c>
      <c r="F406">
        <f>(Акции[[#This Row],[Close]]-C405)/C405</f>
        <v>-2.1154763798313957E-2</v>
      </c>
    </row>
    <row r="407" spans="2:6" x14ac:dyDescent="0.3">
      <c r="B407" s="20">
        <v>42691</v>
      </c>
      <c r="C407" s="10">
        <v>61.7</v>
      </c>
      <c r="D407" s="11">
        <v>4879500</v>
      </c>
      <c r="E407" t="s">
        <v>53</v>
      </c>
      <c r="F407">
        <f>(Акции[[#This Row],[Close]]-C406)/C406</f>
        <v>2.5999350016250194E-3</v>
      </c>
    </row>
    <row r="408" spans="2:6" x14ac:dyDescent="0.3">
      <c r="B408" s="20">
        <v>42692</v>
      </c>
      <c r="C408" s="10">
        <v>60.52</v>
      </c>
      <c r="D408" s="11">
        <v>7023200</v>
      </c>
      <c r="E408" t="s">
        <v>53</v>
      </c>
      <c r="F408">
        <f>(Акции[[#This Row],[Close]]-C407)/C407</f>
        <v>-1.9124797406807125E-2</v>
      </c>
    </row>
    <row r="409" spans="2:6" x14ac:dyDescent="0.3">
      <c r="B409" s="20">
        <v>42695</v>
      </c>
      <c r="C409" s="10">
        <v>60.42</v>
      </c>
      <c r="D409" s="11">
        <v>6328300</v>
      </c>
      <c r="E409" t="s">
        <v>53</v>
      </c>
      <c r="F409">
        <f>(Акции[[#This Row],[Close]]-C408)/C408</f>
        <v>-1.6523463317911669E-3</v>
      </c>
    </row>
    <row r="410" spans="2:6" x14ac:dyDescent="0.3">
      <c r="B410" s="20">
        <v>42696</v>
      </c>
      <c r="C410" s="10">
        <v>58.93</v>
      </c>
      <c r="D410" s="11">
        <v>8518600</v>
      </c>
      <c r="E410" t="s">
        <v>53</v>
      </c>
      <c r="F410">
        <f>(Акции[[#This Row],[Close]]-C409)/C409</f>
        <v>-2.4660708374710395E-2</v>
      </c>
    </row>
    <row r="411" spans="2:6" x14ac:dyDescent="0.3">
      <c r="B411" s="20">
        <v>42697</v>
      </c>
      <c r="C411" s="10">
        <v>60.18</v>
      </c>
      <c r="D411" s="11">
        <v>5546600</v>
      </c>
      <c r="E411" t="s">
        <v>53</v>
      </c>
      <c r="F411">
        <f>(Акции[[#This Row],[Close]]-C410)/C410</f>
        <v>2.1211606991345666E-2</v>
      </c>
    </row>
    <row r="412" spans="2:6" x14ac:dyDescent="0.3">
      <c r="B412" s="20">
        <v>42699</v>
      </c>
      <c r="C412" s="10">
        <v>60.51</v>
      </c>
      <c r="D412" s="11">
        <v>2941600</v>
      </c>
      <c r="E412" t="s">
        <v>53</v>
      </c>
      <c r="F412">
        <f>(Акции[[#This Row],[Close]]-C411)/C411</f>
        <v>5.4835493519441395E-3</v>
      </c>
    </row>
    <row r="413" spans="2:6" x14ac:dyDescent="0.3">
      <c r="B413" s="20">
        <v>42702</v>
      </c>
      <c r="C413" s="10">
        <v>59.46</v>
      </c>
      <c r="D413" s="11">
        <v>6274600</v>
      </c>
      <c r="E413" t="s">
        <v>53</v>
      </c>
      <c r="F413">
        <f>(Акции[[#This Row],[Close]]-C412)/C412</f>
        <v>-1.7352503718393607E-2</v>
      </c>
    </row>
    <row r="414" spans="2:6" x14ac:dyDescent="0.3">
      <c r="B414" s="20">
        <v>42703</v>
      </c>
      <c r="C414" s="10">
        <v>61.59</v>
      </c>
      <c r="D414" s="11">
        <v>11858800</v>
      </c>
      <c r="E414" t="s">
        <v>53</v>
      </c>
      <c r="F414">
        <f>(Акции[[#This Row],[Close]]-C413)/C413</f>
        <v>3.5822401614530819E-2</v>
      </c>
    </row>
    <row r="415" spans="2:6" x14ac:dyDescent="0.3">
      <c r="B415" s="20">
        <v>42704</v>
      </c>
      <c r="C415" s="10">
        <v>60.8</v>
      </c>
      <c r="D415" s="11">
        <v>9025200</v>
      </c>
      <c r="E415" t="s">
        <v>53</v>
      </c>
      <c r="F415">
        <f>(Акции[[#This Row],[Close]]-C414)/C414</f>
        <v>-1.2826757590518042E-2</v>
      </c>
    </row>
    <row r="416" spans="2:6" x14ac:dyDescent="0.3">
      <c r="B416" s="20">
        <v>42705</v>
      </c>
      <c r="C416" s="10">
        <v>59.16</v>
      </c>
      <c r="D416" s="11">
        <v>8266200</v>
      </c>
      <c r="E416" t="s">
        <v>53</v>
      </c>
      <c r="F416">
        <f>(Акции[[#This Row],[Close]]-C415)/C415</f>
        <v>-2.6973684210526327E-2</v>
      </c>
    </row>
    <row r="417" spans="2:6" x14ac:dyDescent="0.3">
      <c r="B417" s="20">
        <v>42706</v>
      </c>
      <c r="C417" s="10">
        <v>59.43</v>
      </c>
      <c r="D417" s="11">
        <v>8020700</v>
      </c>
      <c r="E417" t="s">
        <v>53</v>
      </c>
      <c r="F417">
        <f>(Акции[[#This Row],[Close]]-C416)/C416</f>
        <v>4.5638945233266249E-3</v>
      </c>
    </row>
    <row r="418" spans="2:6" x14ac:dyDescent="0.3">
      <c r="B418" s="20">
        <v>42709</v>
      </c>
      <c r="C418" s="10">
        <v>60.86</v>
      </c>
      <c r="D418" s="11">
        <v>10227700</v>
      </c>
      <c r="E418" t="s">
        <v>53</v>
      </c>
      <c r="F418">
        <f>(Акции[[#This Row],[Close]]-C417)/C417</f>
        <v>2.4061921588423352E-2</v>
      </c>
    </row>
    <row r="419" spans="2:6" x14ac:dyDescent="0.3">
      <c r="B419" s="20">
        <v>42710</v>
      </c>
      <c r="C419" s="10">
        <v>61.62</v>
      </c>
      <c r="D419" s="11">
        <v>7610400</v>
      </c>
      <c r="E419" t="s">
        <v>53</v>
      </c>
      <c r="F419">
        <f>(Акции[[#This Row],[Close]]-C418)/C418</f>
        <v>1.2487676634899737E-2</v>
      </c>
    </row>
    <row r="420" spans="2:6" x14ac:dyDescent="0.3">
      <c r="B420" s="20">
        <v>42711</v>
      </c>
      <c r="C420" s="10">
        <v>59.99</v>
      </c>
      <c r="D420" s="11">
        <v>13095600</v>
      </c>
      <c r="E420" t="s">
        <v>53</v>
      </c>
      <c r="F420">
        <f>(Акции[[#This Row],[Close]]-C419)/C419</f>
        <v>-2.6452450503083341E-2</v>
      </c>
    </row>
    <row r="421" spans="2:6" x14ac:dyDescent="0.3">
      <c r="B421" s="20">
        <v>42712</v>
      </c>
      <c r="C421" s="10">
        <v>60.9</v>
      </c>
      <c r="D421" s="11">
        <v>9192300</v>
      </c>
      <c r="E421" t="s">
        <v>53</v>
      </c>
      <c r="F421">
        <f>(Акции[[#This Row],[Close]]-C420)/C420</f>
        <v>1.5169194865810911E-2</v>
      </c>
    </row>
    <row r="422" spans="2:6" x14ac:dyDescent="0.3">
      <c r="B422" s="20">
        <v>42713</v>
      </c>
      <c r="C422" s="10">
        <v>61.54</v>
      </c>
      <c r="D422" s="11">
        <v>7102900</v>
      </c>
      <c r="E422" t="s">
        <v>53</v>
      </c>
      <c r="F422">
        <f>(Акции[[#This Row],[Close]]-C421)/C421</f>
        <v>1.050903119868638E-2</v>
      </c>
    </row>
    <row r="423" spans="2:6" x14ac:dyDescent="0.3">
      <c r="B423" s="20">
        <v>42716</v>
      </c>
      <c r="C423" s="10">
        <v>62.04</v>
      </c>
      <c r="D423" s="11">
        <v>5984500</v>
      </c>
      <c r="E423" t="s">
        <v>53</v>
      </c>
      <c r="F423">
        <f>(Акции[[#This Row],[Close]]-C422)/C422</f>
        <v>8.1247968800779984E-3</v>
      </c>
    </row>
    <row r="424" spans="2:6" x14ac:dyDescent="0.3">
      <c r="B424" s="20">
        <v>42717</v>
      </c>
      <c r="C424" s="10">
        <v>61.99</v>
      </c>
      <c r="D424" s="11">
        <v>8599600</v>
      </c>
      <c r="E424" t="s">
        <v>53</v>
      </c>
      <c r="F424">
        <f>(Акции[[#This Row],[Close]]-C423)/C423</f>
        <v>-8.0593165699544098E-4</v>
      </c>
    </row>
    <row r="425" spans="2:6" x14ac:dyDescent="0.3">
      <c r="B425" s="20">
        <v>42718</v>
      </c>
      <c r="C425" s="10">
        <v>61.67</v>
      </c>
      <c r="D425" s="11">
        <v>5115700</v>
      </c>
      <c r="E425" t="s">
        <v>53</v>
      </c>
      <c r="F425">
        <f>(Акции[[#This Row],[Close]]-C424)/C424</f>
        <v>-5.1621229230521095E-3</v>
      </c>
    </row>
    <row r="426" spans="2:6" x14ac:dyDescent="0.3">
      <c r="B426" s="20">
        <v>42719</v>
      </c>
      <c r="C426" s="10">
        <v>62.02</v>
      </c>
      <c r="D426" s="11">
        <v>6416900</v>
      </c>
      <c r="E426" t="s">
        <v>53</v>
      </c>
      <c r="F426">
        <f>(Акции[[#This Row],[Close]]-C425)/C425</f>
        <v>5.6753688989784569E-3</v>
      </c>
    </row>
    <row r="427" spans="2:6" x14ac:dyDescent="0.3">
      <c r="B427" s="20">
        <v>42720</v>
      </c>
      <c r="C427" s="10">
        <v>62.22</v>
      </c>
      <c r="D427" s="11">
        <v>10555800</v>
      </c>
      <c r="E427" t="s">
        <v>53</v>
      </c>
      <c r="F427">
        <f>(Акции[[#This Row],[Close]]-C426)/C426</f>
        <v>3.2247662044501083E-3</v>
      </c>
    </row>
    <row r="428" spans="2:6" x14ac:dyDescent="0.3">
      <c r="B428" s="20">
        <v>42723</v>
      </c>
      <c r="C428" s="10">
        <v>62.22</v>
      </c>
      <c r="D428" s="11">
        <v>5976800</v>
      </c>
      <c r="E428" t="s">
        <v>53</v>
      </c>
      <c r="F428">
        <f>(Акции[[#This Row],[Close]]-C427)/C427</f>
        <v>0</v>
      </c>
    </row>
    <row r="429" spans="2:6" x14ac:dyDescent="0.3">
      <c r="B429" s="20">
        <v>42724</v>
      </c>
      <c r="C429" s="10">
        <v>62.16</v>
      </c>
      <c r="D429" s="11">
        <v>5751800</v>
      </c>
      <c r="E429" t="s">
        <v>53</v>
      </c>
      <c r="F429">
        <f>(Акции[[#This Row],[Close]]-C428)/C428</f>
        <v>-9.6432015429126126E-4</v>
      </c>
    </row>
    <row r="430" spans="2:6" x14ac:dyDescent="0.3">
      <c r="B430" s="20">
        <v>42725</v>
      </c>
      <c r="C430" s="10">
        <v>61.45</v>
      </c>
      <c r="D430" s="11">
        <v>5498700</v>
      </c>
      <c r="E430" t="s">
        <v>53</v>
      </c>
      <c r="F430">
        <f>(Акции[[#This Row],[Close]]-C429)/C429</f>
        <v>-1.1422136422136322E-2</v>
      </c>
    </row>
    <row r="431" spans="2:6" x14ac:dyDescent="0.3">
      <c r="B431" s="20">
        <v>42726</v>
      </c>
      <c r="C431" s="10">
        <v>61.66</v>
      </c>
      <c r="D431" s="11">
        <v>5626000</v>
      </c>
      <c r="E431" t="s">
        <v>53</v>
      </c>
      <c r="F431">
        <f>(Акции[[#This Row],[Close]]-C430)/C430</f>
        <v>3.4174125305125101E-3</v>
      </c>
    </row>
    <row r="432" spans="2:6" x14ac:dyDescent="0.3">
      <c r="B432" s="20">
        <v>42727</v>
      </c>
      <c r="C432" s="10">
        <v>62.34</v>
      </c>
      <c r="D432" s="11">
        <v>4795900</v>
      </c>
      <c r="E432" t="s">
        <v>53</v>
      </c>
      <c r="F432">
        <f>(Акции[[#This Row],[Close]]-C431)/C431</f>
        <v>1.102821926694789E-2</v>
      </c>
    </row>
    <row r="433" spans="2:6" x14ac:dyDescent="0.3">
      <c r="B433" s="20">
        <v>42731</v>
      </c>
      <c r="C433" s="10">
        <v>62.5</v>
      </c>
      <c r="D433" s="11">
        <v>5396200</v>
      </c>
      <c r="E433" t="s">
        <v>53</v>
      </c>
      <c r="F433">
        <f>(Акции[[#This Row],[Close]]-C432)/C432</f>
        <v>2.5665704202758517E-3</v>
      </c>
    </row>
    <row r="434" spans="2:6" x14ac:dyDescent="0.3">
      <c r="B434" s="20">
        <v>42732</v>
      </c>
      <c r="C434" s="10">
        <v>62.27</v>
      </c>
      <c r="D434" s="11">
        <v>5190400</v>
      </c>
      <c r="E434" t="s">
        <v>53</v>
      </c>
      <c r="F434">
        <f>(Акции[[#This Row],[Close]]-C433)/C433</f>
        <v>-3.6799999999999498E-3</v>
      </c>
    </row>
    <row r="435" spans="2:6" x14ac:dyDescent="0.3">
      <c r="B435" s="20">
        <v>42733</v>
      </c>
      <c r="C435" s="10">
        <v>62.73</v>
      </c>
      <c r="D435" s="11">
        <v>4990000</v>
      </c>
      <c r="E435" t="s">
        <v>53</v>
      </c>
      <c r="F435">
        <f>(Акции[[#This Row],[Close]]-C434)/C434</f>
        <v>7.387184840211879E-3</v>
      </c>
    </row>
    <row r="436" spans="2:6" x14ac:dyDescent="0.3">
      <c r="B436" s="20">
        <v>42734</v>
      </c>
      <c r="C436" s="10">
        <v>62.62</v>
      </c>
      <c r="D436" s="11">
        <v>5999200</v>
      </c>
      <c r="E436" t="s">
        <v>53</v>
      </c>
      <c r="F436">
        <f>(Акции[[#This Row],[Close]]-C435)/C435</f>
        <v>-1.7535469472341693E-3</v>
      </c>
    </row>
    <row r="437" spans="2:6" x14ac:dyDescent="0.3">
      <c r="B437" s="20">
        <v>42738</v>
      </c>
      <c r="C437" s="10">
        <v>62.41</v>
      </c>
      <c r="D437" s="11">
        <v>9328200</v>
      </c>
      <c r="E437" t="s">
        <v>53</v>
      </c>
      <c r="F437">
        <f>(Акции[[#This Row],[Close]]-C436)/C436</f>
        <v>-3.3535611625678833E-3</v>
      </c>
    </row>
    <row r="438" spans="2:6" x14ac:dyDescent="0.3">
      <c r="B438" s="20">
        <v>42739</v>
      </c>
      <c r="C438" s="10">
        <v>63.29</v>
      </c>
      <c r="D438" s="11">
        <v>8674800</v>
      </c>
      <c r="E438" t="s">
        <v>53</v>
      </c>
      <c r="F438">
        <f>(Акции[[#This Row],[Close]]-C437)/C437</f>
        <v>1.4100304438391326E-2</v>
      </c>
    </row>
    <row r="439" spans="2:6" x14ac:dyDescent="0.3">
      <c r="B439" s="20">
        <v>42740</v>
      </c>
      <c r="C439" s="10">
        <v>63.77</v>
      </c>
      <c r="D439" s="11">
        <v>5359400</v>
      </c>
      <c r="E439" t="s">
        <v>53</v>
      </c>
      <c r="F439">
        <f>(Акции[[#This Row],[Close]]-C438)/C438</f>
        <v>7.5841365144573231E-3</v>
      </c>
    </row>
    <row r="440" spans="2:6" x14ac:dyDescent="0.3">
      <c r="B440" s="20">
        <v>42741</v>
      </c>
      <c r="C440" s="10">
        <v>63.79</v>
      </c>
      <c r="D440" s="11">
        <v>4722300</v>
      </c>
      <c r="E440" t="s">
        <v>53</v>
      </c>
      <c r="F440">
        <f>(Акции[[#This Row],[Close]]-C439)/C439</f>
        <v>3.1362709738115134E-4</v>
      </c>
    </row>
    <row r="441" spans="2:6" x14ac:dyDescent="0.3">
      <c r="B441" s="20">
        <v>42744</v>
      </c>
      <c r="C441" s="10">
        <v>64.209999999999994</v>
      </c>
      <c r="D441" s="11">
        <v>8794500</v>
      </c>
      <c r="E441" t="s">
        <v>53</v>
      </c>
      <c r="F441">
        <f>(Акции[[#This Row],[Close]]-C440)/C440</f>
        <v>6.5841040915503154E-3</v>
      </c>
    </row>
    <row r="442" spans="2:6" x14ac:dyDescent="0.3">
      <c r="B442" s="20">
        <v>42745</v>
      </c>
      <c r="C442" s="10">
        <v>64.069999999999993</v>
      </c>
      <c r="D442" s="11">
        <v>6523500</v>
      </c>
      <c r="E442" t="s">
        <v>53</v>
      </c>
      <c r="F442">
        <f>(Акции[[#This Row],[Close]]-C441)/C441</f>
        <v>-2.1803457405388661E-3</v>
      </c>
    </row>
    <row r="443" spans="2:6" x14ac:dyDescent="0.3">
      <c r="B443" s="20">
        <v>42746</v>
      </c>
      <c r="C443" s="10">
        <v>61.14</v>
      </c>
      <c r="D443" s="11">
        <v>13565200</v>
      </c>
      <c r="E443" t="s">
        <v>53</v>
      </c>
      <c r="F443">
        <f>(Акции[[#This Row],[Close]]-C442)/C442</f>
        <v>-4.5731231465584408E-2</v>
      </c>
    </row>
    <row r="444" spans="2:6" x14ac:dyDescent="0.3">
      <c r="B444" s="20">
        <v>42747</v>
      </c>
      <c r="C444" s="10">
        <v>61.28</v>
      </c>
      <c r="D444" s="11">
        <v>8194400</v>
      </c>
      <c r="E444" t="s">
        <v>53</v>
      </c>
      <c r="F444">
        <f>(Акции[[#This Row],[Close]]-C443)/C443</f>
        <v>2.2898266274125052E-3</v>
      </c>
    </row>
    <row r="445" spans="2:6" x14ac:dyDescent="0.3">
      <c r="B445" s="20">
        <v>42748</v>
      </c>
      <c r="C445" s="10">
        <v>61.99</v>
      </c>
      <c r="D445" s="11">
        <v>7295100</v>
      </c>
      <c r="E445" t="s">
        <v>53</v>
      </c>
      <c r="F445">
        <f>(Акции[[#This Row],[Close]]-C444)/C444</f>
        <v>1.1586161879895576E-2</v>
      </c>
    </row>
    <row r="446" spans="2:6" x14ac:dyDescent="0.3">
      <c r="B446" s="20">
        <v>42752</v>
      </c>
      <c r="C446" s="10">
        <v>61.86</v>
      </c>
      <c r="D446" s="11">
        <v>8446700</v>
      </c>
      <c r="E446" t="s">
        <v>53</v>
      </c>
      <c r="F446">
        <f>(Акции[[#This Row],[Close]]-C445)/C445</f>
        <v>-2.0971124374899591E-3</v>
      </c>
    </row>
    <row r="447" spans="2:6" x14ac:dyDescent="0.3">
      <c r="B447" s="20">
        <v>42753</v>
      </c>
      <c r="C447" s="10">
        <v>61.66</v>
      </c>
      <c r="D447" s="11">
        <v>5519400</v>
      </c>
      <c r="E447" t="s">
        <v>53</v>
      </c>
      <c r="F447">
        <f>(Акции[[#This Row],[Close]]-C446)/C446</f>
        <v>-3.2331070158422705E-3</v>
      </c>
    </row>
    <row r="448" spans="2:6" x14ac:dyDescent="0.3">
      <c r="B448" s="20">
        <v>42754</v>
      </c>
      <c r="C448" s="10">
        <v>61.38</v>
      </c>
      <c r="D448" s="11">
        <v>5384200</v>
      </c>
      <c r="E448" t="s">
        <v>53</v>
      </c>
      <c r="F448">
        <f>(Акции[[#This Row],[Close]]-C447)/C447</f>
        <v>-4.5410314628607533E-3</v>
      </c>
    </row>
    <row r="449" spans="2:6" x14ac:dyDescent="0.3">
      <c r="B449" s="20">
        <v>42755</v>
      </c>
      <c r="C449" s="10">
        <v>61.15</v>
      </c>
      <c r="D449" s="11">
        <v>6730000</v>
      </c>
      <c r="E449" t="s">
        <v>53</v>
      </c>
      <c r="F449">
        <f>(Акции[[#This Row],[Close]]-C448)/C448</f>
        <v>-3.7471489084392956E-3</v>
      </c>
    </row>
    <row r="450" spans="2:6" x14ac:dyDescent="0.3">
      <c r="B450" s="20">
        <v>42758</v>
      </c>
      <c r="C450" s="10">
        <v>60.96</v>
      </c>
      <c r="D450" s="11">
        <v>5244700</v>
      </c>
      <c r="E450" t="s">
        <v>53</v>
      </c>
      <c r="F450">
        <f>(Акции[[#This Row],[Close]]-C449)/C449</f>
        <v>-3.107113654946815E-3</v>
      </c>
    </row>
    <row r="451" spans="2:6" x14ac:dyDescent="0.3">
      <c r="B451" s="20">
        <v>42759</v>
      </c>
      <c r="C451" s="10">
        <v>60.58</v>
      </c>
      <c r="D451" s="11">
        <v>6642000</v>
      </c>
      <c r="E451" t="s">
        <v>53</v>
      </c>
      <c r="F451">
        <f>(Акции[[#This Row],[Close]]-C450)/C450</f>
        <v>-6.2335958005249759E-3</v>
      </c>
    </row>
    <row r="452" spans="2:6" x14ac:dyDescent="0.3">
      <c r="B452" s="20">
        <v>42760</v>
      </c>
      <c r="C452" s="10">
        <v>61.38</v>
      </c>
      <c r="D452" s="11">
        <v>8052800</v>
      </c>
      <c r="E452" t="s">
        <v>53</v>
      </c>
      <c r="F452">
        <f>(Акции[[#This Row],[Close]]-C451)/C451</f>
        <v>1.3205678441730014E-2</v>
      </c>
    </row>
    <row r="453" spans="2:6" x14ac:dyDescent="0.3">
      <c r="B453" s="20">
        <v>42761</v>
      </c>
      <c r="C453" s="10">
        <v>61.27</v>
      </c>
      <c r="D453" s="11">
        <v>7765300</v>
      </c>
      <c r="E453" t="s">
        <v>53</v>
      </c>
      <c r="F453">
        <f>(Акции[[#This Row],[Close]]-C452)/C452</f>
        <v>-1.7921146953404925E-3</v>
      </c>
    </row>
    <row r="454" spans="2:6" x14ac:dyDescent="0.3">
      <c r="B454" s="20">
        <v>42762</v>
      </c>
      <c r="C454" s="10">
        <v>60</v>
      </c>
      <c r="D454" s="11">
        <v>14151200</v>
      </c>
      <c r="E454" t="s">
        <v>53</v>
      </c>
      <c r="F454">
        <f>(Акции[[#This Row],[Close]]-C453)/C453</f>
        <v>-2.0727925575322395E-2</v>
      </c>
    </row>
    <row r="455" spans="2:6" x14ac:dyDescent="0.3">
      <c r="B455" s="20">
        <v>42765</v>
      </c>
      <c r="C455" s="10">
        <v>60.43</v>
      </c>
      <c r="D455" s="11">
        <v>7792700</v>
      </c>
      <c r="E455" t="s">
        <v>53</v>
      </c>
      <c r="F455">
        <f>(Акции[[#This Row],[Close]]-C454)/C454</f>
        <v>7.1666666666666623E-3</v>
      </c>
    </row>
    <row r="456" spans="2:6" x14ac:dyDescent="0.3">
      <c r="B456" s="20">
        <v>42766</v>
      </c>
      <c r="C456" s="10">
        <v>61.11</v>
      </c>
      <c r="D456" s="11">
        <v>8149800</v>
      </c>
      <c r="E456" t="s">
        <v>53</v>
      </c>
      <c r="F456">
        <f>(Акции[[#This Row],[Close]]-C455)/C455</f>
        <v>1.1252689061724304E-2</v>
      </c>
    </row>
    <row r="457" spans="2:6" x14ac:dyDescent="0.3">
      <c r="B457" s="20">
        <v>42767</v>
      </c>
      <c r="C457" s="10">
        <v>60.89</v>
      </c>
      <c r="D457" s="11">
        <v>5888700</v>
      </c>
      <c r="E457" t="s">
        <v>53</v>
      </c>
      <c r="F457">
        <f>(Акции[[#This Row],[Close]]-C456)/C456</f>
        <v>-3.6000654557355404E-3</v>
      </c>
    </row>
    <row r="458" spans="2:6" x14ac:dyDescent="0.3">
      <c r="B458" s="20">
        <v>42768</v>
      </c>
      <c r="C458" s="10">
        <v>60.89</v>
      </c>
      <c r="D458" s="11">
        <v>5365300</v>
      </c>
      <c r="E458" t="s">
        <v>53</v>
      </c>
      <c r="F458">
        <f>(Акции[[#This Row],[Close]]-C457)/C457</f>
        <v>0</v>
      </c>
    </row>
    <row r="459" spans="2:6" x14ac:dyDescent="0.3">
      <c r="B459" s="20">
        <v>42769</v>
      </c>
      <c r="C459" s="10">
        <v>60.67</v>
      </c>
      <c r="D459" s="11">
        <v>6470300</v>
      </c>
      <c r="E459" t="s">
        <v>53</v>
      </c>
      <c r="F459">
        <f>(Акции[[#This Row],[Close]]-C458)/C458</f>
        <v>-3.6130727541468033E-3</v>
      </c>
    </row>
    <row r="460" spans="2:6" x14ac:dyDescent="0.3">
      <c r="B460" s="20">
        <v>42772</v>
      </c>
      <c r="C460" s="10">
        <v>60.65</v>
      </c>
      <c r="D460" s="11">
        <v>5358100</v>
      </c>
      <c r="E460" t="s">
        <v>53</v>
      </c>
      <c r="F460">
        <f>(Акции[[#This Row],[Close]]-C459)/C459</f>
        <v>-3.2965221691121023E-4</v>
      </c>
    </row>
    <row r="461" spans="2:6" x14ac:dyDescent="0.3">
      <c r="B461" s="20">
        <v>42773</v>
      </c>
      <c r="C461" s="10">
        <v>60.56</v>
      </c>
      <c r="D461" s="11">
        <v>4210300</v>
      </c>
      <c r="E461" t="s">
        <v>53</v>
      </c>
      <c r="F461">
        <f>(Акции[[#This Row],[Close]]-C460)/C460</f>
        <v>-1.4839241549875731E-3</v>
      </c>
    </row>
    <row r="462" spans="2:6" x14ac:dyDescent="0.3">
      <c r="B462" s="20">
        <v>42774</v>
      </c>
      <c r="C462" s="10">
        <v>60.52</v>
      </c>
      <c r="D462" s="11">
        <v>5357800</v>
      </c>
      <c r="E462" t="s">
        <v>53</v>
      </c>
      <c r="F462">
        <f>(Акции[[#This Row],[Close]]-C461)/C461</f>
        <v>-6.6050198150593043E-4</v>
      </c>
    </row>
    <row r="463" spans="2:6" x14ac:dyDescent="0.3">
      <c r="B463" s="20">
        <v>42775</v>
      </c>
      <c r="C463" s="10">
        <v>60.84</v>
      </c>
      <c r="D463" s="11">
        <v>4324600</v>
      </c>
      <c r="E463" t="s">
        <v>53</v>
      </c>
      <c r="F463">
        <f>(Акции[[#This Row],[Close]]-C462)/C462</f>
        <v>5.287508261731663E-3</v>
      </c>
    </row>
    <row r="464" spans="2:6" x14ac:dyDescent="0.3">
      <c r="B464" s="20">
        <v>42776</v>
      </c>
      <c r="C464" s="10">
        <v>60.42</v>
      </c>
      <c r="D464" s="11">
        <v>5749200</v>
      </c>
      <c r="E464" t="s">
        <v>53</v>
      </c>
      <c r="F464">
        <f>(Акции[[#This Row],[Close]]-C463)/C463</f>
        <v>-6.9033530571992385E-3</v>
      </c>
    </row>
    <row r="465" spans="2:6" x14ac:dyDescent="0.3">
      <c r="B465" s="20">
        <v>42779</v>
      </c>
      <c r="C465" s="10">
        <v>60.51</v>
      </c>
      <c r="D465" s="11">
        <v>6396000</v>
      </c>
      <c r="E465" t="s">
        <v>53</v>
      </c>
      <c r="F465">
        <f>(Акции[[#This Row],[Close]]-C464)/C464</f>
        <v>1.4895729890764034E-3</v>
      </c>
    </row>
    <row r="466" spans="2:6" x14ac:dyDescent="0.3">
      <c r="B466" s="20">
        <v>42780</v>
      </c>
      <c r="C466" s="10">
        <v>60.82</v>
      </c>
      <c r="D466" s="11">
        <v>13562200</v>
      </c>
      <c r="E466" t="s">
        <v>53</v>
      </c>
      <c r="F466">
        <f>(Акции[[#This Row],[Close]]-C465)/C465</f>
        <v>5.1231201454305453E-3</v>
      </c>
    </row>
    <row r="467" spans="2:6" x14ac:dyDescent="0.3">
      <c r="B467" s="20">
        <v>42781</v>
      </c>
      <c r="C467" s="10">
        <v>61.65</v>
      </c>
      <c r="D467" s="11">
        <v>8927600</v>
      </c>
      <c r="E467" t="s">
        <v>53</v>
      </c>
      <c r="F467">
        <f>(Акции[[#This Row],[Close]]-C466)/C466</f>
        <v>1.3646826701742819E-2</v>
      </c>
    </row>
    <row r="468" spans="2:6" x14ac:dyDescent="0.3">
      <c r="B468" s="20">
        <v>42782</v>
      </c>
      <c r="C468" s="10">
        <v>61.48</v>
      </c>
      <c r="D468" s="11">
        <v>5662000</v>
      </c>
      <c r="E468" t="s">
        <v>53</v>
      </c>
      <c r="F468">
        <f>(Акции[[#This Row],[Close]]-C467)/C467</f>
        <v>-2.7575020275750479E-3</v>
      </c>
    </row>
    <row r="469" spans="2:6" x14ac:dyDescent="0.3">
      <c r="B469" s="20">
        <v>42783</v>
      </c>
      <c r="C469" s="10">
        <v>61.77</v>
      </c>
      <c r="D469" s="11">
        <v>8124400</v>
      </c>
      <c r="E469" t="s">
        <v>53</v>
      </c>
      <c r="F469">
        <f>(Акции[[#This Row],[Close]]-C468)/C468</f>
        <v>4.7169811320755739E-3</v>
      </c>
    </row>
    <row r="470" spans="2:6" x14ac:dyDescent="0.3">
      <c r="B470" s="20">
        <v>42787</v>
      </c>
      <c r="C470" s="10">
        <v>61.83</v>
      </c>
      <c r="D470" s="11">
        <v>8503500</v>
      </c>
      <c r="E470" t="s">
        <v>53</v>
      </c>
      <c r="F470">
        <f>(Акции[[#This Row],[Close]]-C469)/C469</f>
        <v>9.7134531325878521E-4</v>
      </c>
    </row>
    <row r="471" spans="2:6" x14ac:dyDescent="0.3">
      <c r="B471" s="20">
        <v>42788</v>
      </c>
      <c r="C471" s="10">
        <v>61.36</v>
      </c>
      <c r="D471" s="11">
        <v>6422200</v>
      </c>
      <c r="E471" t="s">
        <v>53</v>
      </c>
      <c r="F471">
        <f>(Акции[[#This Row],[Close]]-C470)/C470</f>
        <v>-7.6014879508329112E-3</v>
      </c>
    </row>
    <row r="472" spans="2:6" x14ac:dyDescent="0.3">
      <c r="B472" s="20">
        <v>42789</v>
      </c>
      <c r="C472" s="10">
        <v>61.94</v>
      </c>
      <c r="D472" s="11">
        <v>8057700</v>
      </c>
      <c r="E472" t="s">
        <v>53</v>
      </c>
      <c r="F472">
        <f>(Акции[[#This Row],[Close]]-C471)/C471</f>
        <v>9.4524119947848491E-3</v>
      </c>
    </row>
    <row r="473" spans="2:6" x14ac:dyDescent="0.3">
      <c r="B473" s="20">
        <v>42790</v>
      </c>
      <c r="C473" s="10">
        <v>62.09</v>
      </c>
      <c r="D473" s="11">
        <v>6536400</v>
      </c>
      <c r="E473" t="s">
        <v>53</v>
      </c>
      <c r="F473">
        <f>(Акции[[#This Row],[Close]]-C472)/C472</f>
        <v>2.4216984178237924E-3</v>
      </c>
    </row>
    <row r="474" spans="2:6" x14ac:dyDescent="0.3">
      <c r="B474" s="20">
        <v>42793</v>
      </c>
      <c r="C474" s="10">
        <v>62.22</v>
      </c>
      <c r="D474" s="11">
        <v>5214100</v>
      </c>
      <c r="E474" t="s">
        <v>53</v>
      </c>
      <c r="F474">
        <f>(Акции[[#This Row],[Close]]-C473)/C473</f>
        <v>2.0937349009501603E-3</v>
      </c>
    </row>
    <row r="475" spans="2:6" x14ac:dyDescent="0.3">
      <c r="B475" s="20">
        <v>42794</v>
      </c>
      <c r="C475" s="10">
        <v>61.84</v>
      </c>
      <c r="D475" s="11">
        <v>6756100</v>
      </c>
      <c r="E475" t="s">
        <v>53</v>
      </c>
      <c r="F475">
        <f>(Акции[[#This Row],[Close]]-C474)/C474</f>
        <v>-6.1073609771776834E-3</v>
      </c>
    </row>
    <row r="476" spans="2:6" x14ac:dyDescent="0.3">
      <c r="B476" s="20">
        <v>42795</v>
      </c>
      <c r="C476" s="10">
        <v>62.83</v>
      </c>
      <c r="D476" s="11">
        <v>7737400</v>
      </c>
      <c r="E476" t="s">
        <v>53</v>
      </c>
      <c r="F476">
        <f>(Акции[[#This Row],[Close]]-C475)/C475</f>
        <v>1.6009055627425529E-2</v>
      </c>
    </row>
    <row r="477" spans="2:6" x14ac:dyDescent="0.3">
      <c r="B477" s="20">
        <v>42796</v>
      </c>
      <c r="C477" s="10">
        <v>63.25</v>
      </c>
      <c r="D477" s="11">
        <v>8190000</v>
      </c>
      <c r="E477" t="s">
        <v>53</v>
      </c>
      <c r="F477">
        <f>(Акции[[#This Row],[Close]]-C476)/C476</f>
        <v>6.6847047588731775E-3</v>
      </c>
    </row>
    <row r="478" spans="2:6" x14ac:dyDescent="0.3">
      <c r="B478" s="20">
        <v>42797</v>
      </c>
      <c r="C478" s="10">
        <v>63.34</v>
      </c>
      <c r="D478" s="11">
        <v>6125800</v>
      </c>
      <c r="E478" t="s">
        <v>53</v>
      </c>
      <c r="F478">
        <f>(Акции[[#This Row],[Close]]-C477)/C477</f>
        <v>1.4229249011858246E-3</v>
      </c>
    </row>
    <row r="479" spans="2:6" x14ac:dyDescent="0.3">
      <c r="B479" s="20">
        <v>42800</v>
      </c>
      <c r="C479" s="10">
        <v>63.55</v>
      </c>
      <c r="D479" s="11">
        <v>6837000</v>
      </c>
      <c r="E479" t="s">
        <v>53</v>
      </c>
      <c r="F479">
        <f>(Акции[[#This Row],[Close]]-C478)/C478</f>
        <v>3.3154404799493799E-3</v>
      </c>
    </row>
    <row r="480" spans="2:6" x14ac:dyDescent="0.3">
      <c r="B480" s="20">
        <v>42801</v>
      </c>
      <c r="C480" s="10">
        <v>63.69</v>
      </c>
      <c r="D480" s="11">
        <v>9638000</v>
      </c>
      <c r="E480" t="s">
        <v>53</v>
      </c>
      <c r="F480">
        <f>(Акции[[#This Row],[Close]]-C479)/C479</f>
        <v>2.2029897718332113E-3</v>
      </c>
    </row>
    <row r="481" spans="2:6" x14ac:dyDescent="0.3">
      <c r="B481" s="20">
        <v>42802</v>
      </c>
      <c r="C481" s="10">
        <v>64.14</v>
      </c>
      <c r="D481" s="11">
        <v>7049700</v>
      </c>
      <c r="E481" t="s">
        <v>53</v>
      </c>
      <c r="F481">
        <f>(Акции[[#This Row],[Close]]-C480)/C480</f>
        <v>7.0654733867169545E-3</v>
      </c>
    </row>
    <row r="482" spans="2:6" x14ac:dyDescent="0.3">
      <c r="B482" s="20">
        <v>42803</v>
      </c>
      <c r="C482" s="10">
        <v>64.5</v>
      </c>
      <c r="D482" s="11">
        <v>6957000</v>
      </c>
      <c r="E482" t="s">
        <v>53</v>
      </c>
      <c r="F482">
        <f>(Акции[[#This Row],[Close]]-C481)/C481</f>
        <v>5.6127221702525635E-3</v>
      </c>
    </row>
    <row r="483" spans="2:6" x14ac:dyDescent="0.3">
      <c r="B483" s="20">
        <v>42804</v>
      </c>
      <c r="C483" s="10">
        <v>65.88</v>
      </c>
      <c r="D483" s="11">
        <v>12788100</v>
      </c>
      <c r="E483" t="s">
        <v>53</v>
      </c>
      <c r="F483">
        <f>(Акции[[#This Row],[Close]]-C482)/C482</f>
        <v>2.1395348837209231E-2</v>
      </c>
    </row>
    <row r="484" spans="2:6" x14ac:dyDescent="0.3">
      <c r="B484" s="20">
        <v>42807</v>
      </c>
      <c r="C484" s="10">
        <v>65.849999999999994</v>
      </c>
      <c r="D484" s="11">
        <v>7577400</v>
      </c>
      <c r="E484" t="s">
        <v>53</v>
      </c>
      <c r="F484">
        <f>(Акции[[#This Row],[Close]]-C483)/C483</f>
        <v>-4.5537340619309562E-4</v>
      </c>
    </row>
    <row r="485" spans="2:6" x14ac:dyDescent="0.3">
      <c r="B485" s="20">
        <v>42808</v>
      </c>
      <c r="C485" s="10">
        <v>65.67</v>
      </c>
      <c r="D485" s="11">
        <v>3727200</v>
      </c>
      <c r="E485" t="s">
        <v>53</v>
      </c>
      <c r="F485">
        <f>(Акции[[#This Row],[Close]]-C484)/C484</f>
        <v>-2.7334851936217557E-3</v>
      </c>
    </row>
    <row r="486" spans="2:6" x14ac:dyDescent="0.3">
      <c r="B486" s="20">
        <v>42809</v>
      </c>
      <c r="C486" s="10">
        <v>66.55</v>
      </c>
      <c r="D486" s="11">
        <v>5241200</v>
      </c>
      <c r="E486" t="s">
        <v>53</v>
      </c>
      <c r="F486">
        <f>(Акции[[#This Row],[Close]]-C485)/C485</f>
        <v>1.340033500837514E-2</v>
      </c>
    </row>
    <row r="487" spans="2:6" x14ac:dyDescent="0.3">
      <c r="B487" s="20">
        <v>42810</v>
      </c>
      <c r="C487" s="10">
        <v>65.900000000000006</v>
      </c>
      <c r="D487" s="11">
        <v>5162800</v>
      </c>
      <c r="E487" t="s">
        <v>53</v>
      </c>
      <c r="F487">
        <f>(Акции[[#This Row],[Close]]-C486)/C486</f>
        <v>-9.7670924117203833E-3</v>
      </c>
    </row>
    <row r="488" spans="2:6" x14ac:dyDescent="0.3">
      <c r="B488" s="20">
        <v>42811</v>
      </c>
      <c r="C488" s="10">
        <v>65.69</v>
      </c>
      <c r="D488" s="11">
        <v>11288000</v>
      </c>
      <c r="E488" t="s">
        <v>53</v>
      </c>
      <c r="F488">
        <f>(Акции[[#This Row],[Close]]-C487)/C487</f>
        <v>-3.1866464339910159E-3</v>
      </c>
    </row>
    <row r="489" spans="2:6" x14ac:dyDescent="0.3">
      <c r="B489" s="20">
        <v>42814</v>
      </c>
      <c r="C489" s="10">
        <v>65.8</v>
      </c>
      <c r="D489" s="11">
        <v>4252100</v>
      </c>
      <c r="E489" t="s">
        <v>53</v>
      </c>
      <c r="F489">
        <f>(Акции[[#This Row],[Close]]-C488)/C488</f>
        <v>1.6745318922210296E-3</v>
      </c>
    </row>
    <row r="490" spans="2:6" x14ac:dyDescent="0.3">
      <c r="B490" s="20">
        <v>42815</v>
      </c>
      <c r="C490" s="10">
        <v>65.349999999999994</v>
      </c>
      <c r="D490" s="11">
        <v>5187400</v>
      </c>
      <c r="E490" t="s">
        <v>53</v>
      </c>
      <c r="F490">
        <f>(Акции[[#This Row],[Close]]-C489)/C489</f>
        <v>-6.8389057750760313E-3</v>
      </c>
    </row>
    <row r="491" spans="2:6" x14ac:dyDescent="0.3">
      <c r="B491" s="20">
        <v>42816</v>
      </c>
      <c r="C491" s="10">
        <v>65.52</v>
      </c>
      <c r="D491" s="11">
        <v>5662600</v>
      </c>
      <c r="E491" t="s">
        <v>53</v>
      </c>
      <c r="F491">
        <f>(Акции[[#This Row],[Close]]-C490)/C490</f>
        <v>2.601377199693982E-3</v>
      </c>
    </row>
    <row r="492" spans="2:6" x14ac:dyDescent="0.3">
      <c r="B492" s="20">
        <v>42817</v>
      </c>
      <c r="C492" s="10">
        <v>65.650000000000006</v>
      </c>
      <c r="D492" s="11">
        <v>4099500</v>
      </c>
      <c r="E492" t="s">
        <v>53</v>
      </c>
      <c r="F492">
        <f>(Акции[[#This Row],[Close]]-C491)/C491</f>
        <v>1.9841269841271319E-3</v>
      </c>
    </row>
    <row r="493" spans="2:6" x14ac:dyDescent="0.3">
      <c r="B493" s="20">
        <v>42818</v>
      </c>
      <c r="C493" s="10">
        <v>65.62</v>
      </c>
      <c r="D493" s="11">
        <v>4056300</v>
      </c>
      <c r="E493" t="s">
        <v>53</v>
      </c>
      <c r="F493">
        <f>(Акции[[#This Row],[Close]]-C492)/C492</f>
        <v>-4.5696877380047425E-4</v>
      </c>
    </row>
    <row r="494" spans="2:6" x14ac:dyDescent="0.3">
      <c r="B494" s="20">
        <v>42821</v>
      </c>
      <c r="C494" s="10">
        <v>66.099999999999994</v>
      </c>
      <c r="D494" s="11">
        <v>4962300</v>
      </c>
      <c r="E494" t="s">
        <v>53</v>
      </c>
      <c r="F494">
        <f>(Акции[[#This Row],[Close]]-C493)/C493</f>
        <v>7.3148430356597032E-3</v>
      </c>
    </row>
    <row r="495" spans="2:6" x14ac:dyDescent="0.3">
      <c r="B495" s="20">
        <v>42822</v>
      </c>
      <c r="C495" s="10">
        <v>65.98</v>
      </c>
      <c r="D495" s="11">
        <v>5067400</v>
      </c>
      <c r="E495" t="s">
        <v>53</v>
      </c>
      <c r="F495">
        <f>(Акции[[#This Row],[Close]]-C494)/C494</f>
        <v>-1.8154311649015182E-3</v>
      </c>
    </row>
    <row r="496" spans="2:6" x14ac:dyDescent="0.3">
      <c r="B496" s="20">
        <v>42823</v>
      </c>
      <c r="C496" s="10">
        <v>65.77</v>
      </c>
      <c r="D496" s="11">
        <v>3649900</v>
      </c>
      <c r="E496" t="s">
        <v>53</v>
      </c>
      <c r="F496">
        <f>(Акции[[#This Row],[Close]]-C495)/C495</f>
        <v>-3.1827826614126697E-3</v>
      </c>
    </row>
    <row r="497" spans="2:6" x14ac:dyDescent="0.3">
      <c r="B497" s="20">
        <v>42824</v>
      </c>
      <c r="C497" s="10">
        <v>65.459999999999994</v>
      </c>
      <c r="D497" s="11">
        <v>3749600</v>
      </c>
      <c r="E497" t="s">
        <v>53</v>
      </c>
      <c r="F497">
        <f>(Акции[[#This Row],[Close]]-C496)/C496</f>
        <v>-4.7133951649688654E-3</v>
      </c>
    </row>
    <row r="498" spans="2:6" x14ac:dyDescent="0.3">
      <c r="B498" s="20">
        <v>42825</v>
      </c>
      <c r="C498" s="10">
        <v>65.16</v>
      </c>
      <c r="D498" s="11">
        <v>4057800</v>
      </c>
      <c r="E498" t="s">
        <v>53</v>
      </c>
      <c r="F498">
        <f>(Акции[[#This Row],[Close]]-C497)/C497</f>
        <v>-4.5829514207148979E-3</v>
      </c>
    </row>
    <row r="499" spans="2:6" x14ac:dyDescent="0.3">
      <c r="B499" s="20">
        <v>42828</v>
      </c>
      <c r="C499" s="10">
        <v>65.03</v>
      </c>
      <c r="D499" s="11">
        <v>5229600</v>
      </c>
      <c r="E499" t="s">
        <v>53</v>
      </c>
      <c r="F499">
        <f>(Акции[[#This Row],[Close]]-C498)/C498</f>
        <v>-1.9950890116635276E-3</v>
      </c>
    </row>
    <row r="500" spans="2:6" x14ac:dyDescent="0.3">
      <c r="B500" s="20">
        <v>42829</v>
      </c>
      <c r="C500" s="10">
        <v>65.11</v>
      </c>
      <c r="D500" s="11">
        <v>3457900</v>
      </c>
      <c r="E500" t="s">
        <v>53</v>
      </c>
      <c r="F500">
        <f>(Акции[[#This Row],[Close]]-C499)/C499</f>
        <v>1.2302014454866723E-3</v>
      </c>
    </row>
    <row r="501" spans="2:6" x14ac:dyDescent="0.3">
      <c r="B501" s="20">
        <v>42830</v>
      </c>
      <c r="C501" s="10">
        <v>64.959999999999994</v>
      </c>
      <c r="D501" s="11">
        <v>4396300</v>
      </c>
      <c r="E501" t="s">
        <v>53</v>
      </c>
      <c r="F501">
        <f>(Акции[[#This Row],[Close]]-C500)/C500</f>
        <v>-2.3037935800953109E-3</v>
      </c>
    </row>
    <row r="502" spans="2:6" x14ac:dyDescent="0.3">
      <c r="B502" s="20">
        <v>42831</v>
      </c>
      <c r="C502" s="10">
        <v>65.08</v>
      </c>
      <c r="D502" s="11">
        <v>4628400</v>
      </c>
      <c r="E502" t="s">
        <v>53</v>
      </c>
      <c r="F502">
        <f>(Акции[[#This Row],[Close]]-C501)/C501</f>
        <v>1.8472906403941588E-3</v>
      </c>
    </row>
    <row r="503" spans="2:6" x14ac:dyDescent="0.3">
      <c r="B503" s="20">
        <v>42832</v>
      </c>
      <c r="C503" s="10">
        <v>65.540000000000006</v>
      </c>
      <c r="D503" s="11">
        <v>6089300</v>
      </c>
      <c r="E503" t="s">
        <v>53</v>
      </c>
      <c r="F503">
        <f>(Акции[[#This Row],[Close]]-C502)/C502</f>
        <v>7.0682237246467109E-3</v>
      </c>
    </row>
    <row r="504" spans="2:6" x14ac:dyDescent="0.3">
      <c r="B504" s="20">
        <v>42835</v>
      </c>
      <c r="C504" s="10">
        <v>64.97</v>
      </c>
      <c r="D504" s="11">
        <v>7136200</v>
      </c>
      <c r="E504" t="s">
        <v>53</v>
      </c>
      <c r="F504">
        <f>(Акции[[#This Row],[Close]]-C503)/C503</f>
        <v>-8.6969789441563531E-3</v>
      </c>
    </row>
    <row r="505" spans="2:6" x14ac:dyDescent="0.3">
      <c r="B505" s="20">
        <v>42836</v>
      </c>
      <c r="C505" s="10">
        <v>64.180000000000007</v>
      </c>
      <c r="D505" s="11">
        <v>5404500</v>
      </c>
      <c r="E505" t="s">
        <v>53</v>
      </c>
      <c r="F505">
        <f>(Акции[[#This Row],[Close]]-C504)/C504</f>
        <v>-1.2159458211482101E-2</v>
      </c>
    </row>
    <row r="506" spans="2:6" x14ac:dyDescent="0.3">
      <c r="B506" s="20">
        <v>42837</v>
      </c>
      <c r="C506" s="10">
        <v>64.37</v>
      </c>
      <c r="D506" s="11">
        <v>6122000</v>
      </c>
      <c r="E506" t="s">
        <v>53</v>
      </c>
      <c r="F506">
        <f>(Акции[[#This Row],[Close]]-C505)/C505</f>
        <v>2.9604238080398523E-3</v>
      </c>
    </row>
    <row r="507" spans="2:6" x14ac:dyDescent="0.3">
      <c r="B507" s="20">
        <v>42838</v>
      </c>
      <c r="C507" s="10">
        <v>64.13</v>
      </c>
      <c r="D507" s="11">
        <v>3896700</v>
      </c>
      <c r="E507" t="s">
        <v>53</v>
      </c>
      <c r="F507">
        <f>(Акции[[#This Row],[Close]]-C506)/C506</f>
        <v>-3.7284449277615204E-3</v>
      </c>
    </row>
    <row r="508" spans="2:6" x14ac:dyDescent="0.3">
      <c r="B508" s="20">
        <v>42842</v>
      </c>
      <c r="C508" s="10">
        <v>64.31</v>
      </c>
      <c r="D508" s="11">
        <v>4189500</v>
      </c>
      <c r="E508" t="s">
        <v>53</v>
      </c>
      <c r="F508">
        <f>(Акции[[#This Row],[Close]]-C507)/C507</f>
        <v>2.8067986901607177E-3</v>
      </c>
    </row>
    <row r="509" spans="2:6" x14ac:dyDescent="0.3">
      <c r="B509" s="20">
        <v>42843</v>
      </c>
      <c r="C509" s="10">
        <v>63.65</v>
      </c>
      <c r="D509" s="11">
        <v>4755800</v>
      </c>
      <c r="E509" t="s">
        <v>53</v>
      </c>
      <c r="F509">
        <f>(Акции[[#This Row],[Close]]-C508)/C508</f>
        <v>-1.0262789612812994E-2</v>
      </c>
    </row>
    <row r="510" spans="2:6" x14ac:dyDescent="0.3">
      <c r="B510" s="20">
        <v>42844</v>
      </c>
      <c r="C510" s="10">
        <v>63.45</v>
      </c>
      <c r="D510" s="11">
        <v>4057100</v>
      </c>
      <c r="E510" t="s">
        <v>53</v>
      </c>
      <c r="F510">
        <f>(Акции[[#This Row],[Close]]-C509)/C509</f>
        <v>-3.1421838177532716E-3</v>
      </c>
    </row>
    <row r="511" spans="2:6" x14ac:dyDescent="0.3">
      <c r="B511" s="20">
        <v>42845</v>
      </c>
      <c r="C511" s="10">
        <v>63.78</v>
      </c>
      <c r="D511" s="11">
        <v>5708600</v>
      </c>
      <c r="E511" t="s">
        <v>53</v>
      </c>
      <c r="F511">
        <f>(Акции[[#This Row],[Close]]-C510)/C510</f>
        <v>5.2009456264775142E-3</v>
      </c>
    </row>
    <row r="512" spans="2:6" x14ac:dyDescent="0.3">
      <c r="B512" s="20">
        <v>42846</v>
      </c>
      <c r="C512" s="10">
        <v>63.82</v>
      </c>
      <c r="D512" s="11">
        <v>4154900</v>
      </c>
      <c r="E512" t="s">
        <v>53</v>
      </c>
      <c r="F512">
        <f>(Акции[[#This Row],[Close]]-C511)/C511</f>
        <v>6.2715584822827138E-4</v>
      </c>
    </row>
    <row r="513" spans="2:6" x14ac:dyDescent="0.3">
      <c r="B513" s="20">
        <v>42849</v>
      </c>
      <c r="C513" s="10">
        <v>64.66</v>
      </c>
      <c r="D513" s="11">
        <v>7121000</v>
      </c>
      <c r="E513" t="s">
        <v>53</v>
      </c>
      <c r="F513">
        <f>(Акции[[#This Row],[Close]]-C512)/C512</f>
        <v>1.3162018176120281E-2</v>
      </c>
    </row>
    <row r="514" spans="2:6" x14ac:dyDescent="0.3">
      <c r="B514" s="20">
        <v>42850</v>
      </c>
      <c r="C514" s="10">
        <v>65.099999999999994</v>
      </c>
      <c r="D514" s="11">
        <v>5352900</v>
      </c>
      <c r="E514" t="s">
        <v>53</v>
      </c>
      <c r="F514">
        <f>(Акции[[#This Row],[Close]]-C513)/C513</f>
        <v>6.8048252397153999E-3</v>
      </c>
    </row>
    <row r="515" spans="2:6" x14ac:dyDescent="0.3">
      <c r="B515" s="20">
        <v>42851</v>
      </c>
      <c r="C515" s="10">
        <v>65.040000000000006</v>
      </c>
      <c r="D515" s="11">
        <v>5008900</v>
      </c>
      <c r="E515" t="s">
        <v>53</v>
      </c>
      <c r="F515">
        <f>(Акции[[#This Row],[Close]]-C514)/C514</f>
        <v>-9.2165898617493187E-4</v>
      </c>
    </row>
    <row r="516" spans="2:6" x14ac:dyDescent="0.3">
      <c r="B516" s="20">
        <v>42852</v>
      </c>
      <c r="C516" s="10">
        <v>66.069999999999993</v>
      </c>
      <c r="D516" s="11">
        <v>11692900</v>
      </c>
      <c r="E516" t="s">
        <v>53</v>
      </c>
      <c r="F516">
        <f>(Акции[[#This Row],[Close]]-C515)/C515</f>
        <v>1.5836408364083437E-2</v>
      </c>
    </row>
    <row r="517" spans="2:6" x14ac:dyDescent="0.3">
      <c r="B517" s="20">
        <v>42853</v>
      </c>
      <c r="C517" s="10">
        <v>65.94</v>
      </c>
      <c r="D517" s="11">
        <v>5521100</v>
      </c>
      <c r="E517" t="s">
        <v>53</v>
      </c>
      <c r="F517">
        <f>(Акции[[#This Row],[Close]]-C516)/C516</f>
        <v>-1.9676101104888068E-3</v>
      </c>
    </row>
    <row r="518" spans="2:6" x14ac:dyDescent="0.3">
      <c r="B518" s="20">
        <v>42856</v>
      </c>
      <c r="C518" s="10">
        <v>66.48</v>
      </c>
      <c r="D518" s="11">
        <v>4575800</v>
      </c>
      <c r="E518" t="s">
        <v>53</v>
      </c>
      <c r="F518">
        <f>(Акции[[#This Row],[Close]]-C517)/C517</f>
        <v>8.1892629663331256E-3</v>
      </c>
    </row>
    <row r="519" spans="2:6" x14ac:dyDescent="0.3">
      <c r="B519" s="20">
        <v>42857</v>
      </c>
      <c r="C519" s="10">
        <v>66.63</v>
      </c>
      <c r="D519" s="11">
        <v>4342800</v>
      </c>
      <c r="E519" t="s">
        <v>53</v>
      </c>
      <c r="F519">
        <f>(Акции[[#This Row],[Close]]-C518)/C518</f>
        <v>2.2563176895305575E-3</v>
      </c>
    </row>
    <row r="520" spans="2:6" x14ac:dyDescent="0.3">
      <c r="B520" s="20">
        <v>42858</v>
      </c>
      <c r="C520" s="10">
        <v>66.739999999999995</v>
      </c>
      <c r="D520" s="11">
        <v>4993400</v>
      </c>
      <c r="E520" t="s">
        <v>53</v>
      </c>
      <c r="F520">
        <f>(Акции[[#This Row],[Close]]-C519)/C519</f>
        <v>1.6509079993996614E-3</v>
      </c>
    </row>
    <row r="521" spans="2:6" x14ac:dyDescent="0.3">
      <c r="B521" s="20">
        <v>42859</v>
      </c>
      <c r="C521" s="10">
        <v>67.23</v>
      </c>
      <c r="D521" s="11">
        <v>4287400</v>
      </c>
      <c r="E521" t="s">
        <v>53</v>
      </c>
      <c r="F521">
        <f>(Акции[[#This Row],[Close]]-C520)/C520</f>
        <v>7.3419238837280363E-3</v>
      </c>
    </row>
    <row r="522" spans="2:6" x14ac:dyDescent="0.3">
      <c r="B522" s="20">
        <v>42860</v>
      </c>
      <c r="C522" s="10">
        <v>66.989999999999995</v>
      </c>
      <c r="D522" s="11">
        <v>4587800</v>
      </c>
      <c r="E522" t="s">
        <v>53</v>
      </c>
      <c r="F522">
        <f>(Акции[[#This Row],[Close]]-C521)/C521</f>
        <v>-3.5698348951362351E-3</v>
      </c>
    </row>
    <row r="523" spans="2:6" x14ac:dyDescent="0.3">
      <c r="B523" s="20">
        <v>42863</v>
      </c>
      <c r="C523" s="10">
        <v>66.209999999999994</v>
      </c>
      <c r="D523" s="11">
        <v>4497400</v>
      </c>
      <c r="E523" t="s">
        <v>53</v>
      </c>
      <c r="F523">
        <f>(Акции[[#This Row],[Close]]-C522)/C522</f>
        <v>-1.1643528884908213E-2</v>
      </c>
    </row>
    <row r="524" spans="2:6" x14ac:dyDescent="0.3">
      <c r="B524" s="20">
        <v>42864</v>
      </c>
      <c r="C524" s="10">
        <v>66.17</v>
      </c>
      <c r="D524" s="11">
        <v>4395200</v>
      </c>
      <c r="E524" t="s">
        <v>53</v>
      </c>
      <c r="F524">
        <f>(Акции[[#This Row],[Close]]-C523)/C523</f>
        <v>-6.0413834768149898E-4</v>
      </c>
    </row>
    <row r="525" spans="2:6" x14ac:dyDescent="0.3">
      <c r="B525" s="20">
        <v>42865</v>
      </c>
      <c r="C525" s="10">
        <v>65.98</v>
      </c>
      <c r="D525" s="11">
        <v>5140200</v>
      </c>
      <c r="E525" t="s">
        <v>53</v>
      </c>
      <c r="F525">
        <f>(Акции[[#This Row],[Close]]-C524)/C524</f>
        <v>-2.8713918694271983E-3</v>
      </c>
    </row>
    <row r="526" spans="2:6" x14ac:dyDescent="0.3">
      <c r="B526" s="20">
        <v>42866</v>
      </c>
      <c r="C526" s="10">
        <v>65.3</v>
      </c>
      <c r="D526" s="11">
        <v>7853800</v>
      </c>
      <c r="E526" t="s">
        <v>53</v>
      </c>
      <c r="F526">
        <f>(Акции[[#This Row],[Close]]-C525)/C525</f>
        <v>-1.0306153379812166E-2</v>
      </c>
    </row>
    <row r="527" spans="2:6" x14ac:dyDescent="0.3">
      <c r="B527" s="20">
        <v>42867</v>
      </c>
      <c r="C527" s="10">
        <v>66.06</v>
      </c>
      <c r="D527" s="11">
        <v>6093500</v>
      </c>
      <c r="E527" t="s">
        <v>53</v>
      </c>
      <c r="F527">
        <f>(Акции[[#This Row],[Close]]-C526)/C526</f>
        <v>1.1638591117917384E-2</v>
      </c>
    </row>
    <row r="528" spans="2:6" x14ac:dyDescent="0.3">
      <c r="B528" s="20">
        <v>42870</v>
      </c>
      <c r="C528" s="10">
        <v>66.67</v>
      </c>
      <c r="D528" s="11">
        <v>8527900</v>
      </c>
      <c r="E528" t="s">
        <v>53</v>
      </c>
      <c r="F528">
        <f>(Акции[[#This Row],[Close]]-C527)/C527</f>
        <v>9.2340296699969637E-3</v>
      </c>
    </row>
    <row r="529" spans="2:6" x14ac:dyDescent="0.3">
      <c r="B529" s="20">
        <v>42871</v>
      </c>
      <c r="C529" s="10">
        <v>66.849999999999994</v>
      </c>
      <c r="D529" s="11">
        <v>6313500</v>
      </c>
      <c r="E529" t="s">
        <v>53</v>
      </c>
      <c r="F529">
        <f>(Акции[[#This Row],[Close]]-C528)/C528</f>
        <v>2.6998650067495515E-3</v>
      </c>
    </row>
    <row r="530" spans="2:6" x14ac:dyDescent="0.3">
      <c r="B530" s="20">
        <v>42872</v>
      </c>
      <c r="C530" s="10">
        <v>65.37</v>
      </c>
      <c r="D530" s="11">
        <v>12771400</v>
      </c>
      <c r="E530" t="s">
        <v>53</v>
      </c>
      <c r="F530">
        <f>(Акции[[#This Row],[Close]]-C529)/C529</f>
        <v>-2.2139117427075392E-2</v>
      </c>
    </row>
    <row r="531" spans="2:6" x14ac:dyDescent="0.3">
      <c r="B531" s="20">
        <v>42873</v>
      </c>
      <c r="C531" s="10">
        <v>65.63</v>
      </c>
      <c r="D531" s="11">
        <v>6001000</v>
      </c>
      <c r="E531" t="s">
        <v>53</v>
      </c>
      <c r="F531">
        <f>(Акции[[#This Row],[Close]]-C530)/C530</f>
        <v>3.9773596450969999E-3</v>
      </c>
    </row>
    <row r="532" spans="2:6" x14ac:dyDescent="0.3">
      <c r="B532" s="20">
        <v>42874</v>
      </c>
      <c r="C532" s="10">
        <v>65.58</v>
      </c>
      <c r="D532" s="11">
        <v>6731800</v>
      </c>
      <c r="E532" t="s">
        <v>53</v>
      </c>
      <c r="F532">
        <f>(Акции[[#This Row],[Close]]-C531)/C531</f>
        <v>-7.6184671644060893E-4</v>
      </c>
    </row>
    <row r="533" spans="2:6" x14ac:dyDescent="0.3">
      <c r="B533" s="20">
        <v>42877</v>
      </c>
      <c r="C533" s="10">
        <v>65.44</v>
      </c>
      <c r="D533" s="11">
        <v>5541700</v>
      </c>
      <c r="E533" t="s">
        <v>53</v>
      </c>
      <c r="F533">
        <f>(Акции[[#This Row],[Close]]-C532)/C532</f>
        <v>-2.1347971942665533E-3</v>
      </c>
    </row>
    <row r="534" spans="2:6" x14ac:dyDescent="0.3">
      <c r="B534" s="20">
        <v>42878</v>
      </c>
      <c r="C534" s="10">
        <v>65.84</v>
      </c>
      <c r="D534" s="11">
        <v>4676500</v>
      </c>
      <c r="E534" t="s">
        <v>53</v>
      </c>
      <c r="F534">
        <f>(Акции[[#This Row],[Close]]-C533)/C533</f>
        <v>6.1124694376528989E-3</v>
      </c>
    </row>
    <row r="535" spans="2:6" x14ac:dyDescent="0.3">
      <c r="B535" s="20">
        <v>42879</v>
      </c>
      <c r="C535" s="10">
        <v>65.930000000000007</v>
      </c>
      <c r="D535" s="11">
        <v>3174600</v>
      </c>
      <c r="E535" t="s">
        <v>53</v>
      </c>
      <c r="F535">
        <f>(Акции[[#This Row],[Close]]-C534)/C534</f>
        <v>1.366950182260076E-3</v>
      </c>
    </row>
    <row r="536" spans="2:6" x14ac:dyDescent="0.3">
      <c r="B536" s="20">
        <v>42880</v>
      </c>
      <c r="C536" s="10">
        <v>66.319999999999993</v>
      </c>
      <c r="D536" s="11">
        <v>4058300</v>
      </c>
      <c r="E536" t="s">
        <v>53</v>
      </c>
      <c r="F536">
        <f>(Акции[[#This Row],[Close]]-C535)/C535</f>
        <v>5.9153647808279433E-3</v>
      </c>
    </row>
    <row r="537" spans="2:6" x14ac:dyDescent="0.3">
      <c r="B537" s="20">
        <v>42881</v>
      </c>
      <c r="C537" s="10">
        <v>66.06</v>
      </c>
      <c r="D537" s="11">
        <v>4083000</v>
      </c>
      <c r="E537" t="s">
        <v>53</v>
      </c>
      <c r="F537">
        <f>(Акции[[#This Row],[Close]]-C536)/C536</f>
        <v>-3.9203860072374993E-3</v>
      </c>
    </row>
    <row r="538" spans="2:6" x14ac:dyDescent="0.3">
      <c r="B538" s="20">
        <v>42885</v>
      </c>
      <c r="C538" s="10">
        <v>66.02</v>
      </c>
      <c r="D538" s="11">
        <v>4803900</v>
      </c>
      <c r="E538" t="s">
        <v>53</v>
      </c>
      <c r="F538">
        <f>(Акции[[#This Row],[Close]]-C537)/C537</f>
        <v>-6.0551014229497807E-4</v>
      </c>
    </row>
    <row r="539" spans="2:6" x14ac:dyDescent="0.3">
      <c r="B539" s="20">
        <v>42886</v>
      </c>
      <c r="C539" s="10">
        <v>66.02</v>
      </c>
      <c r="D539" s="11">
        <v>6935800</v>
      </c>
      <c r="E539" t="s">
        <v>53</v>
      </c>
      <c r="F539">
        <f>(Акции[[#This Row],[Close]]-C538)/C538</f>
        <v>0</v>
      </c>
    </row>
    <row r="540" spans="2:6" x14ac:dyDescent="0.3">
      <c r="B540" s="20">
        <v>42887</v>
      </c>
      <c r="C540" s="10">
        <v>66.709999999999994</v>
      </c>
      <c r="D540" s="11">
        <v>4554700</v>
      </c>
      <c r="E540" t="s">
        <v>53</v>
      </c>
      <c r="F540">
        <f>(Акции[[#This Row],[Close]]-C539)/C539</f>
        <v>1.0451378370190818E-2</v>
      </c>
    </row>
    <row r="541" spans="2:6" x14ac:dyDescent="0.3">
      <c r="B541" s="20">
        <v>42888</v>
      </c>
      <c r="C541" s="10">
        <v>67.25</v>
      </c>
      <c r="D541" s="11">
        <v>5646000</v>
      </c>
      <c r="E541" t="s">
        <v>53</v>
      </c>
      <c r="F541">
        <f>(Акции[[#This Row],[Close]]-C540)/C540</f>
        <v>8.0947384200270762E-3</v>
      </c>
    </row>
    <row r="542" spans="2:6" x14ac:dyDescent="0.3">
      <c r="B542" s="20">
        <v>42891</v>
      </c>
      <c r="C542" s="10">
        <v>67.510000000000005</v>
      </c>
      <c r="D542" s="11">
        <v>4918100</v>
      </c>
      <c r="E542" t="s">
        <v>53</v>
      </c>
      <c r="F542">
        <f>(Акции[[#This Row],[Close]]-C541)/C541</f>
        <v>3.8661710037175482E-3</v>
      </c>
    </row>
    <row r="543" spans="2:6" x14ac:dyDescent="0.3">
      <c r="B543" s="20">
        <v>42892</v>
      </c>
      <c r="C543" s="10">
        <v>67.87</v>
      </c>
      <c r="D543" s="11">
        <v>5494500</v>
      </c>
      <c r="E543" t="s">
        <v>53</v>
      </c>
      <c r="F543">
        <f>(Акции[[#This Row],[Close]]-C542)/C542</f>
        <v>5.3325433269145227E-3</v>
      </c>
    </row>
    <row r="544" spans="2:6" x14ac:dyDescent="0.3">
      <c r="B544" s="20">
        <v>42893</v>
      </c>
      <c r="C544" s="10">
        <v>68.75</v>
      </c>
      <c r="D544" s="11">
        <v>8406300</v>
      </c>
      <c r="E544" t="s">
        <v>53</v>
      </c>
      <c r="F544">
        <f>(Акции[[#This Row],[Close]]-C543)/C543</f>
        <v>1.2965964343597987E-2</v>
      </c>
    </row>
    <row r="545" spans="2:6" x14ac:dyDescent="0.3">
      <c r="B545" s="20">
        <v>42894</v>
      </c>
      <c r="C545" s="10">
        <v>68.760000000000005</v>
      </c>
      <c r="D545" s="11">
        <v>6082500</v>
      </c>
      <c r="E545" t="s">
        <v>53</v>
      </c>
      <c r="F545">
        <f>(Акции[[#This Row],[Close]]-C544)/C544</f>
        <v>1.4545454545461986E-4</v>
      </c>
    </row>
    <row r="546" spans="2:6" x14ac:dyDescent="0.3">
      <c r="B546" s="20">
        <v>42895</v>
      </c>
      <c r="C546" s="10">
        <v>69.67</v>
      </c>
      <c r="D546" s="11">
        <v>6159800</v>
      </c>
      <c r="E546" t="s">
        <v>53</v>
      </c>
      <c r="F546">
        <f>(Акции[[#This Row],[Close]]-C545)/C545</f>
        <v>1.3234438627108734E-2</v>
      </c>
    </row>
    <row r="547" spans="2:6" x14ac:dyDescent="0.3">
      <c r="B547" s="20">
        <v>42898</v>
      </c>
      <c r="C547" s="10">
        <v>69.53</v>
      </c>
      <c r="D547" s="11">
        <v>6084300</v>
      </c>
      <c r="E547" t="s">
        <v>53</v>
      </c>
      <c r="F547">
        <f>(Акции[[#This Row],[Close]]-C546)/C546</f>
        <v>-2.009473230945896E-3</v>
      </c>
    </row>
    <row r="548" spans="2:6" x14ac:dyDescent="0.3">
      <c r="B548" s="20">
        <v>42899</v>
      </c>
      <c r="C548" s="10">
        <v>69.67</v>
      </c>
      <c r="D548" s="11">
        <v>5269000</v>
      </c>
      <c r="E548" t="s">
        <v>53</v>
      </c>
      <c r="F548">
        <f>(Акции[[#This Row],[Close]]-C547)/C547</f>
        <v>2.0135193441679932E-3</v>
      </c>
    </row>
    <row r="549" spans="2:6" x14ac:dyDescent="0.3">
      <c r="B549" s="20">
        <v>42900</v>
      </c>
      <c r="C549" s="10">
        <v>70.52</v>
      </c>
      <c r="D549" s="11">
        <v>6639100</v>
      </c>
      <c r="E549" t="s">
        <v>53</v>
      </c>
      <c r="F549">
        <f>(Акции[[#This Row],[Close]]-C548)/C548</f>
        <v>1.2200373187885666E-2</v>
      </c>
    </row>
    <row r="550" spans="2:6" x14ac:dyDescent="0.3">
      <c r="B550" s="20">
        <v>42901</v>
      </c>
      <c r="C550" s="10">
        <v>70.599999999999994</v>
      </c>
      <c r="D550" s="11">
        <v>4682700</v>
      </c>
      <c r="E550" t="s">
        <v>53</v>
      </c>
      <c r="F550">
        <f>(Акции[[#This Row],[Close]]-C549)/C549</f>
        <v>1.1344299489506281E-3</v>
      </c>
    </row>
    <row r="551" spans="2:6" x14ac:dyDescent="0.3">
      <c r="B551" s="20">
        <v>42902</v>
      </c>
      <c r="C551" s="10">
        <v>71.05</v>
      </c>
      <c r="D551" s="11">
        <v>9342300</v>
      </c>
      <c r="E551" t="s">
        <v>53</v>
      </c>
      <c r="F551">
        <f>(Акции[[#This Row],[Close]]-C550)/C550</f>
        <v>6.3739376770538649E-3</v>
      </c>
    </row>
    <row r="552" spans="2:6" x14ac:dyDescent="0.3">
      <c r="B552" s="20">
        <v>42905</v>
      </c>
      <c r="C552" s="10">
        <v>71.34</v>
      </c>
      <c r="D552" s="11">
        <v>6396300</v>
      </c>
      <c r="E552" t="s">
        <v>53</v>
      </c>
      <c r="F552">
        <f>(Акции[[#This Row],[Close]]-C551)/C551</f>
        <v>4.0816326530613125E-3</v>
      </c>
    </row>
    <row r="553" spans="2:6" x14ac:dyDescent="0.3">
      <c r="B553" s="20">
        <v>42906</v>
      </c>
      <c r="C553" s="10">
        <v>71.22</v>
      </c>
      <c r="D553" s="11">
        <v>6542800</v>
      </c>
      <c r="E553" t="s">
        <v>53</v>
      </c>
      <c r="F553">
        <f>(Акции[[#This Row],[Close]]-C552)/C552</f>
        <v>-1.6820857863751688E-3</v>
      </c>
    </row>
    <row r="554" spans="2:6" x14ac:dyDescent="0.3">
      <c r="B554" s="20">
        <v>42907</v>
      </c>
      <c r="C554" s="10">
        <v>71.34</v>
      </c>
      <c r="D554" s="11">
        <v>6096800</v>
      </c>
      <c r="E554" t="s">
        <v>53</v>
      </c>
      <c r="F554">
        <f>(Акции[[#This Row],[Close]]-C553)/C553</f>
        <v>1.6849199663016646E-3</v>
      </c>
    </row>
    <row r="555" spans="2:6" x14ac:dyDescent="0.3">
      <c r="B555" s="20">
        <v>42908</v>
      </c>
      <c r="C555" s="10">
        <v>73.180000000000007</v>
      </c>
      <c r="D555" s="11">
        <v>9998900</v>
      </c>
      <c r="E555" t="s">
        <v>53</v>
      </c>
      <c r="F555">
        <f>(Акции[[#This Row],[Close]]-C554)/C554</f>
        <v>2.5791982057751659E-2</v>
      </c>
    </row>
    <row r="556" spans="2:6" x14ac:dyDescent="0.3">
      <c r="B556" s="20">
        <v>42909</v>
      </c>
      <c r="C556" s="10">
        <v>72.64</v>
      </c>
      <c r="D556" s="11">
        <v>7064500</v>
      </c>
      <c r="E556" t="s">
        <v>53</v>
      </c>
      <c r="F556">
        <f>(Акции[[#This Row],[Close]]-C555)/C555</f>
        <v>-7.3790653183930886E-3</v>
      </c>
    </row>
    <row r="557" spans="2:6" x14ac:dyDescent="0.3">
      <c r="B557" s="20">
        <v>42912</v>
      </c>
      <c r="C557" s="10">
        <v>72.739999999999995</v>
      </c>
      <c r="D557" s="11">
        <v>4019500</v>
      </c>
      <c r="E557" t="s">
        <v>53</v>
      </c>
      <c r="F557">
        <f>(Акции[[#This Row],[Close]]-C556)/C556</f>
        <v>1.3766519823787764E-3</v>
      </c>
    </row>
    <row r="558" spans="2:6" x14ac:dyDescent="0.3">
      <c r="B558" s="20">
        <v>42913</v>
      </c>
      <c r="C558" s="10">
        <v>72.39</v>
      </c>
      <c r="D558" s="11">
        <v>4490600</v>
      </c>
      <c r="E558" t="s">
        <v>53</v>
      </c>
      <c r="F558">
        <f>(Акции[[#This Row],[Close]]-C557)/C557</f>
        <v>-4.811657959856947E-3</v>
      </c>
    </row>
    <row r="559" spans="2:6" x14ac:dyDescent="0.3">
      <c r="B559" s="20">
        <v>42914</v>
      </c>
      <c r="C559" s="10">
        <v>72.92</v>
      </c>
      <c r="D559" s="11">
        <v>4196200</v>
      </c>
      <c r="E559" t="s">
        <v>53</v>
      </c>
      <c r="F559">
        <f>(Акции[[#This Row],[Close]]-C558)/C558</f>
        <v>7.3214532393977225E-3</v>
      </c>
    </row>
    <row r="560" spans="2:6" x14ac:dyDescent="0.3">
      <c r="B560" s="20">
        <v>42915</v>
      </c>
      <c r="C560" s="10">
        <v>72.48</v>
      </c>
      <c r="D560" s="11">
        <v>4444700</v>
      </c>
      <c r="E560" t="s">
        <v>53</v>
      </c>
      <c r="F560">
        <f>(Акции[[#This Row],[Close]]-C559)/C559</f>
        <v>-6.0340098738343078E-3</v>
      </c>
    </row>
    <row r="561" spans="2:6" x14ac:dyDescent="0.3">
      <c r="B561" s="20">
        <v>42916</v>
      </c>
      <c r="C561" s="10">
        <v>72.510000000000005</v>
      </c>
      <c r="D561" s="11">
        <v>4729100</v>
      </c>
      <c r="E561" t="s">
        <v>53</v>
      </c>
      <c r="F561">
        <f>(Акции[[#This Row],[Close]]-C560)/C560</f>
        <v>4.1390728476822759E-4</v>
      </c>
    </row>
    <row r="562" spans="2:6" x14ac:dyDescent="0.3">
      <c r="B562" s="20">
        <v>42919</v>
      </c>
      <c r="C562" s="10">
        <v>72.42</v>
      </c>
      <c r="D562" s="11">
        <v>2570700</v>
      </c>
      <c r="E562" t="s">
        <v>53</v>
      </c>
      <c r="F562">
        <f>(Акции[[#This Row],[Close]]-C561)/C561</f>
        <v>-1.2412081092263605E-3</v>
      </c>
    </row>
    <row r="563" spans="2:6" x14ac:dyDescent="0.3">
      <c r="B563" s="20">
        <v>42921</v>
      </c>
      <c r="C563" s="10">
        <v>72.48</v>
      </c>
      <c r="D563" s="11">
        <v>4751900</v>
      </c>
      <c r="E563" t="s">
        <v>53</v>
      </c>
      <c r="F563">
        <f>(Акции[[#This Row],[Close]]-C562)/C562</f>
        <v>8.2850041425023852E-4</v>
      </c>
    </row>
    <row r="564" spans="2:6" x14ac:dyDescent="0.3">
      <c r="B564" s="20">
        <v>42922</v>
      </c>
      <c r="C564" s="10">
        <v>71.73</v>
      </c>
      <c r="D564" s="11">
        <v>4372100</v>
      </c>
      <c r="E564" t="s">
        <v>53</v>
      </c>
      <c r="F564">
        <f>(Акции[[#This Row],[Close]]-C563)/C563</f>
        <v>-1.0347682119205297E-2</v>
      </c>
    </row>
    <row r="565" spans="2:6" x14ac:dyDescent="0.3">
      <c r="B565" s="20">
        <v>42923</v>
      </c>
      <c r="C565" s="10">
        <v>72.03</v>
      </c>
      <c r="D565" s="11">
        <v>4333700</v>
      </c>
      <c r="E565" t="s">
        <v>53</v>
      </c>
      <c r="F565">
        <f>(Акции[[#This Row],[Close]]-C564)/C564</f>
        <v>4.1823504809702658E-3</v>
      </c>
    </row>
    <row r="566" spans="2:6" x14ac:dyDescent="0.3">
      <c r="B566" s="20">
        <v>42926</v>
      </c>
      <c r="C566" s="10">
        <v>71.83</v>
      </c>
      <c r="D566" s="11">
        <v>3158300</v>
      </c>
      <c r="E566" t="s">
        <v>53</v>
      </c>
      <c r="F566">
        <f>(Акции[[#This Row],[Close]]-C565)/C565</f>
        <v>-2.7766208524226412E-3</v>
      </c>
    </row>
    <row r="567" spans="2:6" x14ac:dyDescent="0.3">
      <c r="B567" s="20">
        <v>42927</v>
      </c>
      <c r="C567" s="10">
        <v>71.84</v>
      </c>
      <c r="D567" s="11">
        <v>3535100</v>
      </c>
      <c r="E567" t="s">
        <v>53</v>
      </c>
      <c r="F567">
        <f>(Акции[[#This Row],[Close]]-C566)/C566</f>
        <v>1.3921759710434521E-4</v>
      </c>
    </row>
    <row r="568" spans="2:6" x14ac:dyDescent="0.3">
      <c r="B568" s="20">
        <v>42928</v>
      </c>
      <c r="C568" s="10">
        <v>71.88</v>
      </c>
      <c r="D568" s="11">
        <v>4860200</v>
      </c>
      <c r="E568" t="s">
        <v>53</v>
      </c>
      <c r="F568">
        <f>(Акции[[#This Row],[Close]]-C567)/C567</f>
        <v>5.5679287305111411E-4</v>
      </c>
    </row>
    <row r="569" spans="2:6" x14ac:dyDescent="0.3">
      <c r="B569" s="20">
        <v>42929</v>
      </c>
      <c r="C569" s="10">
        <v>72.63</v>
      </c>
      <c r="D569" s="11">
        <v>5189800</v>
      </c>
      <c r="E569" t="s">
        <v>53</v>
      </c>
      <c r="F569">
        <f>(Акции[[#This Row],[Close]]-C568)/C568</f>
        <v>1.0434056761268781E-2</v>
      </c>
    </row>
    <row r="570" spans="2:6" x14ac:dyDescent="0.3">
      <c r="B570" s="20">
        <v>42930</v>
      </c>
      <c r="C570" s="10">
        <v>73.11</v>
      </c>
      <c r="D570" s="11">
        <v>4335700</v>
      </c>
      <c r="E570" t="s">
        <v>53</v>
      </c>
      <c r="F570">
        <f>(Акции[[#This Row],[Close]]-C569)/C569</f>
        <v>6.6088393225940244E-3</v>
      </c>
    </row>
    <row r="571" spans="2:6" x14ac:dyDescent="0.3">
      <c r="B571" s="20">
        <v>42933</v>
      </c>
      <c r="C571" s="10">
        <v>72.7</v>
      </c>
      <c r="D571" s="11">
        <v>3461600</v>
      </c>
      <c r="E571" t="s">
        <v>53</v>
      </c>
      <c r="F571">
        <f>(Акции[[#This Row],[Close]]-C570)/C570</f>
        <v>-5.6079879633428613E-3</v>
      </c>
    </row>
    <row r="572" spans="2:6" x14ac:dyDescent="0.3">
      <c r="B572" s="20">
        <v>42934</v>
      </c>
      <c r="C572" s="10">
        <v>72.23</v>
      </c>
      <c r="D572" s="11">
        <v>5269100</v>
      </c>
      <c r="E572" t="s">
        <v>53</v>
      </c>
      <c r="F572">
        <f>(Акции[[#This Row],[Close]]-C571)/C571</f>
        <v>-6.4649243466299708E-3</v>
      </c>
    </row>
    <row r="573" spans="2:6" x14ac:dyDescent="0.3">
      <c r="B573" s="20">
        <v>42935</v>
      </c>
      <c r="C573" s="10">
        <v>72.77</v>
      </c>
      <c r="D573" s="11">
        <v>3904100</v>
      </c>
      <c r="E573" t="s">
        <v>53</v>
      </c>
      <c r="F573">
        <f>(Акции[[#This Row],[Close]]-C572)/C572</f>
        <v>7.4761179565276479E-3</v>
      </c>
    </row>
    <row r="574" spans="2:6" x14ac:dyDescent="0.3">
      <c r="B574" s="20">
        <v>42936</v>
      </c>
      <c r="C574" s="10">
        <v>74.010000000000005</v>
      </c>
      <c r="D574" s="11">
        <v>5329700</v>
      </c>
      <c r="E574" t="s">
        <v>53</v>
      </c>
      <c r="F574">
        <f>(Акции[[#This Row],[Close]]-C573)/C573</f>
        <v>1.7039989006458832E-2</v>
      </c>
    </row>
    <row r="575" spans="2:6" x14ac:dyDescent="0.3">
      <c r="B575" s="20">
        <v>42937</v>
      </c>
      <c r="C575" s="10">
        <v>74.63</v>
      </c>
      <c r="D575" s="11">
        <v>4961500</v>
      </c>
      <c r="E575" t="s">
        <v>53</v>
      </c>
      <c r="F575">
        <f>(Акции[[#This Row],[Close]]-C574)/C574</f>
        <v>8.3772463180649959E-3</v>
      </c>
    </row>
    <row r="576" spans="2:6" x14ac:dyDescent="0.3">
      <c r="B576" s="20">
        <v>42940</v>
      </c>
      <c r="C576" s="10">
        <v>73.91</v>
      </c>
      <c r="D576" s="11">
        <v>5497800</v>
      </c>
      <c r="E576" t="s">
        <v>53</v>
      </c>
      <c r="F576">
        <f>(Акции[[#This Row],[Close]]-C575)/C575</f>
        <v>-9.6475948010183426E-3</v>
      </c>
    </row>
    <row r="577" spans="2:6" x14ac:dyDescent="0.3">
      <c r="B577" s="20">
        <v>42941</v>
      </c>
      <c r="C577" s="10">
        <v>72.52</v>
      </c>
      <c r="D577" s="11">
        <v>6354200</v>
      </c>
      <c r="E577" t="s">
        <v>53</v>
      </c>
      <c r="F577">
        <f>(Акции[[#This Row],[Close]]-C576)/C576</f>
        <v>-1.8806656744689496E-2</v>
      </c>
    </row>
    <row r="578" spans="2:6" x14ac:dyDescent="0.3">
      <c r="B578" s="20">
        <v>42942</v>
      </c>
      <c r="C578" s="10">
        <v>72.59</v>
      </c>
      <c r="D578" s="11">
        <v>4877000</v>
      </c>
      <c r="E578" t="s">
        <v>53</v>
      </c>
      <c r="F578">
        <f>(Акции[[#This Row],[Close]]-C577)/C577</f>
        <v>9.6525096525106719E-4</v>
      </c>
    </row>
    <row r="579" spans="2:6" x14ac:dyDescent="0.3">
      <c r="B579" s="20">
        <v>42943</v>
      </c>
      <c r="C579" s="10">
        <v>71.73</v>
      </c>
      <c r="D579" s="11">
        <v>7389300</v>
      </c>
      <c r="E579" t="s">
        <v>53</v>
      </c>
      <c r="F579">
        <f>(Акции[[#This Row],[Close]]-C578)/C578</f>
        <v>-1.1847361895577896E-2</v>
      </c>
    </row>
    <row r="580" spans="2:6" x14ac:dyDescent="0.3">
      <c r="B580" s="20">
        <v>42944</v>
      </c>
      <c r="C580" s="10">
        <v>70.44</v>
      </c>
      <c r="D580" s="11">
        <v>8012400</v>
      </c>
      <c r="E580" t="s">
        <v>53</v>
      </c>
      <c r="F580">
        <f>(Акции[[#This Row],[Close]]-C579)/C579</f>
        <v>-1.7984107068172397E-2</v>
      </c>
    </row>
    <row r="581" spans="2:6" x14ac:dyDescent="0.3">
      <c r="B581" s="20">
        <v>42947</v>
      </c>
      <c r="C581" s="10">
        <v>69.91</v>
      </c>
      <c r="D581" s="11">
        <v>7770400</v>
      </c>
      <c r="E581" t="s">
        <v>53</v>
      </c>
      <c r="F581">
        <f>(Акции[[#This Row],[Close]]-C580)/C580</f>
        <v>-7.5241340147643547E-3</v>
      </c>
    </row>
    <row r="582" spans="2:6" x14ac:dyDescent="0.3">
      <c r="B582" s="20">
        <v>42948</v>
      </c>
      <c r="C582" s="10">
        <v>70.38</v>
      </c>
      <c r="D582" s="11">
        <v>6681700</v>
      </c>
      <c r="E582" t="s">
        <v>53</v>
      </c>
      <c r="F582">
        <f>(Акции[[#This Row],[Close]]-C581)/C581</f>
        <v>6.7229294807609622E-3</v>
      </c>
    </row>
    <row r="583" spans="2:6" x14ac:dyDescent="0.3">
      <c r="B583" s="20">
        <v>42949</v>
      </c>
      <c r="C583" s="10">
        <v>70.709999999999994</v>
      </c>
      <c r="D583" s="11">
        <v>4922200</v>
      </c>
      <c r="E583" t="s">
        <v>53</v>
      </c>
      <c r="F583">
        <f>(Акции[[#This Row],[Close]]-C582)/C582</f>
        <v>4.6888320545609308E-3</v>
      </c>
    </row>
    <row r="584" spans="2:6" x14ac:dyDescent="0.3">
      <c r="B584" s="20">
        <v>42950</v>
      </c>
      <c r="C584" s="10">
        <v>70.989999999999995</v>
      </c>
      <c r="D584" s="11">
        <v>4400400</v>
      </c>
      <c r="E584" t="s">
        <v>53</v>
      </c>
      <c r="F584">
        <f>(Акции[[#This Row],[Close]]-C583)/C583</f>
        <v>3.9598359496535304E-3</v>
      </c>
    </row>
    <row r="585" spans="2:6" x14ac:dyDescent="0.3">
      <c r="B585" s="20">
        <v>42951</v>
      </c>
      <c r="C585" s="10">
        <v>70.989999999999995</v>
      </c>
      <c r="D585" s="11">
        <v>4732500</v>
      </c>
      <c r="E585" t="s">
        <v>53</v>
      </c>
      <c r="F585">
        <f>(Акции[[#This Row],[Close]]-C584)/C584</f>
        <v>0</v>
      </c>
    </row>
    <row r="586" spans="2:6" x14ac:dyDescent="0.3">
      <c r="B586" s="20">
        <v>42954</v>
      </c>
      <c r="C586" s="10">
        <v>71.22</v>
      </c>
      <c r="D586" s="11">
        <v>3551100</v>
      </c>
      <c r="E586" t="s">
        <v>53</v>
      </c>
      <c r="F586">
        <f>(Акции[[#This Row],[Close]]-C585)/C585</f>
        <v>3.2398929426680377E-3</v>
      </c>
    </row>
    <row r="587" spans="2:6" x14ac:dyDescent="0.3">
      <c r="B587" s="20">
        <v>42955</v>
      </c>
      <c r="C587" s="10">
        <v>71.47</v>
      </c>
      <c r="D587" s="11">
        <v>4398000</v>
      </c>
      <c r="E587" t="s">
        <v>53</v>
      </c>
      <c r="F587">
        <f>(Акции[[#This Row],[Close]]-C586)/C586</f>
        <v>3.5102499297950014E-3</v>
      </c>
    </row>
    <row r="588" spans="2:6" x14ac:dyDescent="0.3">
      <c r="B588" s="20">
        <v>42956</v>
      </c>
      <c r="C588" s="10">
        <v>72.02</v>
      </c>
      <c r="D588" s="11">
        <v>4536300</v>
      </c>
      <c r="E588" t="s">
        <v>53</v>
      </c>
      <c r="F588">
        <f>(Акции[[#This Row],[Close]]-C587)/C587</f>
        <v>7.6955365887784689E-3</v>
      </c>
    </row>
    <row r="589" spans="2:6" x14ac:dyDescent="0.3">
      <c r="B589" s="20">
        <v>42957</v>
      </c>
      <c r="C589" s="10">
        <v>70.44</v>
      </c>
      <c r="D589" s="11">
        <v>5940300</v>
      </c>
      <c r="E589" t="s">
        <v>53</v>
      </c>
      <c r="F589">
        <f>(Акции[[#This Row],[Close]]-C588)/C588</f>
        <v>-2.1938350458206031E-2</v>
      </c>
    </row>
    <row r="590" spans="2:6" x14ac:dyDescent="0.3">
      <c r="B590" s="20">
        <v>42958</v>
      </c>
      <c r="C590" s="10">
        <v>70.63</v>
      </c>
      <c r="D590" s="11">
        <v>3248300</v>
      </c>
      <c r="E590" t="s">
        <v>53</v>
      </c>
      <c r="F590">
        <f>(Акции[[#This Row],[Close]]-C589)/C589</f>
        <v>2.6973310618966175E-3</v>
      </c>
    </row>
    <row r="591" spans="2:6" x14ac:dyDescent="0.3">
      <c r="B591" s="20">
        <v>42961</v>
      </c>
      <c r="C591" s="10">
        <v>70.819999999999993</v>
      </c>
      <c r="D591" s="11">
        <v>2648800</v>
      </c>
      <c r="E591" t="s">
        <v>53</v>
      </c>
      <c r="F591">
        <f>(Акции[[#This Row],[Close]]-C590)/C590</f>
        <v>2.6900750389352644E-3</v>
      </c>
    </row>
    <row r="592" spans="2:6" x14ac:dyDescent="0.3">
      <c r="B592" s="20">
        <v>42962</v>
      </c>
      <c r="C592" s="10">
        <v>70.34</v>
      </c>
      <c r="D592" s="11">
        <v>3724100</v>
      </c>
      <c r="E592" t="s">
        <v>53</v>
      </c>
      <c r="F592">
        <f>(Акции[[#This Row],[Close]]-C591)/C591</f>
        <v>-6.7777463993220818E-3</v>
      </c>
    </row>
    <row r="593" spans="2:6" x14ac:dyDescent="0.3">
      <c r="B593" s="20">
        <v>42963</v>
      </c>
      <c r="C593" s="10">
        <v>70.42</v>
      </c>
      <c r="D593" s="11">
        <v>4751600</v>
      </c>
      <c r="E593" t="s">
        <v>53</v>
      </c>
      <c r="F593">
        <f>(Акции[[#This Row],[Close]]-C592)/C592</f>
        <v>1.1373329542223242E-3</v>
      </c>
    </row>
    <row r="594" spans="2:6" x14ac:dyDescent="0.3">
      <c r="B594" s="20">
        <v>42964</v>
      </c>
      <c r="C594" s="10">
        <v>69.849999999999994</v>
      </c>
      <c r="D594" s="11">
        <v>5086000</v>
      </c>
      <c r="E594" t="s">
        <v>53</v>
      </c>
      <c r="F594">
        <f>(Акции[[#This Row],[Close]]-C593)/C593</f>
        <v>-8.0942913944903067E-3</v>
      </c>
    </row>
    <row r="595" spans="2:6" x14ac:dyDescent="0.3">
      <c r="B595" s="20">
        <v>42965</v>
      </c>
      <c r="C595" s="10">
        <v>69.959999999999994</v>
      </c>
      <c r="D595" s="11">
        <v>4016400</v>
      </c>
      <c r="E595" t="s">
        <v>53</v>
      </c>
      <c r="F595">
        <f>(Акции[[#This Row],[Close]]-C594)/C594</f>
        <v>1.5748031496062912E-3</v>
      </c>
    </row>
    <row r="596" spans="2:6" x14ac:dyDescent="0.3">
      <c r="B596" s="20">
        <v>42968</v>
      </c>
      <c r="C596" s="10">
        <v>70.7</v>
      </c>
      <c r="D596" s="11">
        <v>4666400</v>
      </c>
      <c r="E596" t="s">
        <v>53</v>
      </c>
      <c r="F596">
        <f>(Акции[[#This Row],[Close]]-C595)/C595</f>
        <v>1.0577472841623916E-2</v>
      </c>
    </row>
    <row r="597" spans="2:6" x14ac:dyDescent="0.3">
      <c r="B597" s="20">
        <v>42969</v>
      </c>
      <c r="C597" s="10">
        <v>71.75</v>
      </c>
      <c r="D597" s="11">
        <v>3589000</v>
      </c>
      <c r="E597" t="s">
        <v>53</v>
      </c>
      <c r="F597">
        <f>(Акции[[#This Row],[Close]]-C596)/C596</f>
        <v>1.4851485148514811E-2</v>
      </c>
    </row>
    <row r="598" spans="2:6" x14ac:dyDescent="0.3">
      <c r="B598" s="20">
        <v>42970</v>
      </c>
      <c r="C598" s="10">
        <v>71.52</v>
      </c>
      <c r="D598" s="11">
        <v>3071300</v>
      </c>
      <c r="E598" t="s">
        <v>53</v>
      </c>
      <c r="F598">
        <f>(Акции[[#This Row],[Close]]-C597)/C597</f>
        <v>-3.2055749128920416E-3</v>
      </c>
    </row>
    <row r="599" spans="2:6" x14ac:dyDescent="0.3">
      <c r="B599" s="20">
        <v>42971</v>
      </c>
      <c r="C599" s="10">
        <v>72.11</v>
      </c>
      <c r="D599" s="11">
        <v>4088300</v>
      </c>
      <c r="E599" t="s">
        <v>53</v>
      </c>
      <c r="F599">
        <f>(Акции[[#This Row],[Close]]-C598)/C598</f>
        <v>8.2494407158837171E-3</v>
      </c>
    </row>
    <row r="600" spans="2:6" x14ac:dyDescent="0.3">
      <c r="B600" s="20">
        <v>42972</v>
      </c>
      <c r="C600" s="10">
        <v>72.48</v>
      </c>
      <c r="D600" s="11">
        <v>3871200</v>
      </c>
      <c r="E600" t="s">
        <v>53</v>
      </c>
      <c r="F600">
        <f>(Акции[[#This Row],[Close]]-C599)/C599</f>
        <v>5.1310497850506802E-3</v>
      </c>
    </row>
    <row r="601" spans="2:6" x14ac:dyDescent="0.3">
      <c r="B601" s="20">
        <v>42975</v>
      </c>
      <c r="C601" s="10">
        <v>73.319999999999993</v>
      </c>
      <c r="D601" s="11">
        <v>4574400</v>
      </c>
      <c r="E601" t="s">
        <v>53</v>
      </c>
      <c r="F601">
        <f>(Акции[[#This Row],[Close]]-C600)/C600</f>
        <v>1.1589403973509785E-2</v>
      </c>
    </row>
    <row r="602" spans="2:6" x14ac:dyDescent="0.3">
      <c r="B602" s="20">
        <v>42976</v>
      </c>
      <c r="C602" s="10">
        <v>73.89</v>
      </c>
      <c r="D602" s="11">
        <v>3390800</v>
      </c>
      <c r="E602" t="s">
        <v>53</v>
      </c>
      <c r="F602">
        <f>(Акции[[#This Row],[Close]]-C601)/C601</f>
        <v>7.7741407528642585E-3</v>
      </c>
    </row>
    <row r="603" spans="2:6" x14ac:dyDescent="0.3">
      <c r="B603" s="20">
        <v>42977</v>
      </c>
      <c r="C603" s="10">
        <v>73.92</v>
      </c>
      <c r="D603" s="11">
        <v>3189100</v>
      </c>
      <c r="E603" t="s">
        <v>53</v>
      </c>
      <c r="F603">
        <f>(Акции[[#This Row],[Close]]-C602)/C602</f>
        <v>4.0600893219652371E-4</v>
      </c>
    </row>
    <row r="604" spans="2:6" x14ac:dyDescent="0.3">
      <c r="B604" s="20">
        <v>42978</v>
      </c>
      <c r="C604" s="10">
        <v>75.3</v>
      </c>
      <c r="D604" s="11">
        <v>6177600</v>
      </c>
      <c r="E604" t="s">
        <v>53</v>
      </c>
      <c r="F604">
        <f>(Акции[[#This Row],[Close]]-C603)/C603</f>
        <v>1.8668831168831106E-2</v>
      </c>
    </row>
    <row r="605" spans="2:6" x14ac:dyDescent="0.3">
      <c r="B605" s="20">
        <v>42979</v>
      </c>
      <c r="C605" s="10">
        <v>75.42</v>
      </c>
      <c r="D605" s="11">
        <v>3831700</v>
      </c>
      <c r="E605" t="s">
        <v>53</v>
      </c>
      <c r="F605">
        <f>(Акции[[#This Row],[Close]]-C604)/C604</f>
        <v>1.5936254980080287E-3</v>
      </c>
    </row>
    <row r="606" spans="2:6" x14ac:dyDescent="0.3">
      <c r="B606" s="20">
        <v>42983</v>
      </c>
      <c r="C606" s="10">
        <v>75.25</v>
      </c>
      <c r="D606" s="11">
        <v>6309100</v>
      </c>
      <c r="E606" t="s">
        <v>53</v>
      </c>
      <c r="F606">
        <f>(Акции[[#This Row],[Close]]-C605)/C605</f>
        <v>-2.254044020153828E-3</v>
      </c>
    </row>
    <row r="607" spans="2:6" x14ac:dyDescent="0.3">
      <c r="B607" s="20">
        <v>42984</v>
      </c>
      <c r="C607" s="10">
        <v>77.05</v>
      </c>
      <c r="D607" s="11">
        <v>7755200</v>
      </c>
      <c r="E607" t="s">
        <v>53</v>
      </c>
      <c r="F607">
        <f>(Акции[[#This Row],[Close]]-C606)/C606</f>
        <v>2.3920265780730858E-2</v>
      </c>
    </row>
    <row r="608" spans="2:6" x14ac:dyDescent="0.3">
      <c r="B608" s="20">
        <v>42985</v>
      </c>
      <c r="C608" s="10">
        <v>81.78</v>
      </c>
      <c r="D608" s="11">
        <v>15377300</v>
      </c>
      <c r="E608" t="s">
        <v>53</v>
      </c>
      <c r="F608">
        <f>(Акции[[#This Row],[Close]]-C607)/C607</f>
        <v>6.1388708630759299E-2</v>
      </c>
    </row>
    <row r="609" spans="2:6" x14ac:dyDescent="0.3">
      <c r="B609" s="20">
        <v>42986</v>
      </c>
      <c r="C609" s="10">
        <v>85.34</v>
      </c>
      <c r="D609" s="11">
        <v>14809100</v>
      </c>
      <c r="E609" t="s">
        <v>53</v>
      </c>
      <c r="F609">
        <f>(Акции[[#This Row],[Close]]-C608)/C608</f>
        <v>4.3531425776473495E-2</v>
      </c>
    </row>
    <row r="610" spans="2:6" x14ac:dyDescent="0.3">
      <c r="B610" s="20">
        <v>42989</v>
      </c>
      <c r="C610" s="10">
        <v>87</v>
      </c>
      <c r="D610" s="11">
        <v>12687000</v>
      </c>
      <c r="E610" t="s">
        <v>53</v>
      </c>
      <c r="F610">
        <f>(Акции[[#This Row],[Close]]-C609)/C609</f>
        <v>1.9451605343332512E-2</v>
      </c>
    </row>
    <row r="611" spans="2:6" x14ac:dyDescent="0.3">
      <c r="B611" s="20">
        <v>42990</v>
      </c>
      <c r="C611" s="10">
        <v>87.75</v>
      </c>
      <c r="D611" s="11">
        <v>11155600</v>
      </c>
      <c r="E611" t="s">
        <v>53</v>
      </c>
      <c r="F611">
        <f>(Акции[[#This Row],[Close]]-C610)/C610</f>
        <v>8.6206896551724137E-3</v>
      </c>
    </row>
    <row r="612" spans="2:6" x14ac:dyDescent="0.3">
      <c r="B612" s="20">
        <v>42991</v>
      </c>
      <c r="C612" s="10">
        <v>88.47</v>
      </c>
      <c r="D612" s="11">
        <v>9172200</v>
      </c>
      <c r="E612" t="s">
        <v>53</v>
      </c>
      <c r="F612">
        <f>(Акции[[#This Row],[Close]]-C611)/C611</f>
        <v>8.205128205128193E-3</v>
      </c>
    </row>
    <row r="613" spans="2:6" x14ac:dyDescent="0.3">
      <c r="B613" s="20">
        <v>42992</v>
      </c>
      <c r="C613" s="10">
        <v>89.22</v>
      </c>
      <c r="D613" s="11">
        <v>10272200</v>
      </c>
      <c r="E613" t="s">
        <v>53</v>
      </c>
      <c r="F613">
        <f>(Акции[[#This Row],[Close]]-C612)/C612</f>
        <v>8.4774499830450999E-3</v>
      </c>
    </row>
    <row r="614" spans="2:6" x14ac:dyDescent="0.3">
      <c r="B614" s="20">
        <v>42993</v>
      </c>
      <c r="C614" s="10">
        <v>87.37</v>
      </c>
      <c r="D614" s="11">
        <v>20441500</v>
      </c>
      <c r="E614" t="s">
        <v>53</v>
      </c>
      <c r="F614">
        <f>(Акции[[#This Row],[Close]]-C613)/C613</f>
        <v>-2.0735261152207963E-2</v>
      </c>
    </row>
    <row r="615" spans="2:6" x14ac:dyDescent="0.3">
      <c r="B615" s="20">
        <v>42996</v>
      </c>
      <c r="C615" s="10">
        <v>85.32</v>
      </c>
      <c r="D615" s="11">
        <v>9656700</v>
      </c>
      <c r="E615" t="s">
        <v>53</v>
      </c>
      <c r="F615">
        <f>(Акции[[#This Row],[Close]]-C614)/C614</f>
        <v>-2.34634313837703E-2</v>
      </c>
    </row>
    <row r="616" spans="2:6" x14ac:dyDescent="0.3">
      <c r="B616" s="20">
        <v>42997</v>
      </c>
      <c r="C616" s="10">
        <v>86.37</v>
      </c>
      <c r="D616" s="11">
        <v>7786400</v>
      </c>
      <c r="E616" t="s">
        <v>53</v>
      </c>
      <c r="F616">
        <f>(Акции[[#This Row],[Close]]-C615)/C615</f>
        <v>1.2306610407876365E-2</v>
      </c>
    </row>
    <row r="617" spans="2:6" x14ac:dyDescent="0.3">
      <c r="B617" s="20">
        <v>42998</v>
      </c>
      <c r="C617" s="10">
        <v>87.41</v>
      </c>
      <c r="D617" s="11">
        <v>6559400</v>
      </c>
      <c r="E617" t="s">
        <v>53</v>
      </c>
      <c r="F617">
        <f>(Акции[[#This Row],[Close]]-C616)/C616</f>
        <v>1.2041218015514554E-2</v>
      </c>
    </row>
    <row r="618" spans="2:6" x14ac:dyDescent="0.3">
      <c r="B618" s="20">
        <v>42999</v>
      </c>
      <c r="C618" s="10">
        <v>87.41</v>
      </c>
      <c r="D618" s="11">
        <v>7340300</v>
      </c>
      <c r="E618" t="s">
        <v>53</v>
      </c>
      <c r="F618">
        <f>(Акции[[#This Row],[Close]]-C617)/C617</f>
        <v>0</v>
      </c>
    </row>
    <row r="619" spans="2:6" x14ac:dyDescent="0.3">
      <c r="B619" s="20">
        <v>43000</v>
      </c>
      <c r="C619" s="10">
        <v>87.48</v>
      </c>
      <c r="D619" s="11">
        <v>6807000</v>
      </c>
      <c r="E619" t="s">
        <v>53</v>
      </c>
      <c r="F619">
        <f>(Акции[[#This Row],[Close]]-C618)/C618</f>
        <v>8.0082370438173424E-4</v>
      </c>
    </row>
    <row r="620" spans="2:6" x14ac:dyDescent="0.3">
      <c r="B620" s="20">
        <v>43003</v>
      </c>
      <c r="C620" s="10">
        <v>86.57</v>
      </c>
      <c r="D620" s="11">
        <v>8287000</v>
      </c>
      <c r="E620" t="s">
        <v>53</v>
      </c>
      <c r="F620">
        <f>(Акции[[#This Row],[Close]]-C619)/C619</f>
        <v>-1.0402377686328427E-2</v>
      </c>
    </row>
    <row r="621" spans="2:6" x14ac:dyDescent="0.3">
      <c r="B621" s="20">
        <v>43004</v>
      </c>
      <c r="C621" s="10">
        <v>85.35</v>
      </c>
      <c r="D621" s="11">
        <v>5862400</v>
      </c>
      <c r="E621" t="s">
        <v>53</v>
      </c>
      <c r="F621">
        <f>(Акции[[#This Row],[Close]]-C620)/C620</f>
        <v>-1.4092641792768845E-2</v>
      </c>
    </row>
    <row r="622" spans="2:6" x14ac:dyDescent="0.3">
      <c r="B622" s="20">
        <v>43005</v>
      </c>
      <c r="C622" s="10">
        <v>84.75</v>
      </c>
      <c r="D622" s="11">
        <v>6581200</v>
      </c>
      <c r="E622" t="s">
        <v>53</v>
      </c>
      <c r="F622">
        <f>(Акции[[#This Row],[Close]]-C621)/C621</f>
        <v>-7.0298769771528335E-3</v>
      </c>
    </row>
    <row r="623" spans="2:6" x14ac:dyDescent="0.3">
      <c r="B623" s="20">
        <v>43006</v>
      </c>
      <c r="C623" s="10">
        <v>88.96</v>
      </c>
      <c r="D623" s="11">
        <v>14809300</v>
      </c>
      <c r="E623" t="s">
        <v>53</v>
      </c>
      <c r="F623">
        <f>(Акции[[#This Row],[Close]]-C622)/C622</f>
        <v>4.9675516224188719E-2</v>
      </c>
    </row>
    <row r="624" spans="2:6" x14ac:dyDescent="0.3">
      <c r="B624" s="20">
        <v>43007</v>
      </c>
      <c r="C624" s="10">
        <v>88.86</v>
      </c>
      <c r="D624" s="11">
        <v>6769400</v>
      </c>
      <c r="E624" t="s">
        <v>53</v>
      </c>
      <c r="F624">
        <f>(Акции[[#This Row],[Close]]-C623)/C623</f>
        <v>-1.1241007194243966E-3</v>
      </c>
    </row>
    <row r="625" spans="2:6" x14ac:dyDescent="0.3">
      <c r="B625" s="20">
        <v>43010</v>
      </c>
      <c r="C625" s="10">
        <v>90.39</v>
      </c>
      <c r="D625" s="11">
        <v>6600100</v>
      </c>
      <c r="E625" t="s">
        <v>53</v>
      </c>
      <c r="F625">
        <f>(Акции[[#This Row],[Close]]-C624)/C624</f>
        <v>1.721809588116139E-2</v>
      </c>
    </row>
    <row r="626" spans="2:6" x14ac:dyDescent="0.3">
      <c r="B626" s="20">
        <v>43011</v>
      </c>
      <c r="C626" s="10">
        <v>89.7</v>
      </c>
      <c r="D626" s="11">
        <v>4286900</v>
      </c>
      <c r="E626" t="s">
        <v>53</v>
      </c>
      <c r="F626">
        <f>(Акции[[#This Row],[Close]]-C625)/C625</f>
        <v>-7.6335877862595165E-3</v>
      </c>
    </row>
    <row r="627" spans="2:6" x14ac:dyDescent="0.3">
      <c r="B627" s="20">
        <v>43012</v>
      </c>
      <c r="C627" s="10">
        <v>89.9</v>
      </c>
      <c r="D627" s="11">
        <v>3251200</v>
      </c>
      <c r="E627" t="s">
        <v>53</v>
      </c>
      <c r="F627">
        <f>(Акции[[#This Row],[Close]]-C626)/C626</f>
        <v>2.2296544035674787E-3</v>
      </c>
    </row>
    <row r="628" spans="2:6" x14ac:dyDescent="0.3">
      <c r="B628" s="20">
        <v>43013</v>
      </c>
      <c r="C628" s="10">
        <v>90.18</v>
      </c>
      <c r="D628" s="11">
        <v>4382900</v>
      </c>
      <c r="E628" t="s">
        <v>53</v>
      </c>
      <c r="F628">
        <f>(Акции[[#This Row],[Close]]-C627)/C627</f>
        <v>3.1145717463848845E-3</v>
      </c>
    </row>
    <row r="629" spans="2:6" x14ac:dyDescent="0.3">
      <c r="B629" s="20">
        <v>43014</v>
      </c>
      <c r="C629" s="10">
        <v>90.49</v>
      </c>
      <c r="D629" s="11">
        <v>3461800</v>
      </c>
      <c r="E629" t="s">
        <v>53</v>
      </c>
      <c r="F629">
        <f>(Акции[[#This Row],[Close]]-C628)/C628</f>
        <v>3.4375693058326462E-3</v>
      </c>
    </row>
    <row r="630" spans="2:6" x14ac:dyDescent="0.3">
      <c r="B630" s="20">
        <v>43017</v>
      </c>
      <c r="C630" s="10">
        <v>90.78</v>
      </c>
      <c r="D630" s="11">
        <v>4331500</v>
      </c>
      <c r="E630" t="s">
        <v>53</v>
      </c>
      <c r="F630">
        <f>(Акции[[#This Row],[Close]]-C629)/C629</f>
        <v>3.2047740081777684E-3</v>
      </c>
    </row>
    <row r="631" spans="2:6" x14ac:dyDescent="0.3">
      <c r="B631" s="20">
        <v>43018</v>
      </c>
      <c r="C631" s="10">
        <v>91.17</v>
      </c>
      <c r="D631" s="11">
        <v>3560200</v>
      </c>
      <c r="E631" t="s">
        <v>53</v>
      </c>
      <c r="F631">
        <f>(Акции[[#This Row],[Close]]-C630)/C630</f>
        <v>4.2961004626569793E-3</v>
      </c>
    </row>
    <row r="632" spans="2:6" x14ac:dyDescent="0.3">
      <c r="B632" s="20">
        <v>43019</v>
      </c>
      <c r="C632" s="10">
        <v>92.38</v>
      </c>
      <c r="D632" s="11">
        <v>6298500</v>
      </c>
      <c r="E632" t="s">
        <v>53</v>
      </c>
      <c r="F632">
        <f>(Акции[[#This Row],[Close]]-C631)/C631</f>
        <v>1.3271909619392275E-2</v>
      </c>
    </row>
    <row r="633" spans="2:6" x14ac:dyDescent="0.3">
      <c r="B633" s="20">
        <v>43020</v>
      </c>
      <c r="C633" s="10">
        <v>91.42</v>
      </c>
      <c r="D633" s="11">
        <v>4818200</v>
      </c>
      <c r="E633" t="s">
        <v>53</v>
      </c>
      <c r="F633">
        <f>(Акции[[#This Row],[Close]]-C632)/C632</f>
        <v>-1.039185970989385E-2</v>
      </c>
    </row>
    <row r="634" spans="2:6" x14ac:dyDescent="0.3">
      <c r="B634" s="20">
        <v>43021</v>
      </c>
      <c r="C634" s="10">
        <v>90.67</v>
      </c>
      <c r="D634" s="11">
        <v>6803900</v>
      </c>
      <c r="E634" t="s">
        <v>53</v>
      </c>
      <c r="F634">
        <f>(Акции[[#This Row],[Close]]-C633)/C633</f>
        <v>-8.2038941150732875E-3</v>
      </c>
    </row>
    <row r="635" spans="2:6" x14ac:dyDescent="0.3">
      <c r="B635" s="20">
        <v>43024</v>
      </c>
      <c r="C635" s="10">
        <v>91.04</v>
      </c>
      <c r="D635" s="11">
        <v>4640300</v>
      </c>
      <c r="E635" t="s">
        <v>53</v>
      </c>
      <c r="F635">
        <f>(Акции[[#This Row],[Close]]-C634)/C634</f>
        <v>4.0807323260174761E-3</v>
      </c>
    </row>
    <row r="636" spans="2:6" x14ac:dyDescent="0.3">
      <c r="B636" s="20">
        <v>43025</v>
      </c>
      <c r="C636" s="10">
        <v>92.17</v>
      </c>
      <c r="D636" s="11">
        <v>5280500</v>
      </c>
      <c r="E636" t="s">
        <v>53</v>
      </c>
      <c r="F636">
        <f>(Акции[[#This Row],[Close]]-C635)/C635</f>
        <v>1.2412126537785537E-2</v>
      </c>
    </row>
    <row r="637" spans="2:6" x14ac:dyDescent="0.3">
      <c r="B637" s="20">
        <v>43026</v>
      </c>
      <c r="C637" s="10">
        <v>96.04</v>
      </c>
      <c r="D637" s="11">
        <v>10979700</v>
      </c>
      <c r="E637" t="s">
        <v>53</v>
      </c>
      <c r="F637">
        <f>(Акции[[#This Row],[Close]]-C636)/C636</f>
        <v>4.1987631550396053E-2</v>
      </c>
    </row>
    <row r="638" spans="2:6" x14ac:dyDescent="0.3">
      <c r="B638" s="20">
        <v>43027</v>
      </c>
      <c r="C638" s="10">
        <v>96.48</v>
      </c>
      <c r="D638" s="11">
        <v>9303700</v>
      </c>
      <c r="E638" t="s">
        <v>53</v>
      </c>
      <c r="F638">
        <f>(Акции[[#This Row],[Close]]-C637)/C637</f>
        <v>4.5814244064972687E-3</v>
      </c>
    </row>
    <row r="639" spans="2:6" x14ac:dyDescent="0.3">
      <c r="B639" s="20">
        <v>43028</v>
      </c>
      <c r="C639" s="10">
        <v>96.1</v>
      </c>
      <c r="D639" s="11">
        <v>6882600</v>
      </c>
      <c r="E639" t="s">
        <v>53</v>
      </c>
      <c r="F639">
        <f>(Акции[[#This Row],[Close]]-C638)/C638</f>
        <v>-3.9386401326700834E-3</v>
      </c>
    </row>
    <row r="640" spans="2:6" x14ac:dyDescent="0.3">
      <c r="B640" s="20">
        <v>43031</v>
      </c>
      <c r="C640" s="10">
        <v>94.51</v>
      </c>
      <c r="D640" s="11">
        <v>4483900</v>
      </c>
      <c r="E640" t="s">
        <v>53</v>
      </c>
      <c r="F640">
        <f>(Акции[[#This Row],[Close]]-C639)/C639</f>
        <v>-1.6545265348595101E-2</v>
      </c>
    </row>
    <row r="641" spans="2:6" x14ac:dyDescent="0.3">
      <c r="B641" s="20">
        <v>43032</v>
      </c>
      <c r="C641" s="10">
        <v>91.69</v>
      </c>
      <c r="D641" s="11">
        <v>10301100</v>
      </c>
      <c r="E641" t="s">
        <v>53</v>
      </c>
      <c r="F641">
        <f>(Акции[[#This Row],[Close]]-C640)/C640</f>
        <v>-2.9838112369061552E-2</v>
      </c>
    </row>
    <row r="642" spans="2:6" x14ac:dyDescent="0.3">
      <c r="B642" s="20">
        <v>43033</v>
      </c>
      <c r="C642" s="10">
        <v>91.77</v>
      </c>
      <c r="D642" s="11">
        <v>6924800</v>
      </c>
      <c r="E642" t="s">
        <v>53</v>
      </c>
      <c r="F642">
        <f>(Акции[[#This Row],[Close]]-C641)/C641</f>
        <v>8.7250518049949066E-4</v>
      </c>
    </row>
    <row r="643" spans="2:6" x14ac:dyDescent="0.3">
      <c r="B643" s="20">
        <v>43034</v>
      </c>
      <c r="C643" s="10">
        <v>89.56</v>
      </c>
      <c r="D643" s="11">
        <v>10307500</v>
      </c>
      <c r="E643" t="s">
        <v>53</v>
      </c>
      <c r="F643">
        <f>(Акции[[#This Row],[Close]]-C642)/C642</f>
        <v>-2.4081943990410741E-2</v>
      </c>
    </row>
    <row r="644" spans="2:6" x14ac:dyDescent="0.3">
      <c r="B644" s="20">
        <v>43035</v>
      </c>
      <c r="C644" s="10">
        <v>91.93</v>
      </c>
      <c r="D644" s="11">
        <v>9066300</v>
      </c>
      <c r="E644" t="s">
        <v>53</v>
      </c>
      <c r="F644">
        <f>(Акции[[#This Row],[Close]]-C643)/C643</f>
        <v>2.6462706565431045E-2</v>
      </c>
    </row>
    <row r="645" spans="2:6" x14ac:dyDescent="0.3">
      <c r="B645" s="20">
        <v>43038</v>
      </c>
      <c r="C645" s="10">
        <v>90.96</v>
      </c>
      <c r="D645" s="11">
        <v>6526200</v>
      </c>
      <c r="E645" t="s">
        <v>53</v>
      </c>
      <c r="F645">
        <f>(Акции[[#This Row],[Close]]-C644)/C644</f>
        <v>-1.0551506581094452E-2</v>
      </c>
    </row>
    <row r="646" spans="2:6" x14ac:dyDescent="0.3">
      <c r="B646" s="20">
        <v>43039</v>
      </c>
      <c r="C646" s="10">
        <v>90.25</v>
      </c>
      <c r="D646" s="11">
        <v>7065600</v>
      </c>
      <c r="E646" t="s">
        <v>53</v>
      </c>
      <c r="F646">
        <f>(Акции[[#This Row],[Close]]-C645)/C645</f>
        <v>-7.8056288478451381E-3</v>
      </c>
    </row>
    <row r="647" spans="2:6" x14ac:dyDescent="0.3">
      <c r="B647" s="20">
        <v>43040</v>
      </c>
      <c r="C647" s="10">
        <v>92.44</v>
      </c>
      <c r="D647" s="11">
        <v>7048800</v>
      </c>
      <c r="E647" t="s">
        <v>53</v>
      </c>
      <c r="F647">
        <f>(Акции[[#This Row],[Close]]-C646)/C646</f>
        <v>2.4265927977839309E-2</v>
      </c>
    </row>
    <row r="648" spans="2:6" x14ac:dyDescent="0.3">
      <c r="B648" s="20">
        <v>43041</v>
      </c>
      <c r="C648" s="10">
        <v>91.02</v>
      </c>
      <c r="D648" s="11">
        <v>4981900</v>
      </c>
      <c r="E648" t="s">
        <v>53</v>
      </c>
      <c r="F648">
        <f>(Акции[[#This Row],[Close]]-C647)/C647</f>
        <v>-1.536131544785809E-2</v>
      </c>
    </row>
    <row r="649" spans="2:6" x14ac:dyDescent="0.3">
      <c r="B649" s="20">
        <v>43042</v>
      </c>
      <c r="C649" s="10">
        <v>92.31</v>
      </c>
      <c r="D649" s="11">
        <v>3620800</v>
      </c>
      <c r="E649" t="s">
        <v>53</v>
      </c>
      <c r="F649">
        <f>(Акции[[#This Row],[Close]]-C648)/C648</f>
        <v>1.4172709294660583E-2</v>
      </c>
    </row>
    <row r="650" spans="2:6" x14ac:dyDescent="0.3">
      <c r="B650" s="20">
        <v>43045</v>
      </c>
      <c r="C650" s="10">
        <v>92.96</v>
      </c>
      <c r="D650" s="11">
        <v>5633600</v>
      </c>
      <c r="E650" t="s">
        <v>53</v>
      </c>
      <c r="F650">
        <f>(Акции[[#This Row],[Close]]-C649)/C649</f>
        <v>7.0414906294008388E-3</v>
      </c>
    </row>
    <row r="651" spans="2:6" x14ac:dyDescent="0.3">
      <c r="B651" s="20">
        <v>43046</v>
      </c>
      <c r="C651" s="10">
        <v>93.96</v>
      </c>
      <c r="D651" s="11">
        <v>7014000</v>
      </c>
      <c r="E651" t="s">
        <v>53</v>
      </c>
      <c r="F651">
        <f>(Акции[[#This Row],[Close]]-C650)/C650</f>
        <v>1.0757314974182445E-2</v>
      </c>
    </row>
    <row r="652" spans="2:6" x14ac:dyDescent="0.3">
      <c r="B652" s="20">
        <v>43047</v>
      </c>
      <c r="C652" s="10">
        <v>95.71</v>
      </c>
      <c r="D652" s="11">
        <v>6802600</v>
      </c>
      <c r="E652" t="s">
        <v>53</v>
      </c>
      <c r="F652">
        <f>(Акции[[#This Row],[Close]]-C651)/C651</f>
        <v>1.8624946785866327E-2</v>
      </c>
    </row>
    <row r="653" spans="2:6" x14ac:dyDescent="0.3">
      <c r="B653" s="20">
        <v>43048</v>
      </c>
      <c r="C653" s="10">
        <v>95.89</v>
      </c>
      <c r="D653" s="11">
        <v>5187000</v>
      </c>
      <c r="E653" t="s">
        <v>53</v>
      </c>
      <c r="F653">
        <f>(Акции[[#This Row],[Close]]-C652)/C652</f>
        <v>1.8806812245325132E-3</v>
      </c>
    </row>
    <row r="654" spans="2:6" x14ac:dyDescent="0.3">
      <c r="B654" s="20">
        <v>43049</v>
      </c>
      <c r="C654" s="10">
        <v>95.43</v>
      </c>
      <c r="D654" s="11">
        <v>6170100</v>
      </c>
      <c r="E654" t="s">
        <v>53</v>
      </c>
      <c r="F654">
        <f>(Акции[[#This Row],[Close]]-C653)/C653</f>
        <v>-4.7971634164145766E-3</v>
      </c>
    </row>
    <row r="655" spans="2:6" x14ac:dyDescent="0.3">
      <c r="B655" s="20">
        <v>43052</v>
      </c>
      <c r="C655" s="10">
        <v>95.12</v>
      </c>
      <c r="D655" s="11">
        <v>4035700</v>
      </c>
      <c r="E655" t="s">
        <v>53</v>
      </c>
      <c r="F655">
        <f>(Акции[[#This Row],[Close]]-C654)/C654</f>
        <v>-3.2484543644556454E-3</v>
      </c>
    </row>
    <row r="656" spans="2:6" x14ac:dyDescent="0.3">
      <c r="B656" s="20">
        <v>43053</v>
      </c>
      <c r="C656" s="10">
        <v>94.75</v>
      </c>
      <c r="D656" s="11">
        <v>4717300</v>
      </c>
      <c r="E656" t="s">
        <v>53</v>
      </c>
      <c r="F656">
        <f>(Акции[[#This Row],[Close]]-C655)/C655</f>
        <v>-3.8898233809924782E-3</v>
      </c>
    </row>
    <row r="657" spans="2:6" x14ac:dyDescent="0.3">
      <c r="B657" s="20">
        <v>43054</v>
      </c>
      <c r="C657" s="10">
        <v>93.76</v>
      </c>
      <c r="D657" s="11">
        <v>4745700</v>
      </c>
      <c r="E657" t="s">
        <v>53</v>
      </c>
      <c r="F657">
        <f>(Акции[[#This Row],[Close]]-C656)/C656</f>
        <v>-1.0448548812664854E-2</v>
      </c>
    </row>
    <row r="658" spans="2:6" x14ac:dyDescent="0.3">
      <c r="B658" s="20">
        <v>43055</v>
      </c>
      <c r="C658" s="10">
        <v>94.47</v>
      </c>
      <c r="D658" s="11">
        <v>4301600</v>
      </c>
      <c r="E658" t="s">
        <v>53</v>
      </c>
      <c r="F658">
        <f>(Акции[[#This Row],[Close]]-C657)/C657</f>
        <v>7.5725255972695577E-3</v>
      </c>
    </row>
    <row r="659" spans="2:6" x14ac:dyDescent="0.3">
      <c r="B659" s="20">
        <v>43056</v>
      </c>
      <c r="C659" s="10">
        <v>93.61</v>
      </c>
      <c r="D659" s="11">
        <v>3386400</v>
      </c>
      <c r="E659" t="s">
        <v>53</v>
      </c>
      <c r="F659">
        <f>(Акции[[#This Row],[Close]]-C658)/C658</f>
        <v>-9.1034190748385674E-3</v>
      </c>
    </row>
    <row r="660" spans="2:6" x14ac:dyDescent="0.3">
      <c r="B660" s="20">
        <v>43059</v>
      </c>
      <c r="C660" s="10">
        <v>93.6</v>
      </c>
      <c r="D660" s="11">
        <v>4352200</v>
      </c>
      <c r="E660" t="s">
        <v>53</v>
      </c>
      <c r="F660">
        <f>(Акции[[#This Row],[Close]]-C659)/C659</f>
        <v>-1.0682619378277017E-4</v>
      </c>
    </row>
    <row r="661" spans="2:6" x14ac:dyDescent="0.3">
      <c r="B661" s="20">
        <v>43060</v>
      </c>
      <c r="C661" s="10">
        <v>94.68</v>
      </c>
      <c r="D661" s="11">
        <v>4346200</v>
      </c>
      <c r="E661" t="s">
        <v>53</v>
      </c>
      <c r="F661">
        <f>(Акции[[#This Row],[Close]]-C660)/C660</f>
        <v>1.1538461538461673E-2</v>
      </c>
    </row>
    <row r="662" spans="2:6" x14ac:dyDescent="0.3">
      <c r="B662" s="20">
        <v>43061</v>
      </c>
      <c r="C662" s="10">
        <v>94.47</v>
      </c>
      <c r="D662" s="11">
        <v>2560700</v>
      </c>
      <c r="E662" t="s">
        <v>53</v>
      </c>
      <c r="F662">
        <f>(Акции[[#This Row],[Close]]-C661)/C661</f>
        <v>-2.2179974651458378E-3</v>
      </c>
    </row>
    <row r="663" spans="2:6" x14ac:dyDescent="0.3">
      <c r="B663" s="20">
        <v>43063</v>
      </c>
      <c r="C663" s="10">
        <v>94.72</v>
      </c>
      <c r="D663" s="11">
        <v>1932900</v>
      </c>
      <c r="E663" t="s">
        <v>53</v>
      </c>
      <c r="F663">
        <f>(Акции[[#This Row],[Close]]-C662)/C662</f>
        <v>2.6463427543135386E-3</v>
      </c>
    </row>
    <row r="664" spans="2:6" x14ac:dyDescent="0.3">
      <c r="B664" s="20">
        <v>43066</v>
      </c>
      <c r="C664" s="10">
        <v>95.42</v>
      </c>
      <c r="D664" s="11">
        <v>3044600</v>
      </c>
      <c r="E664" t="s">
        <v>53</v>
      </c>
      <c r="F664">
        <f>(Акции[[#This Row],[Close]]-C663)/C663</f>
        <v>7.390202702702733E-3</v>
      </c>
    </row>
    <row r="665" spans="2:6" x14ac:dyDescent="0.3">
      <c r="B665" s="20">
        <v>43067</v>
      </c>
      <c r="C665" s="10">
        <v>95.42</v>
      </c>
      <c r="D665" s="11">
        <v>5105400</v>
      </c>
      <c r="E665" t="s">
        <v>53</v>
      </c>
      <c r="F665">
        <f>(Акции[[#This Row],[Close]]-C664)/C664</f>
        <v>0</v>
      </c>
    </row>
    <row r="666" spans="2:6" x14ac:dyDescent="0.3">
      <c r="B666" s="20">
        <v>43068</v>
      </c>
      <c r="C666" s="10">
        <v>95.82</v>
      </c>
      <c r="D666" s="11">
        <v>4081400</v>
      </c>
      <c r="E666" t="s">
        <v>53</v>
      </c>
      <c r="F666">
        <f>(Акции[[#This Row],[Close]]-C665)/C665</f>
        <v>4.1919932928106418E-3</v>
      </c>
    </row>
    <row r="667" spans="2:6" x14ac:dyDescent="0.3">
      <c r="B667" s="20">
        <v>43069</v>
      </c>
      <c r="C667" s="10">
        <v>96.92</v>
      </c>
      <c r="D667" s="11">
        <v>7889600</v>
      </c>
      <c r="E667" t="s">
        <v>53</v>
      </c>
      <c r="F667">
        <f>(Акции[[#This Row],[Close]]-C666)/C666</f>
        <v>1.147985806720944E-2</v>
      </c>
    </row>
    <row r="668" spans="2:6" x14ac:dyDescent="0.3">
      <c r="B668" s="20">
        <v>43070</v>
      </c>
      <c r="C668" s="10">
        <v>96.32</v>
      </c>
      <c r="D668" s="11">
        <v>4823200</v>
      </c>
      <c r="E668" t="s">
        <v>53</v>
      </c>
      <c r="F668">
        <f>(Акции[[#This Row],[Close]]-C667)/C667</f>
        <v>-6.1906727197689696E-3</v>
      </c>
    </row>
    <row r="669" spans="2:6" x14ac:dyDescent="0.3">
      <c r="B669" s="20">
        <v>43073</v>
      </c>
      <c r="C669" s="10">
        <v>95.22</v>
      </c>
      <c r="D669" s="11">
        <v>4934400</v>
      </c>
      <c r="E669" t="s">
        <v>53</v>
      </c>
      <c r="F669">
        <f>(Акции[[#This Row],[Close]]-C668)/C668</f>
        <v>-1.1420265780730838E-2</v>
      </c>
    </row>
    <row r="670" spans="2:6" x14ac:dyDescent="0.3">
      <c r="B670" s="20">
        <v>43074</v>
      </c>
      <c r="C670" s="10">
        <v>95.41</v>
      </c>
      <c r="D670" s="11">
        <v>5553000</v>
      </c>
      <c r="E670" t="s">
        <v>53</v>
      </c>
      <c r="F670">
        <f>(Акции[[#This Row],[Close]]-C669)/C669</f>
        <v>1.9953791220331625E-3</v>
      </c>
    </row>
    <row r="671" spans="2:6" x14ac:dyDescent="0.3">
      <c r="B671" s="20">
        <v>43075</v>
      </c>
      <c r="C671" s="10">
        <v>94.4</v>
      </c>
      <c r="D671" s="11">
        <v>5114200</v>
      </c>
      <c r="E671" t="s">
        <v>53</v>
      </c>
      <c r="F671">
        <f>(Акции[[#This Row],[Close]]-C670)/C670</f>
        <v>-1.0585892464102201E-2</v>
      </c>
    </row>
    <row r="672" spans="2:6" x14ac:dyDescent="0.3">
      <c r="B672" s="20">
        <v>43076</v>
      </c>
      <c r="C672" s="10">
        <v>94.24</v>
      </c>
      <c r="D672" s="11">
        <v>4524500</v>
      </c>
      <c r="E672" t="s">
        <v>53</v>
      </c>
      <c r="F672">
        <f>(Акции[[#This Row],[Close]]-C671)/C671</f>
        <v>-1.6949152542374024E-3</v>
      </c>
    </row>
    <row r="673" spans="2:6" x14ac:dyDescent="0.3">
      <c r="B673" s="20">
        <v>43077</v>
      </c>
      <c r="C673" s="10">
        <v>95.95</v>
      </c>
      <c r="D673" s="11">
        <v>5297000</v>
      </c>
      <c r="E673" t="s">
        <v>53</v>
      </c>
      <c r="F673">
        <f>(Акции[[#This Row],[Close]]-C672)/C672</f>
        <v>1.8145161290322665E-2</v>
      </c>
    </row>
    <row r="674" spans="2:6" x14ac:dyDescent="0.3">
      <c r="B674" s="20">
        <v>43080</v>
      </c>
      <c r="C674" s="10">
        <v>96.47</v>
      </c>
      <c r="D674" s="11">
        <v>4181100</v>
      </c>
      <c r="E674" t="s">
        <v>53</v>
      </c>
      <c r="F674">
        <f>(Акции[[#This Row],[Close]]-C673)/C673</f>
        <v>5.4194893173527461E-3</v>
      </c>
    </row>
    <row r="675" spans="2:6" x14ac:dyDescent="0.3">
      <c r="B675" s="20">
        <v>43081</v>
      </c>
      <c r="C675" s="10">
        <v>96.3</v>
      </c>
      <c r="D675" s="11">
        <v>4195200</v>
      </c>
      <c r="E675" t="s">
        <v>53</v>
      </c>
      <c r="F675">
        <f>(Акции[[#This Row],[Close]]-C674)/C674</f>
        <v>-1.7622058671089634E-3</v>
      </c>
    </row>
    <row r="676" spans="2:6" x14ac:dyDescent="0.3">
      <c r="B676" s="20">
        <v>43082</v>
      </c>
      <c r="C676" s="10">
        <v>97.35</v>
      </c>
      <c r="D676" s="11">
        <v>6148700</v>
      </c>
      <c r="E676" t="s">
        <v>53</v>
      </c>
      <c r="F676">
        <f>(Акции[[#This Row],[Close]]-C675)/C675</f>
        <v>1.0903426791277229E-2</v>
      </c>
    </row>
    <row r="677" spans="2:6" x14ac:dyDescent="0.3">
      <c r="B677" s="20">
        <v>43083</v>
      </c>
      <c r="C677" s="10">
        <v>96.3</v>
      </c>
      <c r="D677" s="11">
        <v>3985800</v>
      </c>
      <c r="E677" t="s">
        <v>53</v>
      </c>
      <c r="F677">
        <f>(Акции[[#This Row],[Close]]-C676)/C676</f>
        <v>-1.078582434514635E-2</v>
      </c>
    </row>
    <row r="678" spans="2:6" x14ac:dyDescent="0.3">
      <c r="B678" s="20">
        <v>43084</v>
      </c>
      <c r="C678" s="10">
        <v>97.45</v>
      </c>
      <c r="D678" s="11">
        <v>11564700</v>
      </c>
      <c r="E678" t="s">
        <v>53</v>
      </c>
      <c r="F678">
        <f>(Акции[[#This Row],[Close]]-C677)/C677</f>
        <v>1.1941848390446581E-2</v>
      </c>
    </row>
    <row r="679" spans="2:6" x14ac:dyDescent="0.3">
      <c r="B679" s="20">
        <v>43087</v>
      </c>
      <c r="C679" s="10">
        <v>98.19</v>
      </c>
      <c r="D679" s="11">
        <v>4768300</v>
      </c>
      <c r="E679" t="s">
        <v>53</v>
      </c>
      <c r="F679">
        <f>(Акции[[#This Row],[Close]]-C678)/C678</f>
        <v>7.5936377629553086E-3</v>
      </c>
    </row>
    <row r="680" spans="2:6" x14ac:dyDescent="0.3">
      <c r="B680" s="20">
        <v>43088</v>
      </c>
      <c r="C680" s="10">
        <v>97.92</v>
      </c>
      <c r="D680" s="11">
        <v>2817700</v>
      </c>
      <c r="E680" t="s">
        <v>53</v>
      </c>
      <c r="F680">
        <f>(Акции[[#This Row],[Close]]-C679)/C679</f>
        <v>-2.7497708524289238E-3</v>
      </c>
    </row>
    <row r="681" spans="2:6" x14ac:dyDescent="0.3">
      <c r="B681" s="20">
        <v>43089</v>
      </c>
      <c r="C681" s="10">
        <v>97.41</v>
      </c>
      <c r="D681" s="11">
        <v>3411900</v>
      </c>
      <c r="E681" t="s">
        <v>53</v>
      </c>
      <c r="F681">
        <f>(Акции[[#This Row],[Close]]-C680)/C680</f>
        <v>-5.2083333333333851E-3</v>
      </c>
    </row>
    <row r="682" spans="2:6" x14ac:dyDescent="0.3">
      <c r="B682" s="20">
        <v>43090</v>
      </c>
      <c r="C682" s="10">
        <v>97.91</v>
      </c>
      <c r="D682" s="11">
        <v>2249500</v>
      </c>
      <c r="E682" t="s">
        <v>53</v>
      </c>
      <c r="F682">
        <f>(Акции[[#This Row],[Close]]-C681)/C681</f>
        <v>5.1329432296478806E-3</v>
      </c>
    </row>
    <row r="683" spans="2:6" x14ac:dyDescent="0.3">
      <c r="B683" s="20">
        <v>43091</v>
      </c>
      <c r="C683" s="10">
        <v>98.21</v>
      </c>
      <c r="D683" s="11">
        <v>2835600</v>
      </c>
      <c r="E683" t="s">
        <v>53</v>
      </c>
      <c r="F683">
        <f>(Акции[[#This Row],[Close]]-C682)/C682</f>
        <v>3.0640384026146173E-3</v>
      </c>
    </row>
    <row r="684" spans="2:6" x14ac:dyDescent="0.3">
      <c r="B684" s="20">
        <v>43095</v>
      </c>
      <c r="C684" s="10">
        <v>97.75</v>
      </c>
      <c r="D684" s="11">
        <v>2363800</v>
      </c>
      <c r="E684" t="s">
        <v>53</v>
      </c>
      <c r="F684">
        <f>(Акции[[#This Row],[Close]]-C683)/C683</f>
        <v>-4.6838407494144566E-3</v>
      </c>
    </row>
    <row r="685" spans="2:6" x14ac:dyDescent="0.3">
      <c r="B685" s="20">
        <v>43096</v>
      </c>
      <c r="C685" s="10">
        <v>98.09</v>
      </c>
      <c r="D685" s="11">
        <v>1927300</v>
      </c>
      <c r="E685" t="s">
        <v>53</v>
      </c>
      <c r="F685">
        <f>(Акции[[#This Row],[Close]]-C684)/C684</f>
        <v>3.4782608695652522E-3</v>
      </c>
    </row>
    <row r="686" spans="2:6" x14ac:dyDescent="0.3">
      <c r="B686" s="20">
        <v>43097</v>
      </c>
      <c r="C686" s="10">
        <v>97.79</v>
      </c>
      <c r="D686" s="11">
        <v>1870400</v>
      </c>
      <c r="E686" t="s">
        <v>53</v>
      </c>
      <c r="F686">
        <f>(Акции[[#This Row],[Close]]-C685)/C685</f>
        <v>-3.0584157406463161E-3</v>
      </c>
    </row>
    <row r="687" spans="2:6" x14ac:dyDescent="0.3">
      <c r="B687" s="20">
        <v>43098</v>
      </c>
      <c r="C687" s="10">
        <v>96.71</v>
      </c>
      <c r="D687" s="11">
        <v>3214400</v>
      </c>
      <c r="E687" t="s">
        <v>53</v>
      </c>
      <c r="F687">
        <f>(Акции[[#This Row],[Close]]-C686)/C686</f>
        <v>-1.1044074036200148E-2</v>
      </c>
    </row>
    <row r="688" spans="2:6" x14ac:dyDescent="0.3">
      <c r="B688" s="20">
        <v>43102</v>
      </c>
      <c r="C688" s="10">
        <v>98.41</v>
      </c>
      <c r="D688" s="11">
        <v>4561300</v>
      </c>
      <c r="E688" t="s">
        <v>53</v>
      </c>
      <c r="F688">
        <f>(Акции[[#This Row],[Close]]-C687)/C687</f>
        <v>1.757832695688143E-2</v>
      </c>
    </row>
    <row r="689" spans="2:6" x14ac:dyDescent="0.3">
      <c r="B689" s="20">
        <v>43103</v>
      </c>
      <c r="C689" s="10">
        <v>99.95</v>
      </c>
      <c r="D689" s="11">
        <v>4702300</v>
      </c>
      <c r="E689" t="s">
        <v>53</v>
      </c>
      <c r="F689">
        <f>(Акции[[#This Row],[Close]]-C688)/C688</f>
        <v>1.5648816177217827E-2</v>
      </c>
    </row>
    <row r="690" spans="2:6" x14ac:dyDescent="0.3">
      <c r="B690" s="20">
        <v>43104</v>
      </c>
      <c r="C690" s="10">
        <v>99.38</v>
      </c>
      <c r="D690" s="11">
        <v>3579000</v>
      </c>
      <c r="E690" t="s">
        <v>53</v>
      </c>
      <c r="F690">
        <f>(Акции[[#This Row],[Close]]-C689)/C689</f>
        <v>-5.7028514257129303E-3</v>
      </c>
    </row>
    <row r="691" spans="2:6" x14ac:dyDescent="0.3">
      <c r="B691" s="20">
        <v>43105</v>
      </c>
      <c r="C691" s="10">
        <v>101.11</v>
      </c>
      <c r="D691" s="11">
        <v>4599300</v>
      </c>
      <c r="E691" t="s">
        <v>53</v>
      </c>
      <c r="F691">
        <f>(Акции[[#This Row],[Close]]-C690)/C690</f>
        <v>1.7407929160796982E-2</v>
      </c>
    </row>
    <row r="692" spans="2:6" x14ac:dyDescent="0.3">
      <c r="B692" s="20">
        <v>43108</v>
      </c>
      <c r="C692" s="10">
        <v>99.49</v>
      </c>
      <c r="D692" s="11">
        <v>5582000</v>
      </c>
      <c r="E692" t="s">
        <v>53</v>
      </c>
      <c r="F692">
        <f>(Акции[[#This Row],[Close]]-C691)/C691</f>
        <v>-1.6022154089605424E-2</v>
      </c>
    </row>
    <row r="693" spans="2:6" x14ac:dyDescent="0.3">
      <c r="B693" s="20">
        <v>43109</v>
      </c>
      <c r="C693" s="10">
        <v>100.24</v>
      </c>
      <c r="D693" s="11">
        <v>4055400</v>
      </c>
      <c r="E693" t="s">
        <v>53</v>
      </c>
      <c r="F693">
        <f>(Акции[[#This Row],[Close]]-C692)/C692</f>
        <v>7.5384460749824108E-3</v>
      </c>
    </row>
    <row r="694" spans="2:6" x14ac:dyDescent="0.3">
      <c r="B694" s="20">
        <v>43110</v>
      </c>
      <c r="C694" s="10">
        <v>99.69</v>
      </c>
      <c r="D694" s="11">
        <v>4608600</v>
      </c>
      <c r="E694" t="s">
        <v>53</v>
      </c>
      <c r="F694">
        <f>(Акции[[#This Row],[Close]]-C693)/C693</f>
        <v>-5.4868316041500114E-3</v>
      </c>
    </row>
    <row r="695" spans="2:6" x14ac:dyDescent="0.3">
      <c r="B695" s="20">
        <v>43111</v>
      </c>
      <c r="C695" s="10">
        <v>99.27</v>
      </c>
      <c r="D695" s="11">
        <v>4240900</v>
      </c>
      <c r="E695" t="s">
        <v>53</v>
      </c>
      <c r="F695">
        <f>(Акции[[#This Row],[Close]]-C694)/C694</f>
        <v>-4.2130604875113024E-3</v>
      </c>
    </row>
    <row r="696" spans="2:6" x14ac:dyDescent="0.3">
      <c r="B696" s="20">
        <v>43112</v>
      </c>
      <c r="C696" s="10">
        <v>100.34</v>
      </c>
      <c r="D696" s="11">
        <v>4372600</v>
      </c>
      <c r="E696" t="s">
        <v>53</v>
      </c>
      <c r="F696">
        <f>(Акции[[#This Row],[Close]]-C695)/C695</f>
        <v>1.0778684396091543E-2</v>
      </c>
    </row>
    <row r="697" spans="2:6" x14ac:dyDescent="0.3">
      <c r="B697" s="20">
        <v>43116</v>
      </c>
      <c r="C697" s="10">
        <v>102.49</v>
      </c>
      <c r="D697" s="11">
        <v>8528600</v>
      </c>
      <c r="E697" t="s">
        <v>53</v>
      </c>
      <c r="F697">
        <f>(Акции[[#This Row],[Close]]-C696)/C696</f>
        <v>2.14271476978273E-2</v>
      </c>
    </row>
    <row r="698" spans="2:6" x14ac:dyDescent="0.3">
      <c r="B698" s="20">
        <v>43117</v>
      </c>
      <c r="C698" s="10">
        <v>104.36</v>
      </c>
      <c r="D698" s="11">
        <v>5384900</v>
      </c>
      <c r="E698" t="s">
        <v>53</v>
      </c>
      <c r="F698">
        <f>(Акции[[#This Row],[Close]]-C697)/C697</f>
        <v>1.8245682505610348E-2</v>
      </c>
    </row>
    <row r="699" spans="2:6" x14ac:dyDescent="0.3">
      <c r="B699" s="20">
        <v>43118</v>
      </c>
      <c r="C699" s="10">
        <v>103.81</v>
      </c>
      <c r="D699" s="11">
        <v>6371200</v>
      </c>
      <c r="E699" t="s">
        <v>53</v>
      </c>
      <c r="F699">
        <f>(Акции[[#This Row],[Close]]-C698)/C698</f>
        <v>-5.2702184745112802E-3</v>
      </c>
    </row>
    <row r="700" spans="2:6" x14ac:dyDescent="0.3">
      <c r="B700" s="20">
        <v>43119</v>
      </c>
      <c r="C700" s="10">
        <v>104.64</v>
      </c>
      <c r="D700" s="11">
        <v>4991300</v>
      </c>
      <c r="E700" t="s">
        <v>53</v>
      </c>
      <c r="F700">
        <f>(Акции[[#This Row],[Close]]-C699)/C699</f>
        <v>7.995376167999212E-3</v>
      </c>
    </row>
    <row r="701" spans="2:6" x14ac:dyDescent="0.3">
      <c r="B701" s="20">
        <v>43122</v>
      </c>
      <c r="C701" s="10">
        <v>106.49</v>
      </c>
      <c r="D701" s="11">
        <v>4538100</v>
      </c>
      <c r="E701" t="s">
        <v>53</v>
      </c>
      <c r="F701">
        <f>(Акции[[#This Row],[Close]]-C700)/C700</f>
        <v>1.7679663608562636E-2</v>
      </c>
    </row>
    <row r="702" spans="2:6" x14ac:dyDescent="0.3">
      <c r="B702" s="20">
        <v>43123</v>
      </c>
      <c r="C702" s="10">
        <v>105.38</v>
      </c>
      <c r="D702" s="11">
        <v>5095300</v>
      </c>
      <c r="E702" t="s">
        <v>53</v>
      </c>
      <c r="F702">
        <f>(Акции[[#This Row],[Close]]-C701)/C701</f>
        <v>-1.0423513944971353E-2</v>
      </c>
    </row>
    <row r="703" spans="2:6" x14ac:dyDescent="0.3">
      <c r="B703" s="20">
        <v>43124</v>
      </c>
      <c r="C703" s="10">
        <v>105.51</v>
      </c>
      <c r="D703" s="11">
        <v>4436500</v>
      </c>
      <c r="E703" t="s">
        <v>53</v>
      </c>
      <c r="F703">
        <f>(Акции[[#This Row],[Close]]-C702)/C702</f>
        <v>1.2336306699564403E-3</v>
      </c>
    </row>
    <row r="704" spans="2:6" x14ac:dyDescent="0.3">
      <c r="B704" s="20">
        <v>43125</v>
      </c>
      <c r="C704" s="10">
        <v>108.3</v>
      </c>
      <c r="D704" s="11">
        <v>6327500</v>
      </c>
      <c r="E704" t="s">
        <v>53</v>
      </c>
      <c r="F704">
        <f>(Акции[[#This Row],[Close]]-C703)/C703</f>
        <v>2.6442991185669527E-2</v>
      </c>
    </row>
    <row r="705" spans="2:6" x14ac:dyDescent="0.3">
      <c r="B705" s="20">
        <v>43126</v>
      </c>
      <c r="C705" s="10">
        <v>123.21</v>
      </c>
      <c r="D705" s="11">
        <v>19614500</v>
      </c>
      <c r="E705" t="s">
        <v>53</v>
      </c>
      <c r="F705">
        <f>(Акции[[#This Row],[Close]]-C704)/C704</f>
        <v>0.13767313019390578</v>
      </c>
    </row>
    <row r="706" spans="2:6" x14ac:dyDescent="0.3">
      <c r="B706" s="20">
        <v>43129</v>
      </c>
      <c r="C706" s="10">
        <v>122.31</v>
      </c>
      <c r="D706" s="11">
        <v>10182700</v>
      </c>
      <c r="E706" t="s">
        <v>53</v>
      </c>
      <c r="F706">
        <f>(Акции[[#This Row],[Close]]-C705)/C705</f>
        <v>-7.3046018991964248E-3</v>
      </c>
    </row>
    <row r="707" spans="2:6" x14ac:dyDescent="0.3">
      <c r="B707" s="20">
        <v>43130</v>
      </c>
      <c r="C707" s="10">
        <v>115.88</v>
      </c>
      <c r="D707" s="11">
        <v>11851400</v>
      </c>
      <c r="E707" t="s">
        <v>53</v>
      </c>
      <c r="F707">
        <f>(Акции[[#This Row],[Close]]-C706)/C706</f>
        <v>-5.257133513204159E-2</v>
      </c>
    </row>
    <row r="708" spans="2:6" x14ac:dyDescent="0.3">
      <c r="B708" s="20">
        <v>43131</v>
      </c>
      <c r="C708" s="10">
        <v>112.22</v>
      </c>
      <c r="D708" s="11">
        <v>15744800</v>
      </c>
      <c r="E708" t="s">
        <v>53</v>
      </c>
      <c r="F708">
        <f>(Акции[[#This Row],[Close]]-C707)/C707</f>
        <v>-3.1584397652744192E-2</v>
      </c>
    </row>
    <row r="709" spans="2:6" x14ac:dyDescent="0.3">
      <c r="B709" s="20">
        <v>43132</v>
      </c>
      <c r="C709" s="10">
        <v>116.34</v>
      </c>
      <c r="D709" s="11">
        <v>9943500</v>
      </c>
      <c r="E709" t="s">
        <v>53</v>
      </c>
      <c r="F709">
        <f>(Акции[[#This Row],[Close]]-C708)/C708</f>
        <v>3.671359828907507E-2</v>
      </c>
    </row>
    <row r="710" spans="2:6" x14ac:dyDescent="0.3">
      <c r="B710" s="20">
        <v>43133</v>
      </c>
      <c r="C710" s="10">
        <v>115.17</v>
      </c>
      <c r="D710" s="11">
        <v>7184400</v>
      </c>
      <c r="E710" t="s">
        <v>53</v>
      </c>
      <c r="F710">
        <f>(Акции[[#This Row],[Close]]-C709)/C709</f>
        <v>-1.0056730273336785E-2</v>
      </c>
    </row>
    <row r="711" spans="2:6" x14ac:dyDescent="0.3">
      <c r="B711" s="20">
        <v>43136</v>
      </c>
      <c r="C711" s="10">
        <v>109.51</v>
      </c>
      <c r="D711" s="11">
        <v>9827800</v>
      </c>
      <c r="E711" t="s">
        <v>53</v>
      </c>
      <c r="F711">
        <f>(Акции[[#This Row],[Close]]-C710)/C710</f>
        <v>-4.9144742554484644E-2</v>
      </c>
    </row>
    <row r="712" spans="2:6" x14ac:dyDescent="0.3">
      <c r="B712" s="20">
        <v>43137</v>
      </c>
      <c r="C712" s="10">
        <v>111.2</v>
      </c>
      <c r="D712" s="11">
        <v>14107800</v>
      </c>
      <c r="E712" t="s">
        <v>53</v>
      </c>
      <c r="F712">
        <f>(Акции[[#This Row],[Close]]-C711)/C711</f>
        <v>1.5432380604510982E-2</v>
      </c>
    </row>
    <row r="713" spans="2:6" x14ac:dyDescent="0.3">
      <c r="B713" s="20">
        <v>43138</v>
      </c>
      <c r="C713" s="10">
        <v>113.62</v>
      </c>
      <c r="D713" s="11">
        <v>10030800</v>
      </c>
      <c r="E713" t="s">
        <v>53</v>
      </c>
      <c r="F713">
        <f>(Акции[[#This Row],[Close]]-C712)/C712</f>
        <v>2.1762589928057567E-2</v>
      </c>
    </row>
    <row r="714" spans="2:6" x14ac:dyDescent="0.3">
      <c r="B714" s="20">
        <v>43139</v>
      </c>
      <c r="C714" s="10">
        <v>108.48</v>
      </c>
      <c r="D714" s="11">
        <v>7212400</v>
      </c>
      <c r="E714" t="s">
        <v>53</v>
      </c>
      <c r="F714">
        <f>(Акции[[#This Row],[Close]]-C713)/C713</f>
        <v>-4.5238514346065836E-2</v>
      </c>
    </row>
    <row r="715" spans="2:6" x14ac:dyDescent="0.3">
      <c r="B715" s="20">
        <v>43140</v>
      </c>
      <c r="C715" s="10">
        <v>111.3</v>
      </c>
      <c r="D715" s="11">
        <v>8909300</v>
      </c>
      <c r="E715" t="s">
        <v>53</v>
      </c>
      <c r="F715">
        <f>(Акции[[#This Row],[Close]]-C714)/C714</f>
        <v>2.5995575221238874E-2</v>
      </c>
    </row>
    <row r="716" spans="2:6" x14ac:dyDescent="0.3">
      <c r="B716" s="20">
        <v>43143</v>
      </c>
      <c r="C716" s="10">
        <v>111.93</v>
      </c>
      <c r="D716" s="11">
        <v>4823300</v>
      </c>
      <c r="E716" t="s">
        <v>53</v>
      </c>
      <c r="F716">
        <f>(Акции[[#This Row],[Close]]-C715)/C715</f>
        <v>5.6603773584906533E-3</v>
      </c>
    </row>
    <row r="717" spans="2:6" x14ac:dyDescent="0.3">
      <c r="B717" s="20">
        <v>43144</v>
      </c>
      <c r="C717" s="10">
        <v>111.86</v>
      </c>
      <c r="D717" s="11">
        <v>5316200</v>
      </c>
      <c r="E717" t="s">
        <v>53</v>
      </c>
      <c r="F717">
        <f>(Акции[[#This Row],[Close]]-C716)/C716</f>
        <v>-6.2539086929337435E-4</v>
      </c>
    </row>
    <row r="718" spans="2:6" x14ac:dyDescent="0.3">
      <c r="B718" s="20">
        <v>43145</v>
      </c>
      <c r="C718" s="10">
        <v>113.08</v>
      </c>
      <c r="D718" s="11">
        <v>6189100</v>
      </c>
      <c r="E718" t="s">
        <v>53</v>
      </c>
      <c r="F718">
        <f>(Акции[[#This Row],[Close]]-C717)/C717</f>
        <v>1.0906490255676729E-2</v>
      </c>
    </row>
    <row r="719" spans="2:6" x14ac:dyDescent="0.3">
      <c r="B719" s="20">
        <v>43146</v>
      </c>
      <c r="C719" s="10">
        <v>114.9</v>
      </c>
      <c r="D719" s="11">
        <v>7401100</v>
      </c>
      <c r="E719" t="s">
        <v>53</v>
      </c>
      <c r="F719">
        <f>(Акции[[#This Row],[Close]]-C718)/C718</f>
        <v>1.6094800141492813E-2</v>
      </c>
    </row>
    <row r="720" spans="2:6" x14ac:dyDescent="0.3">
      <c r="B720" s="20">
        <v>43147</v>
      </c>
      <c r="C720" s="10">
        <v>118.6</v>
      </c>
      <c r="D720" s="11">
        <v>8717000</v>
      </c>
      <c r="E720" t="s">
        <v>53</v>
      </c>
      <c r="F720">
        <f>(Акции[[#This Row],[Close]]-C719)/C719</f>
        <v>3.2201914708442025E-2</v>
      </c>
    </row>
    <row r="721" spans="2:6" x14ac:dyDescent="0.3">
      <c r="B721" s="20">
        <v>43151</v>
      </c>
      <c r="C721" s="10">
        <v>117.98</v>
      </c>
      <c r="D721" s="11">
        <v>8751400</v>
      </c>
      <c r="E721" t="s">
        <v>53</v>
      </c>
      <c r="F721">
        <f>(Акции[[#This Row],[Close]]-C720)/C720</f>
        <v>-5.2276559865091932E-3</v>
      </c>
    </row>
    <row r="722" spans="2:6" x14ac:dyDescent="0.3">
      <c r="B722" s="20">
        <v>43152</v>
      </c>
      <c r="C722" s="10">
        <v>117.91</v>
      </c>
      <c r="D722" s="11">
        <v>5122500</v>
      </c>
      <c r="E722" t="s">
        <v>53</v>
      </c>
      <c r="F722">
        <f>(Акции[[#This Row],[Close]]-C721)/C721</f>
        <v>-5.9332090184783344E-4</v>
      </c>
    </row>
    <row r="723" spans="2:6" x14ac:dyDescent="0.3">
      <c r="B723" s="20">
        <v>43153</v>
      </c>
      <c r="C723" s="10">
        <v>117.56</v>
      </c>
      <c r="D723" s="11">
        <v>5185700</v>
      </c>
      <c r="E723" t="s">
        <v>53</v>
      </c>
      <c r="F723">
        <f>(Акции[[#This Row],[Close]]-C722)/C722</f>
        <v>-2.9683657026545189E-3</v>
      </c>
    </row>
    <row r="724" spans="2:6" x14ac:dyDescent="0.3">
      <c r="B724" s="20">
        <v>43154</v>
      </c>
      <c r="C724" s="10">
        <v>118.75</v>
      </c>
      <c r="D724" s="11">
        <v>4685700</v>
      </c>
      <c r="E724" t="s">
        <v>53</v>
      </c>
      <c r="F724">
        <f>(Акции[[#This Row],[Close]]-C723)/C723</f>
        <v>1.0122490643075856E-2</v>
      </c>
    </row>
    <row r="725" spans="2:6" x14ac:dyDescent="0.3">
      <c r="B725" s="20">
        <v>43157</v>
      </c>
      <c r="C725" s="10">
        <v>121.54</v>
      </c>
      <c r="D725" s="11">
        <v>4473500</v>
      </c>
      <c r="E725" t="s">
        <v>53</v>
      </c>
      <c r="F725">
        <f>(Акции[[#This Row],[Close]]-C724)/C724</f>
        <v>2.3494736842105315E-2</v>
      </c>
    </row>
    <row r="726" spans="2:6" x14ac:dyDescent="0.3">
      <c r="B726" s="20">
        <v>43158</v>
      </c>
      <c r="C726" s="10">
        <v>118.26</v>
      </c>
      <c r="D726" s="11">
        <v>4754300</v>
      </c>
      <c r="E726" t="s">
        <v>53</v>
      </c>
      <c r="F726">
        <f>(Акции[[#This Row],[Close]]-C725)/C725</f>
        <v>-2.6987000164554888E-2</v>
      </c>
    </row>
    <row r="727" spans="2:6" x14ac:dyDescent="0.3">
      <c r="B727" s="20">
        <v>43159</v>
      </c>
      <c r="C727" s="10">
        <v>115.83</v>
      </c>
      <c r="D727" s="11">
        <v>6660000</v>
      </c>
      <c r="E727" t="s">
        <v>53</v>
      </c>
      <c r="F727">
        <f>(Акции[[#This Row],[Close]]-C726)/C726</f>
        <v>-2.054794520547951E-2</v>
      </c>
    </row>
    <row r="728" spans="2:6" x14ac:dyDescent="0.3">
      <c r="B728" s="20">
        <v>43160</v>
      </c>
      <c r="C728" s="10">
        <v>113.84</v>
      </c>
      <c r="D728" s="11">
        <v>7148900</v>
      </c>
      <c r="E728" t="s">
        <v>53</v>
      </c>
      <c r="F728">
        <f>(Акции[[#This Row],[Close]]-C727)/C727</f>
        <v>-1.7180350513683804E-2</v>
      </c>
    </row>
    <row r="729" spans="2:6" x14ac:dyDescent="0.3">
      <c r="B729" s="20">
        <v>43161</v>
      </c>
      <c r="C729" s="10">
        <v>115.04</v>
      </c>
      <c r="D729" s="11">
        <v>5439700</v>
      </c>
      <c r="E729" t="s">
        <v>53</v>
      </c>
      <c r="F729">
        <f>(Акции[[#This Row],[Close]]-C728)/C728</f>
        <v>1.0541110330288149E-2</v>
      </c>
    </row>
    <row r="730" spans="2:6" x14ac:dyDescent="0.3">
      <c r="B730" s="20">
        <v>43164</v>
      </c>
      <c r="C730" s="10">
        <v>115.66</v>
      </c>
      <c r="D730" s="11">
        <v>3975700</v>
      </c>
      <c r="E730" t="s">
        <v>53</v>
      </c>
      <c r="F730">
        <f>(Акции[[#This Row],[Close]]-C729)/C729</f>
        <v>5.3894297635604166E-3</v>
      </c>
    </row>
    <row r="731" spans="2:6" x14ac:dyDescent="0.3">
      <c r="B731" s="20">
        <v>43165</v>
      </c>
      <c r="C731" s="10">
        <v>114.56</v>
      </c>
      <c r="D731" s="11">
        <v>3650500</v>
      </c>
      <c r="E731" t="s">
        <v>53</v>
      </c>
      <c r="F731">
        <f>(Акции[[#This Row],[Close]]-C730)/C730</f>
        <v>-9.5106346187099639E-3</v>
      </c>
    </row>
    <row r="732" spans="2:6" x14ac:dyDescent="0.3">
      <c r="B732" s="20">
        <v>43166</v>
      </c>
      <c r="C732" s="10">
        <v>114.72</v>
      </c>
      <c r="D732" s="11">
        <v>5286200</v>
      </c>
      <c r="E732" t="s">
        <v>53</v>
      </c>
      <c r="F732">
        <f>(Акции[[#This Row],[Close]]-C731)/C731</f>
        <v>1.3966480446927076E-3</v>
      </c>
    </row>
    <row r="733" spans="2:6" x14ac:dyDescent="0.3">
      <c r="B733" s="20">
        <v>43167</v>
      </c>
      <c r="C733" s="10">
        <v>117.01</v>
      </c>
      <c r="D733" s="11">
        <v>6179400</v>
      </c>
      <c r="E733" t="s">
        <v>53</v>
      </c>
      <c r="F733">
        <f>(Акции[[#This Row],[Close]]-C732)/C732</f>
        <v>1.996164574616463E-2</v>
      </c>
    </row>
    <row r="734" spans="2:6" x14ac:dyDescent="0.3">
      <c r="B734" s="20">
        <v>43168</v>
      </c>
      <c r="C734" s="10">
        <v>119.29</v>
      </c>
      <c r="D734" s="11">
        <v>5835600</v>
      </c>
      <c r="E734" t="s">
        <v>53</v>
      </c>
      <c r="F734">
        <f>(Акции[[#This Row],[Close]]-C733)/C733</f>
        <v>1.9485514058627477E-2</v>
      </c>
    </row>
    <row r="735" spans="2:6" x14ac:dyDescent="0.3">
      <c r="B735" s="20">
        <v>43171</v>
      </c>
      <c r="C735" s="10">
        <v>118.3</v>
      </c>
      <c r="D735" s="11">
        <v>4892900</v>
      </c>
      <c r="E735" t="s">
        <v>53</v>
      </c>
      <c r="F735">
        <f>(Акции[[#This Row],[Close]]-C734)/C734</f>
        <v>-8.299103026238654E-3</v>
      </c>
    </row>
    <row r="736" spans="2:6" x14ac:dyDescent="0.3">
      <c r="B736" s="20">
        <v>43172</v>
      </c>
      <c r="C736" s="10">
        <v>119.75</v>
      </c>
      <c r="D736" s="11">
        <v>5403200</v>
      </c>
      <c r="E736" t="s">
        <v>53</v>
      </c>
      <c r="F736">
        <f>(Акции[[#This Row],[Close]]-C735)/C735</f>
        <v>1.2256973795435359E-2</v>
      </c>
    </row>
    <row r="737" spans="2:6" x14ac:dyDescent="0.3">
      <c r="B737" s="20">
        <v>43173</v>
      </c>
      <c r="C737" s="10">
        <v>118.94</v>
      </c>
      <c r="D737" s="11">
        <v>3556100</v>
      </c>
      <c r="E737" t="s">
        <v>53</v>
      </c>
      <c r="F737">
        <f>(Акции[[#This Row],[Close]]-C736)/C736</f>
        <v>-6.7640918580375974E-3</v>
      </c>
    </row>
    <row r="738" spans="2:6" x14ac:dyDescent="0.3">
      <c r="B738" s="20">
        <v>43174</v>
      </c>
      <c r="C738" s="10">
        <v>114.93</v>
      </c>
      <c r="D738" s="11">
        <v>5812400</v>
      </c>
      <c r="E738" t="s">
        <v>53</v>
      </c>
      <c r="F738">
        <f>(Акции[[#This Row],[Close]]-C737)/C737</f>
        <v>-3.3714477888010685E-2</v>
      </c>
    </row>
    <row r="739" spans="2:6" x14ac:dyDescent="0.3">
      <c r="B739" s="20">
        <v>43175</v>
      </c>
      <c r="C739" s="10">
        <v>113.71</v>
      </c>
      <c r="D739" s="11">
        <v>8879300</v>
      </c>
      <c r="E739" t="s">
        <v>53</v>
      </c>
      <c r="F739">
        <f>(Акции[[#This Row],[Close]]-C738)/C738</f>
        <v>-1.0615157052118794E-2</v>
      </c>
    </row>
    <row r="740" spans="2:6" x14ac:dyDescent="0.3">
      <c r="B740" s="20">
        <v>43178</v>
      </c>
      <c r="C740" s="10">
        <v>112.03</v>
      </c>
      <c r="D740" s="11">
        <v>8598900</v>
      </c>
      <c r="E740" t="s">
        <v>53</v>
      </c>
      <c r="F740">
        <f>(Акции[[#This Row],[Close]]-C739)/C739</f>
        <v>-1.4774426171840584E-2</v>
      </c>
    </row>
    <row r="741" spans="2:6" x14ac:dyDescent="0.3">
      <c r="B741" s="20">
        <v>43179</v>
      </c>
      <c r="C741" s="10">
        <v>112.65</v>
      </c>
      <c r="D741" s="11">
        <v>4933800</v>
      </c>
      <c r="E741" t="s">
        <v>53</v>
      </c>
      <c r="F741">
        <f>(Акции[[#This Row],[Close]]-C740)/C740</f>
        <v>5.5342319021691021E-3</v>
      </c>
    </row>
    <row r="742" spans="2:6" x14ac:dyDescent="0.3">
      <c r="B742" s="20">
        <v>43180</v>
      </c>
      <c r="C742" s="10">
        <v>112.45</v>
      </c>
      <c r="D742" s="11">
        <v>4618000</v>
      </c>
      <c r="E742" t="s">
        <v>53</v>
      </c>
      <c r="F742">
        <f>(Акции[[#This Row],[Close]]-C741)/C741</f>
        <v>-1.7754105636928791E-3</v>
      </c>
    </row>
    <row r="743" spans="2:6" x14ac:dyDescent="0.3">
      <c r="B743" s="20">
        <v>43181</v>
      </c>
      <c r="C743" s="10">
        <v>98.1</v>
      </c>
      <c r="D743" s="11">
        <v>26861200</v>
      </c>
      <c r="E743" t="s">
        <v>53</v>
      </c>
      <c r="F743">
        <f>(Акции[[#This Row],[Close]]-C742)/C742</f>
        <v>-0.12761227212094273</v>
      </c>
    </row>
    <row r="744" spans="2:6" x14ac:dyDescent="0.3">
      <c r="B744" s="20">
        <v>43182</v>
      </c>
      <c r="C744" s="10">
        <v>97.46</v>
      </c>
      <c r="D744" s="11">
        <v>14253600</v>
      </c>
      <c r="E744" t="s">
        <v>53</v>
      </c>
      <c r="F744">
        <f>(Акции[[#This Row],[Close]]-C743)/C743</f>
        <v>-6.5239551478083651E-3</v>
      </c>
    </row>
    <row r="745" spans="2:6" x14ac:dyDescent="0.3">
      <c r="B745" s="20">
        <v>43185</v>
      </c>
      <c r="C745" s="10">
        <v>95.28</v>
      </c>
      <c r="D745" s="11">
        <v>13760600</v>
      </c>
      <c r="E745" t="s">
        <v>53</v>
      </c>
      <c r="F745">
        <f>(Акции[[#This Row],[Close]]-C744)/C744</f>
        <v>-2.2368151036322521E-2</v>
      </c>
    </row>
    <row r="746" spans="2:6" x14ac:dyDescent="0.3">
      <c r="B746" s="20">
        <v>43186</v>
      </c>
      <c r="C746" s="10">
        <v>92.01</v>
      </c>
      <c r="D746" s="11">
        <v>10821300</v>
      </c>
      <c r="E746" t="s">
        <v>53</v>
      </c>
      <c r="F746">
        <f>(Акции[[#This Row],[Close]]-C745)/C745</f>
        <v>-3.4319899244332451E-2</v>
      </c>
    </row>
    <row r="747" spans="2:6" x14ac:dyDescent="0.3">
      <c r="B747" s="20">
        <v>43187</v>
      </c>
      <c r="C747" s="10">
        <v>94.27</v>
      </c>
      <c r="D747" s="11">
        <v>11154200</v>
      </c>
      <c r="E747" t="s">
        <v>53</v>
      </c>
      <c r="F747">
        <f>(Акции[[#This Row],[Close]]-C746)/C746</f>
        <v>2.4562547549179338E-2</v>
      </c>
    </row>
    <row r="748" spans="2:6" x14ac:dyDescent="0.3">
      <c r="B748" s="20">
        <v>43188</v>
      </c>
      <c r="C748" s="10">
        <v>94.65</v>
      </c>
      <c r="D748" s="11">
        <v>7399400</v>
      </c>
      <c r="E748" t="s">
        <v>53</v>
      </c>
      <c r="F748">
        <f>(Акции[[#This Row],[Close]]-C747)/C747</f>
        <v>4.030974859446374E-3</v>
      </c>
    </row>
    <row r="749" spans="2:6" x14ac:dyDescent="0.3">
      <c r="B749" s="20">
        <v>43192</v>
      </c>
      <c r="C749" s="10">
        <v>91.46</v>
      </c>
      <c r="D749" s="11">
        <v>7816500</v>
      </c>
      <c r="E749" t="s">
        <v>53</v>
      </c>
      <c r="F749">
        <f>(Акции[[#This Row],[Close]]-C748)/C748</f>
        <v>-3.3703116745906092E-2</v>
      </c>
    </row>
    <row r="750" spans="2:6" x14ac:dyDescent="0.3">
      <c r="B750" s="20">
        <v>43193</v>
      </c>
      <c r="C750" s="10">
        <v>90.59</v>
      </c>
      <c r="D750" s="11">
        <v>10449200</v>
      </c>
      <c r="E750" t="s">
        <v>53</v>
      </c>
      <c r="F750">
        <f>(Акции[[#This Row],[Close]]-C749)/C749</f>
        <v>-9.512355127924671E-3</v>
      </c>
    </row>
    <row r="751" spans="2:6" x14ac:dyDescent="0.3">
      <c r="B751" s="20">
        <v>43194</v>
      </c>
      <c r="C751" s="10">
        <v>92.94</v>
      </c>
      <c r="D751" s="11">
        <v>8841700</v>
      </c>
      <c r="E751" t="s">
        <v>53</v>
      </c>
      <c r="F751">
        <f>(Акции[[#This Row],[Close]]-C750)/C750</f>
        <v>2.594105309636819E-2</v>
      </c>
    </row>
    <row r="752" spans="2:6" x14ac:dyDescent="0.3">
      <c r="B752" s="20">
        <v>43195</v>
      </c>
      <c r="C752" s="10">
        <v>92.21</v>
      </c>
      <c r="D752" s="11">
        <v>7045000</v>
      </c>
      <c r="E752" t="s">
        <v>53</v>
      </c>
      <c r="F752">
        <f>(Акции[[#This Row],[Close]]-C751)/C751</f>
        <v>-7.8545298041747796E-3</v>
      </c>
    </row>
    <row r="753" spans="2:6" x14ac:dyDescent="0.3">
      <c r="B753" s="20">
        <v>43196</v>
      </c>
      <c r="C753" s="10">
        <v>89.78</v>
      </c>
      <c r="D753" s="11">
        <v>6761200</v>
      </c>
      <c r="E753" t="s">
        <v>53</v>
      </c>
      <c r="F753">
        <f>(Акции[[#This Row],[Close]]-C752)/C752</f>
        <v>-2.6352890142066942E-2</v>
      </c>
    </row>
    <row r="754" spans="2:6" x14ac:dyDescent="0.3">
      <c r="B754" s="20">
        <v>43199</v>
      </c>
      <c r="C754" s="10">
        <v>90.48</v>
      </c>
      <c r="D754" s="11">
        <v>8302100</v>
      </c>
      <c r="E754" t="s">
        <v>53</v>
      </c>
      <c r="F754">
        <f>(Акции[[#This Row],[Close]]-C753)/C753</f>
        <v>7.7968367119626066E-3</v>
      </c>
    </row>
    <row r="755" spans="2:6" x14ac:dyDescent="0.3">
      <c r="B755" s="20">
        <v>43200</v>
      </c>
      <c r="C755" s="10">
        <v>93.62</v>
      </c>
      <c r="D755" s="11">
        <v>6253700</v>
      </c>
      <c r="E755" t="s">
        <v>53</v>
      </c>
      <c r="F755">
        <f>(Акции[[#This Row],[Close]]-C754)/C754</f>
        <v>3.4703801945181259E-2</v>
      </c>
    </row>
    <row r="756" spans="2:6" x14ac:dyDescent="0.3">
      <c r="B756" s="20">
        <v>43201</v>
      </c>
      <c r="C756" s="10">
        <v>93.64</v>
      </c>
      <c r="D756" s="11">
        <v>7135700</v>
      </c>
      <c r="E756" t="s">
        <v>53</v>
      </c>
      <c r="F756">
        <f>(Акции[[#This Row],[Close]]-C755)/C755</f>
        <v>2.1362956633193785E-4</v>
      </c>
    </row>
    <row r="757" spans="2:6" x14ac:dyDescent="0.3">
      <c r="B757" s="20">
        <v>43202</v>
      </c>
      <c r="C757" s="10">
        <v>92.12</v>
      </c>
      <c r="D757" s="11">
        <v>6402500</v>
      </c>
      <c r="E757" t="s">
        <v>53</v>
      </c>
      <c r="F757">
        <f>(Акции[[#This Row],[Close]]-C756)/C756</f>
        <v>-1.6232379325074712E-2</v>
      </c>
    </row>
    <row r="758" spans="2:6" x14ac:dyDescent="0.3">
      <c r="B758" s="20">
        <v>43203</v>
      </c>
      <c r="C758" s="10">
        <v>91.83</v>
      </c>
      <c r="D758" s="11">
        <v>4630000</v>
      </c>
      <c r="E758" t="s">
        <v>53</v>
      </c>
      <c r="F758">
        <f>(Акции[[#This Row],[Close]]-C757)/C757</f>
        <v>-3.148067737733459E-3</v>
      </c>
    </row>
    <row r="759" spans="2:6" x14ac:dyDescent="0.3">
      <c r="B759" s="20">
        <v>43206</v>
      </c>
      <c r="C759" s="10">
        <v>92.6</v>
      </c>
      <c r="D759" s="11">
        <v>3922500</v>
      </c>
      <c r="E759" t="s">
        <v>53</v>
      </c>
      <c r="F759">
        <f>(Акции[[#This Row],[Close]]-C758)/C758</f>
        <v>8.3850593487966463E-3</v>
      </c>
    </row>
    <row r="760" spans="2:6" x14ac:dyDescent="0.3">
      <c r="B760" s="20">
        <v>43207</v>
      </c>
      <c r="C760" s="10">
        <v>93.59</v>
      </c>
      <c r="D760" s="11">
        <v>4474700</v>
      </c>
      <c r="E760" t="s">
        <v>53</v>
      </c>
      <c r="F760">
        <f>(Акции[[#This Row],[Close]]-C759)/C759</f>
        <v>1.0691144708423425E-2</v>
      </c>
    </row>
    <row r="761" spans="2:6" x14ac:dyDescent="0.3">
      <c r="B761" s="20">
        <v>43208</v>
      </c>
      <c r="C761" s="10">
        <v>94.32</v>
      </c>
      <c r="D761" s="11">
        <v>5289700</v>
      </c>
      <c r="E761" t="s">
        <v>53</v>
      </c>
      <c r="F761">
        <f>(Акции[[#This Row],[Close]]-C760)/C760</f>
        <v>7.7999786301954244E-3</v>
      </c>
    </row>
    <row r="762" spans="2:6" x14ac:dyDescent="0.3">
      <c r="B762" s="20">
        <v>43209</v>
      </c>
      <c r="C762" s="10">
        <v>93.01</v>
      </c>
      <c r="D762" s="11">
        <v>4972900</v>
      </c>
      <c r="E762" t="s">
        <v>53</v>
      </c>
      <c r="F762">
        <f>(Акции[[#This Row],[Close]]-C761)/C761</f>
        <v>-1.3888888888888763E-2</v>
      </c>
    </row>
    <row r="763" spans="2:6" x14ac:dyDescent="0.3">
      <c r="B763" s="20">
        <v>43210</v>
      </c>
      <c r="C763" s="10">
        <v>92.6</v>
      </c>
      <c r="D763" s="11">
        <v>4754800</v>
      </c>
      <c r="E763" t="s">
        <v>53</v>
      </c>
      <c r="F763">
        <f>(Акции[[#This Row],[Close]]-C762)/C762</f>
        <v>-4.4081281582626685E-3</v>
      </c>
    </row>
    <row r="764" spans="2:6" x14ac:dyDescent="0.3">
      <c r="B764" s="20">
        <v>43213</v>
      </c>
      <c r="C764" s="10">
        <v>93.17</v>
      </c>
      <c r="D764" s="11">
        <v>4716300</v>
      </c>
      <c r="E764" t="s">
        <v>53</v>
      </c>
      <c r="F764">
        <f>(Акции[[#This Row],[Close]]-C763)/C763</f>
        <v>6.1555075593953288E-3</v>
      </c>
    </row>
    <row r="765" spans="2:6" x14ac:dyDescent="0.3">
      <c r="B765" s="20">
        <v>43214</v>
      </c>
      <c r="C765" s="10">
        <v>91.36</v>
      </c>
      <c r="D765" s="11">
        <v>6378300</v>
      </c>
      <c r="E765" t="s">
        <v>53</v>
      </c>
      <c r="F765">
        <f>(Акции[[#This Row],[Close]]-C764)/C764</f>
        <v>-1.9426854137597965E-2</v>
      </c>
    </row>
    <row r="766" spans="2:6" x14ac:dyDescent="0.3">
      <c r="B766" s="20">
        <v>43215</v>
      </c>
      <c r="C766" s="10">
        <v>91.87</v>
      </c>
      <c r="D766" s="11">
        <v>5487800</v>
      </c>
      <c r="E766" t="s">
        <v>53</v>
      </c>
      <c r="F766">
        <f>(Акции[[#This Row],[Close]]-C765)/C765</f>
        <v>5.5823117338004062E-3</v>
      </c>
    </row>
    <row r="767" spans="2:6" x14ac:dyDescent="0.3">
      <c r="B767" s="20">
        <v>43216</v>
      </c>
      <c r="C767" s="10">
        <v>97.44</v>
      </c>
      <c r="D767" s="11">
        <v>12594400</v>
      </c>
      <c r="E767" t="s">
        <v>53</v>
      </c>
      <c r="F767">
        <f>(Акции[[#This Row],[Close]]-C766)/C766</f>
        <v>6.0629149885707986E-2</v>
      </c>
    </row>
    <row r="768" spans="2:6" x14ac:dyDescent="0.3">
      <c r="B768" s="20">
        <v>43217</v>
      </c>
      <c r="C768" s="10">
        <v>98.73</v>
      </c>
      <c r="D768" s="11">
        <v>6117600</v>
      </c>
      <c r="E768" t="s">
        <v>53</v>
      </c>
      <c r="F768">
        <f>(Акции[[#This Row],[Close]]-C767)/C767</f>
        <v>1.3238916256157699E-2</v>
      </c>
    </row>
    <row r="769" spans="2:6" x14ac:dyDescent="0.3">
      <c r="B769" s="20">
        <v>43220</v>
      </c>
      <c r="C769" s="10">
        <v>96.55</v>
      </c>
      <c r="D769" s="11">
        <v>7449400</v>
      </c>
      <c r="E769" t="s">
        <v>53</v>
      </c>
      <c r="F769">
        <f>(Акции[[#This Row],[Close]]-C768)/C768</f>
        <v>-2.2080421351159795E-2</v>
      </c>
    </row>
    <row r="770" spans="2:6" x14ac:dyDescent="0.3">
      <c r="B770" s="20">
        <v>43221</v>
      </c>
      <c r="C770" s="10">
        <v>102.07</v>
      </c>
      <c r="D770" s="11">
        <v>11910500</v>
      </c>
      <c r="E770" t="s">
        <v>53</v>
      </c>
      <c r="F770">
        <f>(Акции[[#This Row],[Close]]-C769)/C769</f>
        <v>5.7172449508026892E-2</v>
      </c>
    </row>
    <row r="771" spans="2:6" x14ac:dyDescent="0.3">
      <c r="B771" s="20">
        <v>43222</v>
      </c>
      <c r="C771" s="10">
        <v>100.37</v>
      </c>
      <c r="D771" s="11">
        <v>7625600</v>
      </c>
      <c r="E771" t="s">
        <v>53</v>
      </c>
      <c r="F771">
        <f>(Акции[[#This Row],[Close]]-C770)/C770</f>
        <v>-1.6655236602331622E-2</v>
      </c>
    </row>
    <row r="772" spans="2:6" x14ac:dyDescent="0.3">
      <c r="B772" s="20">
        <v>43223</v>
      </c>
      <c r="C772" s="10">
        <v>100.28</v>
      </c>
      <c r="D772" s="11">
        <v>7699500</v>
      </c>
      <c r="E772" t="s">
        <v>53</v>
      </c>
      <c r="F772">
        <f>(Акции[[#This Row],[Close]]-C771)/C771</f>
        <v>-8.9668227558038663E-4</v>
      </c>
    </row>
    <row r="773" spans="2:6" x14ac:dyDescent="0.3">
      <c r="B773" s="20">
        <v>43224</v>
      </c>
      <c r="C773" s="10">
        <v>100.17</v>
      </c>
      <c r="D773" s="11">
        <v>5224400</v>
      </c>
      <c r="E773" t="s">
        <v>53</v>
      </c>
      <c r="F773">
        <f>(Акции[[#This Row],[Close]]-C772)/C772</f>
        <v>-1.0969285999202177E-3</v>
      </c>
    </row>
    <row r="774" spans="2:6" x14ac:dyDescent="0.3">
      <c r="B774" s="20">
        <v>43227</v>
      </c>
      <c r="C774" s="10">
        <v>99.63</v>
      </c>
      <c r="D774" s="11">
        <v>6151500</v>
      </c>
      <c r="E774" t="s">
        <v>53</v>
      </c>
      <c r="F774">
        <f>(Акции[[#This Row],[Close]]-C773)/C773</f>
        <v>-5.3908355795148875E-3</v>
      </c>
    </row>
    <row r="775" spans="2:6" x14ac:dyDescent="0.3">
      <c r="B775" s="20">
        <v>43228</v>
      </c>
      <c r="C775" s="10">
        <v>99.4</v>
      </c>
      <c r="D775" s="11">
        <v>7620900</v>
      </c>
      <c r="E775" t="s">
        <v>53</v>
      </c>
      <c r="F775">
        <f>(Акции[[#This Row],[Close]]-C774)/C774</f>
        <v>-2.3085416039344553E-3</v>
      </c>
    </row>
    <row r="776" spans="2:6" x14ac:dyDescent="0.3">
      <c r="B776" s="20">
        <v>43229</v>
      </c>
      <c r="C776" s="10">
        <v>101.18</v>
      </c>
      <c r="D776" s="11">
        <v>5665600</v>
      </c>
      <c r="E776" t="s">
        <v>53</v>
      </c>
      <c r="F776">
        <f>(Акции[[#This Row],[Close]]-C775)/C775</f>
        <v>1.790744466800806E-2</v>
      </c>
    </row>
    <row r="777" spans="2:6" x14ac:dyDescent="0.3">
      <c r="B777" s="20">
        <v>43230</v>
      </c>
      <c r="C777" s="10">
        <v>102.85</v>
      </c>
      <c r="D777" s="11">
        <v>5369700</v>
      </c>
      <c r="E777" t="s">
        <v>53</v>
      </c>
      <c r="F777">
        <f>(Акции[[#This Row],[Close]]-C776)/C776</f>
        <v>1.6505238189365362E-2</v>
      </c>
    </row>
    <row r="778" spans="2:6" x14ac:dyDescent="0.3">
      <c r="B778" s="20">
        <v>43231</v>
      </c>
      <c r="C778" s="10">
        <v>104.18</v>
      </c>
      <c r="D778" s="11">
        <v>6358900</v>
      </c>
      <c r="E778" t="s">
        <v>53</v>
      </c>
      <c r="F778">
        <f>(Акции[[#This Row],[Close]]-C777)/C777</f>
        <v>1.2931453573164926E-2</v>
      </c>
    </row>
    <row r="779" spans="2:6" x14ac:dyDescent="0.3">
      <c r="B779" s="20">
        <v>43234</v>
      </c>
      <c r="C779" s="10">
        <v>105.89</v>
      </c>
      <c r="D779" s="11">
        <v>8471700</v>
      </c>
      <c r="E779" t="s">
        <v>53</v>
      </c>
      <c r="F779">
        <f>(Акции[[#This Row],[Close]]-C778)/C778</f>
        <v>1.6413899020925261E-2</v>
      </c>
    </row>
    <row r="780" spans="2:6" x14ac:dyDescent="0.3">
      <c r="B780" s="20">
        <v>43235</v>
      </c>
      <c r="C780" s="10">
        <v>104.18</v>
      </c>
      <c r="D780" s="11">
        <v>8387600</v>
      </c>
      <c r="E780" t="s">
        <v>53</v>
      </c>
      <c r="F780">
        <f>(Акции[[#This Row],[Close]]-C779)/C779</f>
        <v>-1.6148833695344166E-2</v>
      </c>
    </row>
    <row r="781" spans="2:6" x14ac:dyDescent="0.3">
      <c r="B781" s="20">
        <v>43236</v>
      </c>
      <c r="C781" s="10">
        <v>105.04</v>
      </c>
      <c r="D781" s="11">
        <v>8296700</v>
      </c>
      <c r="E781" t="s">
        <v>53</v>
      </c>
      <c r="F781">
        <f>(Акции[[#This Row],[Close]]-C780)/C780</f>
        <v>8.2549433672489854E-3</v>
      </c>
    </row>
    <row r="782" spans="2:6" x14ac:dyDescent="0.3">
      <c r="B782" s="20">
        <v>43237</v>
      </c>
      <c r="C782" s="10">
        <v>105.32</v>
      </c>
      <c r="D782" s="11">
        <v>6702900</v>
      </c>
      <c r="E782" t="s">
        <v>53</v>
      </c>
      <c r="F782">
        <f>(Акции[[#This Row],[Close]]-C781)/C781</f>
        <v>2.6656511805025411E-3</v>
      </c>
    </row>
    <row r="783" spans="2:6" x14ac:dyDescent="0.3">
      <c r="B783" s="20">
        <v>43238</v>
      </c>
      <c r="C783" s="10">
        <v>105.98</v>
      </c>
      <c r="D783" s="11">
        <v>5328000</v>
      </c>
      <c r="E783" t="s">
        <v>53</v>
      </c>
      <c r="F783">
        <f>(Акции[[#This Row],[Close]]-C782)/C782</f>
        <v>6.266616027345337E-3</v>
      </c>
    </row>
    <row r="784" spans="2:6" x14ac:dyDescent="0.3">
      <c r="B784" s="20">
        <v>43241</v>
      </c>
      <c r="C784" s="10">
        <v>106.23</v>
      </c>
      <c r="D784" s="11">
        <v>5797300</v>
      </c>
      <c r="E784" t="s">
        <v>53</v>
      </c>
      <c r="F784">
        <f>(Акции[[#This Row],[Close]]-C783)/C783</f>
        <v>2.358935648235516E-3</v>
      </c>
    </row>
    <row r="785" spans="2:6" x14ac:dyDescent="0.3">
      <c r="B785" s="20">
        <v>43242</v>
      </c>
      <c r="C785" s="10">
        <v>106.23</v>
      </c>
      <c r="D785" s="11">
        <v>9456800</v>
      </c>
      <c r="E785" t="s">
        <v>53</v>
      </c>
      <c r="F785">
        <f>(Акции[[#This Row],[Close]]-C784)/C784</f>
        <v>0</v>
      </c>
    </row>
    <row r="786" spans="2:6" x14ac:dyDescent="0.3">
      <c r="B786" s="20">
        <v>43243</v>
      </c>
      <c r="C786" s="10">
        <v>105.6</v>
      </c>
      <c r="D786" s="11">
        <v>12816600</v>
      </c>
      <c r="E786" t="s">
        <v>53</v>
      </c>
      <c r="F786">
        <f>(Акции[[#This Row],[Close]]-C785)/C785</f>
        <v>-5.9305280994070382E-3</v>
      </c>
    </row>
    <row r="787" spans="2:6" x14ac:dyDescent="0.3">
      <c r="B787" s="20">
        <v>43244</v>
      </c>
      <c r="C787" s="10">
        <v>103.14</v>
      </c>
      <c r="D787" s="11">
        <v>13164500</v>
      </c>
      <c r="E787" t="s">
        <v>53</v>
      </c>
      <c r="F787">
        <f>(Акции[[#This Row],[Close]]-C786)/C786</f>
        <v>-2.3295454545454487E-2</v>
      </c>
    </row>
    <row r="788" spans="2:6" x14ac:dyDescent="0.3">
      <c r="B788" s="20">
        <v>43245</v>
      </c>
      <c r="C788" s="10">
        <v>101.08</v>
      </c>
      <c r="D788" s="11">
        <v>25301700</v>
      </c>
      <c r="E788" t="s">
        <v>53</v>
      </c>
      <c r="F788">
        <f>(Акции[[#This Row],[Close]]-C787)/C787</f>
        <v>-1.9972852433585441E-2</v>
      </c>
    </row>
    <row r="789" spans="2:6" x14ac:dyDescent="0.3">
      <c r="B789" s="20">
        <v>43249</v>
      </c>
      <c r="C789" s="10">
        <v>99.47</v>
      </c>
      <c r="D789" s="11">
        <v>25494700</v>
      </c>
      <c r="E789" t="s">
        <v>53</v>
      </c>
      <c r="F789">
        <f>(Акции[[#This Row],[Close]]-C788)/C788</f>
        <v>-1.5927977839335174E-2</v>
      </c>
    </row>
    <row r="790" spans="2:6" x14ac:dyDescent="0.3">
      <c r="B790" s="20">
        <v>43250</v>
      </c>
      <c r="C790" s="10">
        <v>103.01</v>
      </c>
      <c r="D790" s="11">
        <v>31273400</v>
      </c>
      <c r="E790" t="s">
        <v>53</v>
      </c>
      <c r="F790">
        <f>(Акции[[#This Row],[Close]]-C789)/C789</f>
        <v>3.5588619684326993E-2</v>
      </c>
    </row>
    <row r="791" spans="2:6" x14ac:dyDescent="0.3">
      <c r="B791" s="20">
        <v>43251</v>
      </c>
      <c r="C791" s="10">
        <v>98.94</v>
      </c>
      <c r="D791" s="11">
        <v>18910900</v>
      </c>
      <c r="E791" t="s">
        <v>53</v>
      </c>
      <c r="F791">
        <f>(Акции[[#This Row],[Close]]-C790)/C790</f>
        <v>-3.9510727113872511E-2</v>
      </c>
    </row>
    <row r="792" spans="2:6" x14ac:dyDescent="0.3">
      <c r="B792" s="20">
        <v>43252</v>
      </c>
      <c r="C792" s="10">
        <v>98.05</v>
      </c>
      <c r="D792" s="11">
        <v>14837300</v>
      </c>
      <c r="E792" t="s">
        <v>53</v>
      </c>
      <c r="F792">
        <f>(Акции[[#This Row],[Close]]-C791)/C791</f>
        <v>-8.9953507176066365E-3</v>
      </c>
    </row>
    <row r="793" spans="2:6" x14ac:dyDescent="0.3">
      <c r="B793" s="20">
        <v>43255</v>
      </c>
      <c r="C793" s="10">
        <v>99.1</v>
      </c>
      <c r="D793" s="11">
        <v>10922500</v>
      </c>
      <c r="E793" t="s">
        <v>53</v>
      </c>
      <c r="F793">
        <f>(Акции[[#This Row],[Close]]-C792)/C792</f>
        <v>1.0708822029576718E-2</v>
      </c>
    </row>
    <row r="794" spans="2:6" x14ac:dyDescent="0.3">
      <c r="B794" s="20">
        <v>43256</v>
      </c>
      <c r="C794" s="10">
        <v>99.24</v>
      </c>
      <c r="D794" s="11">
        <v>10199000</v>
      </c>
      <c r="E794" t="s">
        <v>53</v>
      </c>
      <c r="F794">
        <f>(Акции[[#This Row],[Close]]-C793)/C793</f>
        <v>1.4127144298688252E-3</v>
      </c>
    </row>
    <row r="795" spans="2:6" x14ac:dyDescent="0.3">
      <c r="B795" s="20">
        <v>43257</v>
      </c>
      <c r="C795" s="10">
        <v>99.98</v>
      </c>
      <c r="D795" s="11">
        <v>4933500</v>
      </c>
      <c r="E795" t="s">
        <v>53</v>
      </c>
      <c r="F795">
        <f>(Акции[[#This Row],[Close]]-C794)/C794</f>
        <v>7.4566706972995682E-3</v>
      </c>
    </row>
    <row r="796" spans="2:6" x14ac:dyDescent="0.3">
      <c r="B796" s="20">
        <v>43258</v>
      </c>
      <c r="C796" s="10">
        <v>99.32</v>
      </c>
      <c r="D796" s="11">
        <v>5092500</v>
      </c>
      <c r="E796" t="s">
        <v>53</v>
      </c>
      <c r="F796">
        <f>(Акции[[#This Row],[Close]]-C795)/C795</f>
        <v>-6.6013202640529184E-3</v>
      </c>
    </row>
    <row r="797" spans="2:6" x14ac:dyDescent="0.3">
      <c r="B797" s="20">
        <v>43259</v>
      </c>
      <c r="C797" s="10">
        <v>100.43</v>
      </c>
      <c r="D797" s="11">
        <v>4012900</v>
      </c>
      <c r="E797" t="s">
        <v>53</v>
      </c>
      <c r="F797">
        <f>(Акции[[#This Row],[Close]]-C796)/C796</f>
        <v>1.1175996778091156E-2</v>
      </c>
    </row>
    <row r="798" spans="2:6" x14ac:dyDescent="0.3">
      <c r="B798" s="20">
        <v>43262</v>
      </c>
      <c r="C798" s="10">
        <v>99.77</v>
      </c>
      <c r="D798" s="11">
        <v>5770100</v>
      </c>
      <c r="E798" t="s">
        <v>53</v>
      </c>
      <c r="F798">
        <f>(Акции[[#This Row],[Close]]-C797)/C797</f>
        <v>-6.5717415115006551E-3</v>
      </c>
    </row>
    <row r="799" spans="2:6" x14ac:dyDescent="0.3">
      <c r="B799" s="20">
        <v>43263</v>
      </c>
      <c r="C799" s="10">
        <v>98.91</v>
      </c>
      <c r="D799" s="11">
        <v>8060400</v>
      </c>
      <c r="E799" t="s">
        <v>53</v>
      </c>
      <c r="F799">
        <f>(Акции[[#This Row],[Close]]-C798)/C798</f>
        <v>-8.6198255988774123E-3</v>
      </c>
    </row>
    <row r="800" spans="2:6" x14ac:dyDescent="0.3">
      <c r="B800" s="20">
        <v>43264</v>
      </c>
      <c r="C800" s="10">
        <v>97.58</v>
      </c>
      <c r="D800" s="11">
        <v>7816200</v>
      </c>
      <c r="E800" t="s">
        <v>53</v>
      </c>
      <c r="F800">
        <f>(Акции[[#This Row],[Close]]-C799)/C799</f>
        <v>-1.3446567586694958E-2</v>
      </c>
    </row>
    <row r="801" spans="2:6" x14ac:dyDescent="0.3">
      <c r="B801" s="20">
        <v>43265</v>
      </c>
      <c r="C801" s="10">
        <v>98.75</v>
      </c>
      <c r="D801" s="11">
        <v>4648700</v>
      </c>
      <c r="E801" t="s">
        <v>53</v>
      </c>
      <c r="F801">
        <f>(Акции[[#This Row],[Close]]-C800)/C800</f>
        <v>1.1990161918425925E-2</v>
      </c>
    </row>
    <row r="802" spans="2:6" x14ac:dyDescent="0.3">
      <c r="B802" s="20">
        <v>43266</v>
      </c>
      <c r="C802" s="10">
        <v>99.57</v>
      </c>
      <c r="D802" s="11">
        <v>20806200</v>
      </c>
      <c r="E802" t="s">
        <v>53</v>
      </c>
      <c r="F802">
        <f>(Акции[[#This Row],[Close]]-C801)/C801</f>
        <v>8.3037974683543622E-3</v>
      </c>
    </row>
    <row r="803" spans="2:6" x14ac:dyDescent="0.3">
      <c r="B803" s="20">
        <v>43269</v>
      </c>
      <c r="C803" s="10">
        <v>98.48</v>
      </c>
      <c r="D803" s="11">
        <v>6425600</v>
      </c>
      <c r="E803" t="s">
        <v>53</v>
      </c>
      <c r="F803">
        <f>(Акции[[#This Row],[Close]]-C802)/C802</f>
        <v>-1.0947072411368778E-2</v>
      </c>
    </row>
    <row r="804" spans="2:6" x14ac:dyDescent="0.3">
      <c r="B804" s="20">
        <v>43270</v>
      </c>
      <c r="C804" s="10">
        <v>98.01</v>
      </c>
      <c r="D804" s="11">
        <v>5528300</v>
      </c>
      <c r="E804" t="s">
        <v>53</v>
      </c>
      <c r="F804">
        <f>(Акции[[#This Row],[Close]]-C803)/C803</f>
        <v>-4.7725426482534408E-3</v>
      </c>
    </row>
    <row r="805" spans="2:6" x14ac:dyDescent="0.3">
      <c r="B805" s="20">
        <v>43271</v>
      </c>
      <c r="C805" s="10">
        <v>98.25</v>
      </c>
      <c r="D805" s="11">
        <v>5842700</v>
      </c>
      <c r="E805" t="s">
        <v>53</v>
      </c>
      <c r="F805">
        <f>(Акции[[#This Row],[Close]]-C804)/C804</f>
        <v>2.4487297214569417E-3</v>
      </c>
    </row>
    <row r="806" spans="2:6" x14ac:dyDescent="0.3">
      <c r="B806" s="20">
        <v>43272</v>
      </c>
      <c r="C806" s="10">
        <v>95.55</v>
      </c>
      <c r="D806" s="11">
        <v>7225000</v>
      </c>
      <c r="E806" t="s">
        <v>53</v>
      </c>
      <c r="F806">
        <f>(Акции[[#This Row],[Close]]-C805)/C805</f>
        <v>-2.7480916030534382E-2</v>
      </c>
    </row>
    <row r="807" spans="2:6" x14ac:dyDescent="0.3">
      <c r="B807" s="20">
        <v>43273</v>
      </c>
      <c r="C807" s="10">
        <v>93.49</v>
      </c>
      <c r="D807" s="11">
        <v>9454800</v>
      </c>
      <c r="E807" t="s">
        <v>53</v>
      </c>
      <c r="F807">
        <f>(Акции[[#This Row],[Close]]-C806)/C806</f>
        <v>-2.155939298796444E-2</v>
      </c>
    </row>
    <row r="808" spans="2:6" x14ac:dyDescent="0.3">
      <c r="B808" s="20">
        <v>43276</v>
      </c>
      <c r="C808" s="10">
        <v>93.05</v>
      </c>
      <c r="D808" s="11">
        <v>5573100</v>
      </c>
      <c r="E808" t="s">
        <v>53</v>
      </c>
      <c r="F808">
        <f>(Акции[[#This Row],[Close]]-C807)/C807</f>
        <v>-4.706385709701548E-3</v>
      </c>
    </row>
    <row r="809" spans="2:6" x14ac:dyDescent="0.3">
      <c r="B809" s="20">
        <v>43277</v>
      </c>
      <c r="C809" s="10">
        <v>92.12</v>
      </c>
      <c r="D809" s="11">
        <v>5117100</v>
      </c>
      <c r="E809" t="s">
        <v>53</v>
      </c>
      <c r="F809">
        <f>(Акции[[#This Row],[Close]]-C808)/C808</f>
        <v>-9.9946265448682715E-3</v>
      </c>
    </row>
    <row r="810" spans="2:6" x14ac:dyDescent="0.3">
      <c r="B810" s="20">
        <v>43278</v>
      </c>
      <c r="C810" s="10">
        <v>91.51</v>
      </c>
      <c r="D810" s="11">
        <v>5833000</v>
      </c>
      <c r="E810" t="s">
        <v>53</v>
      </c>
      <c r="F810">
        <f>(Акции[[#This Row],[Close]]-C809)/C809</f>
        <v>-6.6217976552322994E-3</v>
      </c>
    </row>
    <row r="811" spans="2:6" x14ac:dyDescent="0.3">
      <c r="B811" s="20">
        <v>43279</v>
      </c>
      <c r="C811" s="10">
        <v>92.43</v>
      </c>
      <c r="D811" s="11">
        <v>6698900</v>
      </c>
      <c r="E811" t="s">
        <v>53</v>
      </c>
      <c r="F811">
        <f>(Акции[[#This Row],[Close]]-C810)/C810</f>
        <v>1.0053546060539849E-2</v>
      </c>
    </row>
    <row r="812" spans="2:6" x14ac:dyDescent="0.3">
      <c r="B812" s="20">
        <v>43280</v>
      </c>
      <c r="C812" s="10">
        <v>92.65</v>
      </c>
      <c r="D812" s="11">
        <v>6787900</v>
      </c>
      <c r="E812" t="s">
        <v>53</v>
      </c>
      <c r="F812">
        <f>(Акции[[#This Row],[Close]]-C811)/C811</f>
        <v>2.3801795953694565E-3</v>
      </c>
    </row>
    <row r="813" spans="2:6" x14ac:dyDescent="0.3">
      <c r="B813" s="20">
        <v>43283</v>
      </c>
      <c r="C813" s="10">
        <v>93.11</v>
      </c>
      <c r="D813" s="11">
        <v>3854500</v>
      </c>
      <c r="E813" t="s">
        <v>53</v>
      </c>
      <c r="F813">
        <f>(Акции[[#This Row],[Close]]-C812)/C812</f>
        <v>4.9649217485158523E-3</v>
      </c>
    </row>
    <row r="814" spans="2:6" x14ac:dyDescent="0.3">
      <c r="B814" s="20">
        <v>43284</v>
      </c>
      <c r="C814" s="10">
        <v>93.61</v>
      </c>
      <c r="D814" s="11">
        <v>2452400</v>
      </c>
      <c r="E814" t="s">
        <v>53</v>
      </c>
      <c r="F814">
        <f>(Акции[[#This Row],[Close]]-C813)/C813</f>
        <v>5.3699924820105249E-3</v>
      </c>
    </row>
    <row r="815" spans="2:6" x14ac:dyDescent="0.3">
      <c r="B815" s="20">
        <v>43286</v>
      </c>
      <c r="C815" s="10">
        <v>94.48</v>
      </c>
      <c r="D815" s="11">
        <v>4744000</v>
      </c>
      <c r="E815" t="s">
        <v>53</v>
      </c>
      <c r="F815">
        <f>(Акции[[#This Row],[Close]]-C814)/C814</f>
        <v>9.2938788590962995E-3</v>
      </c>
    </row>
    <row r="816" spans="2:6" x14ac:dyDescent="0.3">
      <c r="B816" s="20">
        <v>43287</v>
      </c>
      <c r="C816" s="10">
        <v>96.92</v>
      </c>
      <c r="D816" s="11">
        <v>5867400</v>
      </c>
      <c r="E816" t="s">
        <v>53</v>
      </c>
      <c r="F816">
        <f>(Акции[[#This Row],[Close]]-C815)/C815</f>
        <v>2.5825571549534267E-2</v>
      </c>
    </row>
    <row r="817" spans="2:6" x14ac:dyDescent="0.3">
      <c r="B817" s="20">
        <v>43290</v>
      </c>
      <c r="C817" s="10">
        <v>97.04</v>
      </c>
      <c r="D817" s="11">
        <v>5953100</v>
      </c>
      <c r="E817" t="s">
        <v>53</v>
      </c>
      <c r="F817">
        <f>(Акции[[#This Row],[Close]]-C816)/C816</f>
        <v>1.2381345439538233E-3</v>
      </c>
    </row>
    <row r="818" spans="2:6" x14ac:dyDescent="0.3">
      <c r="B818" s="20">
        <v>43291</v>
      </c>
      <c r="C818" s="10">
        <v>98.84</v>
      </c>
      <c r="D818" s="11">
        <v>5119900</v>
      </c>
      <c r="E818" t="s">
        <v>53</v>
      </c>
      <c r="F818">
        <f>(Акции[[#This Row],[Close]]-C817)/C817</f>
        <v>1.8549051937345393E-2</v>
      </c>
    </row>
    <row r="819" spans="2:6" x14ac:dyDescent="0.3">
      <c r="B819" s="20">
        <v>43292</v>
      </c>
      <c r="C819" s="10">
        <v>94.96</v>
      </c>
      <c r="D819" s="11">
        <v>6230000</v>
      </c>
      <c r="E819" t="s">
        <v>53</v>
      </c>
      <c r="F819">
        <f>(Акции[[#This Row],[Close]]-C818)/C818</f>
        <v>-3.9255362201537934E-2</v>
      </c>
    </row>
    <row r="820" spans="2:6" x14ac:dyDescent="0.3">
      <c r="B820" s="20">
        <v>43293</v>
      </c>
      <c r="C820" s="10">
        <v>95.61</v>
      </c>
      <c r="D820" s="11">
        <v>4672000</v>
      </c>
      <c r="E820" t="s">
        <v>53</v>
      </c>
      <c r="F820">
        <f>(Акции[[#This Row],[Close]]-C819)/C819</f>
        <v>6.8449873631003131E-3</v>
      </c>
    </row>
    <row r="821" spans="2:6" x14ac:dyDescent="0.3">
      <c r="B821" s="20">
        <v>43294</v>
      </c>
      <c r="C821" s="10">
        <v>96.63</v>
      </c>
      <c r="D821" s="11">
        <v>3712400</v>
      </c>
      <c r="E821" t="s">
        <v>53</v>
      </c>
      <c r="F821">
        <f>(Акции[[#This Row],[Close]]-C820)/C820</f>
        <v>1.0668340131785336E-2</v>
      </c>
    </row>
    <row r="822" spans="2:6" x14ac:dyDescent="0.3">
      <c r="B822" s="20">
        <v>43297</v>
      </c>
      <c r="C822" s="10">
        <v>96.25</v>
      </c>
      <c r="D822" s="11">
        <v>3783500</v>
      </c>
      <c r="E822" t="s">
        <v>53</v>
      </c>
      <c r="F822">
        <f>(Акции[[#This Row],[Close]]-C821)/C821</f>
        <v>-3.932526130601216E-3</v>
      </c>
    </row>
    <row r="823" spans="2:6" x14ac:dyDescent="0.3">
      <c r="B823" s="20">
        <v>43298</v>
      </c>
      <c r="C823" s="10">
        <v>95.41</v>
      </c>
      <c r="D823" s="11">
        <v>5107500</v>
      </c>
      <c r="E823" t="s">
        <v>53</v>
      </c>
      <c r="F823">
        <f>(Акции[[#This Row],[Close]]-C822)/C822</f>
        <v>-8.7272727272727623E-3</v>
      </c>
    </row>
    <row r="824" spans="2:6" x14ac:dyDescent="0.3">
      <c r="B824" s="20">
        <v>43299</v>
      </c>
      <c r="C824" s="10">
        <v>94.4</v>
      </c>
      <c r="D824" s="11">
        <v>5521900</v>
      </c>
      <c r="E824" t="s">
        <v>53</v>
      </c>
      <c r="F824">
        <f>(Акции[[#This Row],[Close]]-C823)/C823</f>
        <v>-1.0585892464102201E-2</v>
      </c>
    </row>
    <row r="825" spans="2:6" x14ac:dyDescent="0.3">
      <c r="B825" s="20">
        <v>43300</v>
      </c>
      <c r="C825" s="10">
        <v>89.95</v>
      </c>
      <c r="D825" s="11">
        <v>19747200</v>
      </c>
      <c r="E825" t="s">
        <v>53</v>
      </c>
      <c r="F825">
        <f>(Акции[[#This Row],[Close]]-C824)/C824</f>
        <v>-4.7139830508474603E-2</v>
      </c>
    </row>
    <row r="826" spans="2:6" x14ac:dyDescent="0.3">
      <c r="B826" s="20">
        <v>43301</v>
      </c>
      <c r="C826" s="10">
        <v>88.91</v>
      </c>
      <c r="D826" s="11">
        <v>11791900</v>
      </c>
      <c r="E826" t="s">
        <v>53</v>
      </c>
      <c r="F826">
        <f>(Акции[[#This Row],[Close]]-C825)/C825</f>
        <v>-1.1561978877154044E-2</v>
      </c>
    </row>
    <row r="827" spans="2:6" x14ac:dyDescent="0.3">
      <c r="B827" s="20">
        <v>43304</v>
      </c>
      <c r="C827" s="10">
        <v>89.4</v>
      </c>
      <c r="D827" s="11">
        <v>6316800</v>
      </c>
      <c r="E827" t="s">
        <v>53</v>
      </c>
      <c r="F827">
        <f>(Акции[[#This Row],[Close]]-C826)/C826</f>
        <v>5.5111910921157251E-3</v>
      </c>
    </row>
    <row r="828" spans="2:6" x14ac:dyDescent="0.3">
      <c r="B828" s="20">
        <v>43305</v>
      </c>
      <c r="C828" s="10">
        <v>91.54</v>
      </c>
      <c r="D828" s="11">
        <v>7965000</v>
      </c>
      <c r="E828" t="s">
        <v>53</v>
      </c>
      <c r="F828">
        <f>(Акции[[#This Row],[Close]]-C827)/C827</f>
        <v>2.3937360178970923E-2</v>
      </c>
    </row>
    <row r="829" spans="2:6" x14ac:dyDescent="0.3">
      <c r="B829" s="20">
        <v>43306</v>
      </c>
      <c r="C829" s="10">
        <v>93.12</v>
      </c>
      <c r="D829" s="11">
        <v>7494300</v>
      </c>
      <c r="E829" t="s">
        <v>53</v>
      </c>
      <c r="F829">
        <f>(Акции[[#This Row],[Close]]-C828)/C828</f>
        <v>1.7260214114048482E-2</v>
      </c>
    </row>
    <row r="830" spans="2:6" x14ac:dyDescent="0.3">
      <c r="B830" s="20">
        <v>43307</v>
      </c>
      <c r="C830" s="10">
        <v>93.94</v>
      </c>
      <c r="D830" s="11">
        <v>6812400</v>
      </c>
      <c r="E830" t="s">
        <v>53</v>
      </c>
      <c r="F830">
        <f>(Акции[[#This Row],[Close]]-C829)/C829</f>
        <v>8.8058419243985525E-3</v>
      </c>
    </row>
    <row r="831" spans="2:6" x14ac:dyDescent="0.3">
      <c r="B831" s="20">
        <v>43308</v>
      </c>
      <c r="C831" s="10">
        <v>90.56</v>
      </c>
      <c r="D831" s="11">
        <v>12905800</v>
      </c>
      <c r="E831" t="s">
        <v>53</v>
      </c>
      <c r="F831">
        <f>(Акции[[#This Row],[Close]]-C830)/C830</f>
        <v>-3.598041302959331E-2</v>
      </c>
    </row>
    <row r="832" spans="2:6" x14ac:dyDescent="0.3">
      <c r="B832" s="20">
        <v>43311</v>
      </c>
      <c r="C832" s="10">
        <v>91.45</v>
      </c>
      <c r="D832" s="11">
        <v>6466000</v>
      </c>
      <c r="E832" t="s">
        <v>53</v>
      </c>
      <c r="F832">
        <f>(Акции[[#This Row],[Close]]-C831)/C831</f>
        <v>9.8277385159010657E-3</v>
      </c>
    </row>
    <row r="833" spans="2:6" x14ac:dyDescent="0.3">
      <c r="B833" s="20">
        <v>43312</v>
      </c>
      <c r="C833" s="10">
        <v>92.23</v>
      </c>
      <c r="D833" s="11">
        <v>8691800</v>
      </c>
      <c r="E833" t="s">
        <v>53</v>
      </c>
      <c r="F833">
        <f>(Акции[[#This Row],[Close]]-C832)/C832</f>
        <v>8.5292509568070107E-3</v>
      </c>
    </row>
    <row r="834" spans="2:6" x14ac:dyDescent="0.3">
      <c r="B834" s="20">
        <v>43313</v>
      </c>
      <c r="C834" s="10">
        <v>93.91</v>
      </c>
      <c r="D834" s="11">
        <v>5330400</v>
      </c>
      <c r="E834" t="s">
        <v>53</v>
      </c>
      <c r="F834">
        <f>(Акции[[#This Row],[Close]]-C833)/C833</f>
        <v>1.8215331237124498E-2</v>
      </c>
    </row>
    <row r="835" spans="2:6" x14ac:dyDescent="0.3">
      <c r="B835" s="20">
        <v>43314</v>
      </c>
      <c r="C835" s="10">
        <v>95.12</v>
      </c>
      <c r="D835" s="11">
        <v>6023200</v>
      </c>
      <c r="E835" t="s">
        <v>53</v>
      </c>
      <c r="F835">
        <f>(Акции[[#This Row],[Close]]-C834)/C834</f>
        <v>1.2884676818230306E-2</v>
      </c>
    </row>
    <row r="836" spans="2:6" x14ac:dyDescent="0.3">
      <c r="B836" s="20">
        <v>43315</v>
      </c>
      <c r="C836" s="10">
        <v>96.53</v>
      </c>
      <c r="D836" s="11">
        <v>4876100</v>
      </c>
      <c r="E836" t="s">
        <v>53</v>
      </c>
      <c r="F836">
        <f>(Акции[[#This Row],[Close]]-C835)/C835</f>
        <v>1.4823380992430578E-2</v>
      </c>
    </row>
    <row r="837" spans="2:6" x14ac:dyDescent="0.3">
      <c r="B837" s="20">
        <v>43318</v>
      </c>
      <c r="C837" s="10">
        <v>97.06</v>
      </c>
      <c r="D837" s="11">
        <v>5134200</v>
      </c>
      <c r="E837" t="s">
        <v>53</v>
      </c>
      <c r="F837">
        <f>(Акции[[#This Row],[Close]]-C836)/C836</f>
        <v>5.4905210815290699E-3</v>
      </c>
    </row>
    <row r="838" spans="2:6" x14ac:dyDescent="0.3">
      <c r="B838" s="20">
        <v>43319</v>
      </c>
      <c r="C838" s="10">
        <v>94.06</v>
      </c>
      <c r="D838" s="11">
        <v>8890900</v>
      </c>
      <c r="E838" t="s">
        <v>53</v>
      </c>
      <c r="F838">
        <f>(Акции[[#This Row],[Close]]-C837)/C837</f>
        <v>-3.0908716257984751E-2</v>
      </c>
    </row>
    <row r="839" spans="2:6" x14ac:dyDescent="0.3">
      <c r="B839" s="20">
        <v>43320</v>
      </c>
      <c r="C839" s="10">
        <v>93.73</v>
      </c>
      <c r="D839" s="11">
        <v>4535100</v>
      </c>
      <c r="E839" t="s">
        <v>53</v>
      </c>
      <c r="F839">
        <f>(Акции[[#This Row],[Close]]-C838)/C838</f>
        <v>-3.5083988943227546E-3</v>
      </c>
    </row>
    <row r="840" spans="2:6" x14ac:dyDescent="0.3">
      <c r="B840" s="20">
        <v>43321</v>
      </c>
      <c r="C840" s="10">
        <v>95.47</v>
      </c>
      <c r="D840" s="11">
        <v>6176100</v>
      </c>
      <c r="E840" t="s">
        <v>53</v>
      </c>
      <c r="F840">
        <f>(Акции[[#This Row],[Close]]-C839)/C839</f>
        <v>1.8563960311533071E-2</v>
      </c>
    </row>
    <row r="841" spans="2:6" x14ac:dyDescent="0.3">
      <c r="B841" s="20">
        <v>43322</v>
      </c>
      <c r="C841" s="10">
        <v>95.8</v>
      </c>
      <c r="D841" s="11">
        <v>4446800</v>
      </c>
      <c r="E841" t="s">
        <v>53</v>
      </c>
      <c r="F841">
        <f>(Акции[[#This Row],[Close]]-C840)/C840</f>
        <v>3.456583219859624E-3</v>
      </c>
    </row>
    <row r="842" spans="2:6" x14ac:dyDescent="0.3">
      <c r="B842" s="20">
        <v>43325</v>
      </c>
      <c r="C842" s="10">
        <v>96.78</v>
      </c>
      <c r="D842" s="11">
        <v>5920000</v>
      </c>
      <c r="E842" t="s">
        <v>53</v>
      </c>
      <c r="F842">
        <f>(Акции[[#This Row],[Close]]-C841)/C841</f>
        <v>1.0229645093945762E-2</v>
      </c>
    </row>
    <row r="843" spans="2:6" x14ac:dyDescent="0.3">
      <c r="B843" s="20">
        <v>43326</v>
      </c>
      <c r="C843" s="10">
        <v>95.92</v>
      </c>
      <c r="D843" s="11">
        <v>5580800</v>
      </c>
      <c r="E843" t="s">
        <v>53</v>
      </c>
      <c r="F843">
        <f>(Акции[[#This Row],[Close]]-C842)/C842</f>
        <v>-8.8861334986567418E-3</v>
      </c>
    </row>
    <row r="844" spans="2:6" x14ac:dyDescent="0.3">
      <c r="B844" s="20">
        <v>43327</v>
      </c>
      <c r="C844" s="10">
        <v>97.45</v>
      </c>
      <c r="D844" s="11">
        <v>6861500</v>
      </c>
      <c r="E844" t="s">
        <v>53</v>
      </c>
      <c r="F844">
        <f>(Акции[[#This Row],[Close]]-C843)/C843</f>
        <v>1.5950792326939127E-2</v>
      </c>
    </row>
    <row r="845" spans="2:6" x14ac:dyDescent="0.3">
      <c r="B845" s="20">
        <v>43328</v>
      </c>
      <c r="C845" s="10">
        <v>98.22</v>
      </c>
      <c r="D845" s="11">
        <v>6332900</v>
      </c>
      <c r="E845" t="s">
        <v>53</v>
      </c>
      <c r="F845">
        <f>(Акции[[#This Row],[Close]]-C844)/C844</f>
        <v>7.9014879425345925E-3</v>
      </c>
    </row>
    <row r="846" spans="2:6" x14ac:dyDescent="0.3">
      <c r="B846" s="20">
        <v>43329</v>
      </c>
      <c r="C846" s="10">
        <v>98.81</v>
      </c>
      <c r="D846" s="11">
        <v>6307300</v>
      </c>
      <c r="E846" t="s">
        <v>53</v>
      </c>
      <c r="F846">
        <f>(Акции[[#This Row],[Close]]-C845)/C845</f>
        <v>6.0069232335573548E-3</v>
      </c>
    </row>
    <row r="847" spans="2:6" x14ac:dyDescent="0.3">
      <c r="B847" s="20">
        <v>43332</v>
      </c>
      <c r="C847" s="10">
        <v>97.63</v>
      </c>
      <c r="D847" s="11">
        <v>6172500</v>
      </c>
      <c r="E847" t="s">
        <v>53</v>
      </c>
      <c r="F847">
        <f>(Акции[[#This Row],[Close]]-C846)/C846</f>
        <v>-1.1942111122356106E-2</v>
      </c>
    </row>
    <row r="848" spans="2:6" x14ac:dyDescent="0.3">
      <c r="B848" s="20">
        <v>43333</v>
      </c>
      <c r="C848" s="10">
        <v>97.74</v>
      </c>
      <c r="D848" s="11">
        <v>3528400</v>
      </c>
      <c r="E848" t="s">
        <v>53</v>
      </c>
      <c r="F848">
        <f>(Акции[[#This Row],[Close]]-C847)/C847</f>
        <v>1.1267028577281516E-3</v>
      </c>
    </row>
    <row r="849" spans="2:6" x14ac:dyDescent="0.3">
      <c r="B849" s="20">
        <v>43334</v>
      </c>
      <c r="C849" s="10">
        <v>97.64</v>
      </c>
      <c r="D849" s="11">
        <v>2963300</v>
      </c>
      <c r="E849" t="s">
        <v>53</v>
      </c>
      <c r="F849">
        <f>(Акции[[#This Row],[Close]]-C848)/C848</f>
        <v>-1.023122570083838E-3</v>
      </c>
    </row>
    <row r="850" spans="2:6" x14ac:dyDescent="0.3">
      <c r="B850" s="20">
        <v>43335</v>
      </c>
      <c r="C850" s="10">
        <v>97.15</v>
      </c>
      <c r="D850" s="11">
        <v>2137500</v>
      </c>
      <c r="E850" t="s">
        <v>53</v>
      </c>
      <c r="F850">
        <f>(Акции[[#This Row],[Close]]-C849)/C849</f>
        <v>-5.0184350675951958E-3</v>
      </c>
    </row>
    <row r="851" spans="2:6" x14ac:dyDescent="0.3">
      <c r="B851" s="20">
        <v>43336</v>
      </c>
      <c r="C851" s="10">
        <v>97.4</v>
      </c>
      <c r="D851" s="11">
        <v>2996100</v>
      </c>
      <c r="E851" t="s">
        <v>53</v>
      </c>
      <c r="F851">
        <f>(Акции[[#This Row],[Close]]-C850)/C850</f>
        <v>2.5733401955738548E-3</v>
      </c>
    </row>
    <row r="852" spans="2:6" x14ac:dyDescent="0.3">
      <c r="B852" s="20">
        <v>43339</v>
      </c>
      <c r="C852" s="10">
        <v>98.02</v>
      </c>
      <c r="D852" s="11">
        <v>2456000</v>
      </c>
      <c r="E852" t="s">
        <v>53</v>
      </c>
      <c r="F852">
        <f>(Акции[[#This Row],[Close]]-C851)/C851</f>
        <v>6.3655030800820363E-3</v>
      </c>
    </row>
    <row r="853" spans="2:6" x14ac:dyDescent="0.3">
      <c r="B853" s="20">
        <v>43340</v>
      </c>
      <c r="C853" s="10">
        <v>97.26</v>
      </c>
      <c r="D853" s="11">
        <v>3515400</v>
      </c>
      <c r="E853" t="s">
        <v>53</v>
      </c>
      <c r="F853">
        <f>(Акции[[#This Row],[Close]]-C852)/C852</f>
        <v>-7.7535196898591199E-3</v>
      </c>
    </row>
    <row r="854" spans="2:6" x14ac:dyDescent="0.3">
      <c r="B854" s="20">
        <v>43341</v>
      </c>
      <c r="C854" s="10">
        <v>97.58</v>
      </c>
      <c r="D854" s="11">
        <v>3637100</v>
      </c>
      <c r="E854" t="s">
        <v>53</v>
      </c>
      <c r="F854">
        <f>(Акции[[#This Row],[Close]]-C853)/C853</f>
        <v>3.2901501130988397E-3</v>
      </c>
    </row>
    <row r="855" spans="2:6" x14ac:dyDescent="0.3">
      <c r="B855" s="20">
        <v>43342</v>
      </c>
      <c r="C855" s="10">
        <v>96.79</v>
      </c>
      <c r="D855" s="11">
        <v>3434400</v>
      </c>
      <c r="E855" t="s">
        <v>53</v>
      </c>
      <c r="F855">
        <f>(Акции[[#This Row],[Close]]-C854)/C854</f>
        <v>-8.0959212953473254E-3</v>
      </c>
    </row>
    <row r="856" spans="2:6" x14ac:dyDescent="0.3">
      <c r="B856" s="20">
        <v>43343</v>
      </c>
      <c r="C856" s="10">
        <v>95.98</v>
      </c>
      <c r="D856" s="11">
        <v>4703100</v>
      </c>
      <c r="E856" t="s">
        <v>53</v>
      </c>
      <c r="F856">
        <f>(Акции[[#This Row],[Close]]-C855)/C855</f>
        <v>-8.3686331232565581E-3</v>
      </c>
    </row>
    <row r="857" spans="2:6" x14ac:dyDescent="0.3">
      <c r="B857" s="20">
        <v>43347</v>
      </c>
      <c r="C857" s="10">
        <v>94.56</v>
      </c>
      <c r="D857" s="11">
        <v>4456100</v>
      </c>
      <c r="E857" t="s">
        <v>53</v>
      </c>
      <c r="F857">
        <f>(Акции[[#This Row],[Close]]-C856)/C856</f>
        <v>-1.4794748906022104E-2</v>
      </c>
    </row>
    <row r="858" spans="2:6" x14ac:dyDescent="0.3">
      <c r="B858" s="20">
        <v>43348</v>
      </c>
      <c r="C858" s="10">
        <v>95.19</v>
      </c>
      <c r="D858" s="11">
        <v>5188800</v>
      </c>
      <c r="E858" t="s">
        <v>53</v>
      </c>
      <c r="F858">
        <f>(Акции[[#This Row],[Close]]-C857)/C857</f>
        <v>6.6624365482233017E-3</v>
      </c>
    </row>
    <row r="859" spans="2:6" x14ac:dyDescent="0.3">
      <c r="B859" s="20">
        <v>43349</v>
      </c>
      <c r="C859" s="10">
        <v>93.74</v>
      </c>
      <c r="D859" s="11">
        <v>5416300</v>
      </c>
      <c r="E859" t="s">
        <v>53</v>
      </c>
      <c r="F859">
        <f>(Акции[[#This Row],[Close]]-C858)/C858</f>
        <v>-1.5232692509717437E-2</v>
      </c>
    </row>
    <row r="860" spans="2:6" x14ac:dyDescent="0.3">
      <c r="B860" s="20">
        <v>43350</v>
      </c>
      <c r="C860" s="10">
        <v>94.17</v>
      </c>
      <c r="D860" s="11">
        <v>4051700</v>
      </c>
      <c r="E860" t="s">
        <v>53</v>
      </c>
      <c r="F860">
        <f>(Акции[[#This Row],[Close]]-C859)/C859</f>
        <v>4.5871559633028254E-3</v>
      </c>
    </row>
    <row r="861" spans="2:6" x14ac:dyDescent="0.3">
      <c r="B861" s="20">
        <v>43353</v>
      </c>
      <c r="C861" s="10">
        <v>93.82</v>
      </c>
      <c r="D861" s="11">
        <v>3156800</v>
      </c>
      <c r="E861" t="s">
        <v>53</v>
      </c>
      <c r="F861">
        <f>(Акции[[#This Row],[Close]]-C860)/C860</f>
        <v>-3.7166825953064515E-3</v>
      </c>
    </row>
    <row r="862" spans="2:6" x14ac:dyDescent="0.3">
      <c r="B862" s="20">
        <v>43354</v>
      </c>
      <c r="C862" s="10">
        <v>93.18</v>
      </c>
      <c r="D862" s="11">
        <v>2638500</v>
      </c>
      <c r="E862" t="s">
        <v>53</v>
      </c>
      <c r="F862">
        <f>(Акции[[#This Row],[Close]]-C861)/C861</f>
        <v>-6.8215732253249454E-3</v>
      </c>
    </row>
    <row r="863" spans="2:6" x14ac:dyDescent="0.3">
      <c r="B863" s="20">
        <v>43355</v>
      </c>
      <c r="C863" s="10">
        <v>93.24</v>
      </c>
      <c r="D863" s="11">
        <v>3304700</v>
      </c>
      <c r="E863" t="s">
        <v>53</v>
      </c>
      <c r="F863">
        <f>(Акции[[#This Row],[Close]]-C862)/C862</f>
        <v>6.4391500321944685E-4</v>
      </c>
    </row>
    <row r="864" spans="2:6" x14ac:dyDescent="0.3">
      <c r="B864" s="20">
        <v>43356</v>
      </c>
      <c r="C864" s="10">
        <v>96.33</v>
      </c>
      <c r="D864" s="11">
        <v>4850700</v>
      </c>
      <c r="E864" t="s">
        <v>53</v>
      </c>
      <c r="F864">
        <f>(Акции[[#This Row],[Close]]-C863)/C863</f>
        <v>3.314028314028318E-2</v>
      </c>
    </row>
    <row r="865" spans="2:6" x14ac:dyDescent="0.3">
      <c r="B865" s="20">
        <v>43357</v>
      </c>
      <c r="C865" s="10">
        <v>95.68</v>
      </c>
      <c r="D865" s="11">
        <v>3446000</v>
      </c>
      <c r="E865" t="s">
        <v>53</v>
      </c>
      <c r="F865">
        <f>(Акции[[#This Row],[Close]]-C864)/C864</f>
        <v>-6.7476383265856069E-3</v>
      </c>
    </row>
    <row r="866" spans="2:6" x14ac:dyDescent="0.3">
      <c r="B866" s="20">
        <v>43360</v>
      </c>
      <c r="C866" s="10">
        <v>95.37</v>
      </c>
      <c r="D866" s="11">
        <v>3987200</v>
      </c>
      <c r="E866" t="s">
        <v>53</v>
      </c>
      <c r="F866">
        <f>(Акции[[#This Row],[Close]]-C865)/C865</f>
        <v>-3.2399665551839699E-3</v>
      </c>
    </row>
    <row r="867" spans="2:6" x14ac:dyDescent="0.3">
      <c r="B867" s="20">
        <v>43361</v>
      </c>
      <c r="C867" s="10">
        <v>92.61</v>
      </c>
      <c r="D867" s="11">
        <v>10240500</v>
      </c>
      <c r="E867" t="s">
        <v>53</v>
      </c>
      <c r="F867">
        <f>(Акции[[#This Row],[Close]]-C866)/C866</f>
        <v>-2.8939918213274667E-2</v>
      </c>
    </row>
    <row r="868" spans="2:6" x14ac:dyDescent="0.3">
      <c r="B868" s="20">
        <v>43362</v>
      </c>
      <c r="C868" s="10">
        <v>91.02</v>
      </c>
      <c r="D868" s="11">
        <v>8451400</v>
      </c>
      <c r="E868" t="s">
        <v>53</v>
      </c>
      <c r="F868">
        <f>(Акции[[#This Row],[Close]]-C867)/C867</f>
        <v>-1.7168772270813124E-2</v>
      </c>
    </row>
    <row r="869" spans="2:6" x14ac:dyDescent="0.3">
      <c r="B869" s="20">
        <v>43363</v>
      </c>
      <c r="C869" s="10">
        <v>92.68</v>
      </c>
      <c r="D869" s="11">
        <v>5991200</v>
      </c>
      <c r="E869" t="s">
        <v>53</v>
      </c>
      <c r="F869">
        <f>(Акции[[#This Row],[Close]]-C868)/C868</f>
        <v>1.8237749945067137E-2</v>
      </c>
    </row>
    <row r="870" spans="2:6" x14ac:dyDescent="0.3">
      <c r="B870" s="20">
        <v>43364</v>
      </c>
      <c r="C870" s="10">
        <v>92.26</v>
      </c>
      <c r="D870" s="11">
        <v>9953500</v>
      </c>
      <c r="E870" t="s">
        <v>53</v>
      </c>
      <c r="F870">
        <f>(Акции[[#This Row],[Close]]-C869)/C869</f>
        <v>-4.5317220543806824E-3</v>
      </c>
    </row>
    <row r="871" spans="2:6" x14ac:dyDescent="0.3">
      <c r="B871" s="20">
        <v>43367</v>
      </c>
      <c r="C871" s="10">
        <v>93.42</v>
      </c>
      <c r="D871" s="11">
        <v>5910300</v>
      </c>
      <c r="E871" t="s">
        <v>53</v>
      </c>
      <c r="F871">
        <f>(Акции[[#This Row],[Close]]-C870)/C870</f>
        <v>1.2573162800780366E-2</v>
      </c>
    </row>
    <row r="872" spans="2:6" x14ac:dyDescent="0.3">
      <c r="B872" s="20">
        <v>43368</v>
      </c>
      <c r="C872" s="10">
        <v>93.78</v>
      </c>
      <c r="D872" s="11">
        <v>5303900</v>
      </c>
      <c r="E872" t="s">
        <v>53</v>
      </c>
      <c r="F872">
        <f>(Акции[[#This Row],[Close]]-C871)/C871</f>
        <v>3.8535645472061596E-3</v>
      </c>
    </row>
    <row r="873" spans="2:6" x14ac:dyDescent="0.3">
      <c r="B873" s="20">
        <v>43369</v>
      </c>
      <c r="C873" s="10">
        <v>94.18</v>
      </c>
      <c r="D873" s="11">
        <v>4656200</v>
      </c>
      <c r="E873" t="s">
        <v>53</v>
      </c>
      <c r="F873">
        <f>(Акции[[#This Row],[Close]]-C872)/C872</f>
        <v>4.2653017701002952E-3</v>
      </c>
    </row>
    <row r="874" spans="2:6" x14ac:dyDescent="0.3">
      <c r="B874" s="20">
        <v>43370</v>
      </c>
      <c r="C874" s="10">
        <v>94.14</v>
      </c>
      <c r="D874" s="11">
        <v>3028600</v>
      </c>
      <c r="E874" t="s">
        <v>53</v>
      </c>
      <c r="F874">
        <f>(Акции[[#This Row],[Close]]-C873)/C873</f>
        <v>-4.2471862391172489E-4</v>
      </c>
    </row>
    <row r="875" spans="2:6" x14ac:dyDescent="0.3">
      <c r="B875" s="20">
        <v>43371</v>
      </c>
      <c r="C875" s="10">
        <v>94.58</v>
      </c>
      <c r="D875" s="11">
        <v>4527900</v>
      </c>
      <c r="E875" t="s">
        <v>53</v>
      </c>
      <c r="F875">
        <f>(Акции[[#This Row],[Close]]-C874)/C874</f>
        <v>4.6738899511365806E-3</v>
      </c>
    </row>
    <row r="876" spans="2:6" x14ac:dyDescent="0.3">
      <c r="B876" s="20">
        <v>43374</v>
      </c>
      <c r="C876" s="10">
        <v>95</v>
      </c>
      <c r="D876" s="11">
        <v>3763800</v>
      </c>
      <c r="E876" t="s">
        <v>53</v>
      </c>
      <c r="F876">
        <f>(Акции[[#This Row],[Close]]-C875)/C875</f>
        <v>4.4406851342778785E-3</v>
      </c>
    </row>
    <row r="877" spans="2:6" x14ac:dyDescent="0.3">
      <c r="B877" s="20">
        <v>43375</v>
      </c>
      <c r="C877" s="10">
        <v>94.23</v>
      </c>
      <c r="D877" s="11">
        <v>6792200</v>
      </c>
      <c r="E877" t="s">
        <v>53</v>
      </c>
      <c r="F877">
        <f>(Акции[[#This Row],[Close]]-C876)/C876</f>
        <v>-8.1052631578946953E-3</v>
      </c>
    </row>
    <row r="878" spans="2:6" x14ac:dyDescent="0.3">
      <c r="B878" s="20">
        <v>43376</v>
      </c>
      <c r="C878" s="10">
        <v>96.01</v>
      </c>
      <c r="D878" s="11">
        <v>4796800</v>
      </c>
      <c r="E878" t="s">
        <v>53</v>
      </c>
      <c r="F878">
        <f>(Акции[[#This Row],[Close]]-C877)/C877</f>
        <v>1.8889950122041824E-2</v>
      </c>
    </row>
    <row r="879" spans="2:6" x14ac:dyDescent="0.3">
      <c r="B879" s="20">
        <v>43377</v>
      </c>
      <c r="C879" s="10">
        <v>93.84</v>
      </c>
      <c r="D879" s="11">
        <v>4425400</v>
      </c>
      <c r="E879" t="s">
        <v>53</v>
      </c>
      <c r="F879">
        <f>(Акции[[#This Row],[Close]]-C878)/C878</f>
        <v>-2.2601812311217599E-2</v>
      </c>
    </row>
    <row r="880" spans="2:6" x14ac:dyDescent="0.3">
      <c r="B880" s="20">
        <v>43378</v>
      </c>
      <c r="C880" s="10">
        <v>94.38</v>
      </c>
      <c r="D880" s="11">
        <v>4190100</v>
      </c>
      <c r="E880" t="s">
        <v>53</v>
      </c>
      <c r="F880">
        <f>(Акции[[#This Row],[Close]]-C879)/C879</f>
        <v>5.7544757033247233E-3</v>
      </c>
    </row>
    <row r="881" spans="2:6" x14ac:dyDescent="0.3">
      <c r="B881" s="20">
        <v>43381</v>
      </c>
      <c r="C881" s="10">
        <v>94.81</v>
      </c>
      <c r="D881" s="11">
        <v>3305500</v>
      </c>
      <c r="E881" t="s">
        <v>53</v>
      </c>
      <c r="F881">
        <f>(Акции[[#This Row],[Close]]-C880)/C880</f>
        <v>4.5560500105955373E-3</v>
      </c>
    </row>
    <row r="882" spans="2:6" x14ac:dyDescent="0.3">
      <c r="B882" s="20">
        <v>43382</v>
      </c>
      <c r="C882" s="10">
        <v>94.57</v>
      </c>
      <c r="D882" s="11">
        <v>3625600</v>
      </c>
      <c r="E882" t="s">
        <v>53</v>
      </c>
      <c r="F882">
        <f>(Акции[[#This Row],[Close]]-C881)/C881</f>
        <v>-2.5313785465669136E-3</v>
      </c>
    </row>
    <row r="883" spans="2:6" x14ac:dyDescent="0.3">
      <c r="B883" s="20">
        <v>43383</v>
      </c>
      <c r="C883" s="10">
        <v>93.08</v>
      </c>
      <c r="D883" s="11">
        <v>5310800</v>
      </c>
      <c r="E883" t="s">
        <v>53</v>
      </c>
      <c r="F883">
        <f>(Акции[[#This Row],[Close]]-C882)/C882</f>
        <v>-1.5755525007930579E-2</v>
      </c>
    </row>
    <row r="884" spans="2:6" x14ac:dyDescent="0.3">
      <c r="B884" s="20">
        <v>43384</v>
      </c>
      <c r="C884" s="10">
        <v>90.7</v>
      </c>
      <c r="D884" s="11">
        <v>9994400</v>
      </c>
      <c r="E884" t="s">
        <v>53</v>
      </c>
      <c r="F884">
        <f>(Акции[[#This Row],[Close]]-C883)/C883</f>
        <v>-2.5569402664374682E-2</v>
      </c>
    </row>
    <row r="885" spans="2:6" x14ac:dyDescent="0.3">
      <c r="B885" s="20">
        <v>43385</v>
      </c>
      <c r="C885" s="10">
        <v>90.69</v>
      </c>
      <c r="D885" s="11">
        <v>5709600</v>
      </c>
      <c r="E885" t="s">
        <v>53</v>
      </c>
      <c r="F885">
        <f>(Акции[[#This Row],[Close]]-C884)/C884</f>
        <v>-1.1025358324151174E-4</v>
      </c>
    </row>
    <row r="886" spans="2:6" x14ac:dyDescent="0.3">
      <c r="B886" s="20">
        <v>43388</v>
      </c>
      <c r="C886" s="10">
        <v>89.18</v>
      </c>
      <c r="D886" s="11">
        <v>4827900</v>
      </c>
      <c r="E886" t="s">
        <v>53</v>
      </c>
      <c r="F886">
        <f>(Акции[[#This Row],[Close]]-C885)/C885</f>
        <v>-1.6650126805601399E-2</v>
      </c>
    </row>
    <row r="887" spans="2:6" x14ac:dyDescent="0.3">
      <c r="B887" s="20">
        <v>43389</v>
      </c>
      <c r="C887" s="10">
        <v>91.91</v>
      </c>
      <c r="D887" s="11">
        <v>3787100</v>
      </c>
      <c r="E887" t="s">
        <v>53</v>
      </c>
      <c r="F887">
        <f>(Акции[[#This Row],[Close]]-C886)/C886</f>
        <v>3.0612244897959065E-2</v>
      </c>
    </row>
    <row r="888" spans="2:6" x14ac:dyDescent="0.3">
      <c r="B888" s="20">
        <v>43390</v>
      </c>
      <c r="C888" s="10">
        <v>92.27</v>
      </c>
      <c r="D888" s="11">
        <v>2857400</v>
      </c>
      <c r="E888" t="s">
        <v>53</v>
      </c>
      <c r="F888">
        <f>(Акции[[#This Row],[Close]]-C887)/C887</f>
        <v>3.9168752040039112E-3</v>
      </c>
    </row>
    <row r="889" spans="2:6" x14ac:dyDescent="0.3">
      <c r="B889" s="20">
        <v>43391</v>
      </c>
      <c r="C889" s="10">
        <v>89.9</v>
      </c>
      <c r="D889" s="11">
        <v>4422300</v>
      </c>
      <c r="E889" t="s">
        <v>53</v>
      </c>
      <c r="F889">
        <f>(Акции[[#This Row],[Close]]-C888)/C888</f>
        <v>-2.5685488241031652E-2</v>
      </c>
    </row>
    <row r="890" spans="2:6" x14ac:dyDescent="0.3">
      <c r="B890" s="20">
        <v>43392</v>
      </c>
      <c r="C890" s="10">
        <v>87.97</v>
      </c>
      <c r="D890" s="11">
        <v>7059400</v>
      </c>
      <c r="E890" t="s">
        <v>53</v>
      </c>
      <c r="F890">
        <f>(Акции[[#This Row],[Close]]-C889)/C889</f>
        <v>-2.1468298109010086E-2</v>
      </c>
    </row>
    <row r="891" spans="2:6" x14ac:dyDescent="0.3">
      <c r="B891" s="20">
        <v>43395</v>
      </c>
      <c r="C891" s="10">
        <v>84.27</v>
      </c>
      <c r="D891" s="11">
        <v>7621100</v>
      </c>
      <c r="E891" t="s">
        <v>53</v>
      </c>
      <c r="F891">
        <f>(Акции[[#This Row],[Close]]-C890)/C890</f>
        <v>-4.205979311128797E-2</v>
      </c>
    </row>
    <row r="892" spans="2:6" x14ac:dyDescent="0.3">
      <c r="B892" s="20">
        <v>43396</v>
      </c>
      <c r="C892" s="10">
        <v>82.96</v>
      </c>
      <c r="D892" s="11">
        <v>8096200</v>
      </c>
      <c r="E892" t="s">
        <v>53</v>
      </c>
      <c r="F892">
        <f>(Акции[[#This Row],[Close]]-C891)/C891</f>
        <v>-1.5545271152248751E-2</v>
      </c>
    </row>
    <row r="893" spans="2:6" x14ac:dyDescent="0.3">
      <c r="B893" s="20">
        <v>43397</v>
      </c>
      <c r="C893" s="10">
        <v>79.41</v>
      </c>
      <c r="D893" s="11">
        <v>8689100</v>
      </c>
      <c r="E893" t="s">
        <v>53</v>
      </c>
      <c r="F893">
        <f>(Акции[[#This Row],[Close]]-C892)/C892</f>
        <v>-4.2791706846673064E-2</v>
      </c>
    </row>
    <row r="894" spans="2:6" x14ac:dyDescent="0.3">
      <c r="B894" s="20">
        <v>43398</v>
      </c>
      <c r="C894" s="10">
        <v>81.73</v>
      </c>
      <c r="D894" s="11">
        <v>9173500</v>
      </c>
      <c r="E894" t="s">
        <v>53</v>
      </c>
      <c r="F894">
        <f>(Акции[[#This Row],[Close]]-C893)/C893</f>
        <v>2.9215464047349295E-2</v>
      </c>
    </row>
    <row r="895" spans="2:6" x14ac:dyDescent="0.3">
      <c r="B895" s="20">
        <v>43399</v>
      </c>
      <c r="C895" s="10">
        <v>80.790000000000006</v>
      </c>
      <c r="D895" s="11">
        <v>6181500</v>
      </c>
      <c r="E895" t="s">
        <v>53</v>
      </c>
      <c r="F895">
        <f>(Акции[[#This Row],[Close]]-C894)/C894</f>
        <v>-1.1501284717973789E-2</v>
      </c>
    </row>
    <row r="896" spans="2:6" x14ac:dyDescent="0.3">
      <c r="B896" s="20">
        <v>43402</v>
      </c>
      <c r="C896" s="10">
        <v>81.36</v>
      </c>
      <c r="D896" s="11">
        <v>4343900</v>
      </c>
      <c r="E896" t="s">
        <v>53</v>
      </c>
      <c r="F896">
        <f>(Акции[[#This Row],[Close]]-C895)/C895</f>
        <v>7.0553286297808286E-3</v>
      </c>
    </row>
    <row r="897" spans="2:6" x14ac:dyDescent="0.3">
      <c r="B897" s="20">
        <v>43403</v>
      </c>
      <c r="C897" s="10">
        <v>81.59</v>
      </c>
      <c r="D897" s="11">
        <v>5243100</v>
      </c>
      <c r="E897" t="s">
        <v>53</v>
      </c>
      <c r="F897">
        <f>(Акции[[#This Row],[Close]]-C896)/C896</f>
        <v>2.8269419862340705E-3</v>
      </c>
    </row>
    <row r="898" spans="2:6" x14ac:dyDescent="0.3">
      <c r="B898" s="20">
        <v>43404</v>
      </c>
      <c r="C898" s="10">
        <v>77.849999999999994</v>
      </c>
      <c r="D898" s="11">
        <v>14068500</v>
      </c>
      <c r="E898" t="s">
        <v>53</v>
      </c>
      <c r="F898">
        <f>(Акции[[#This Row],[Close]]-C897)/C897</f>
        <v>-4.5838950851820187E-2</v>
      </c>
    </row>
    <row r="899" spans="2:6" x14ac:dyDescent="0.3">
      <c r="B899" s="20">
        <v>43405</v>
      </c>
      <c r="C899" s="10">
        <v>80.209999999999994</v>
      </c>
      <c r="D899" s="11">
        <v>10671700</v>
      </c>
      <c r="E899" t="s">
        <v>53</v>
      </c>
      <c r="F899">
        <f>(Акции[[#This Row],[Close]]-C898)/C898</f>
        <v>3.0314707771355164E-2</v>
      </c>
    </row>
    <row r="900" spans="2:6" x14ac:dyDescent="0.3">
      <c r="B900" s="20">
        <v>43406</v>
      </c>
      <c r="C900" s="10">
        <v>79.56</v>
      </c>
      <c r="D900" s="11">
        <v>12781500</v>
      </c>
      <c r="E900" t="s">
        <v>53</v>
      </c>
      <c r="F900">
        <f>(Акции[[#This Row],[Close]]-C899)/C899</f>
        <v>-8.1037277147486785E-3</v>
      </c>
    </row>
    <row r="901" spans="2:6" x14ac:dyDescent="0.3">
      <c r="B901" s="20">
        <v>43409</v>
      </c>
      <c r="C901" s="10">
        <v>82.58</v>
      </c>
      <c r="D901" s="11">
        <v>10315600</v>
      </c>
      <c r="E901" t="s">
        <v>53</v>
      </c>
      <c r="F901">
        <f>(Акции[[#This Row],[Close]]-C900)/C900</f>
        <v>3.7958773252890848E-2</v>
      </c>
    </row>
    <row r="902" spans="2:6" x14ac:dyDescent="0.3">
      <c r="B902" s="20">
        <v>43410</v>
      </c>
      <c r="C902" s="10">
        <v>83.66</v>
      </c>
      <c r="D902" s="11">
        <v>7945500</v>
      </c>
      <c r="E902" t="s">
        <v>53</v>
      </c>
      <c r="F902">
        <f>(Акции[[#This Row],[Close]]-C901)/C901</f>
        <v>1.3078227173649773E-2</v>
      </c>
    </row>
    <row r="903" spans="2:6" x14ac:dyDescent="0.3">
      <c r="B903" s="20">
        <v>43411</v>
      </c>
      <c r="C903" s="10">
        <v>86.96</v>
      </c>
      <c r="D903" s="11">
        <v>10378000</v>
      </c>
      <c r="E903" t="s">
        <v>53</v>
      </c>
      <c r="F903">
        <f>(Акции[[#This Row],[Close]]-C902)/C902</f>
        <v>3.9445374133397049E-2</v>
      </c>
    </row>
    <row r="904" spans="2:6" x14ac:dyDescent="0.3">
      <c r="B904" s="20">
        <v>43412</v>
      </c>
      <c r="C904" s="10">
        <v>87.73</v>
      </c>
      <c r="D904" s="11">
        <v>9333200</v>
      </c>
      <c r="E904" t="s">
        <v>53</v>
      </c>
      <c r="F904">
        <f>(Акции[[#This Row],[Close]]-C903)/C903</f>
        <v>8.8546458141675524E-3</v>
      </c>
    </row>
    <row r="905" spans="2:6" x14ac:dyDescent="0.3">
      <c r="B905" s="20">
        <v>43413</v>
      </c>
      <c r="C905" s="10">
        <v>88.79</v>
      </c>
      <c r="D905" s="11">
        <v>9169800</v>
      </c>
      <c r="E905" t="s">
        <v>53</v>
      </c>
      <c r="F905">
        <f>(Акции[[#This Row],[Close]]-C904)/C904</f>
        <v>1.2082525931836341E-2</v>
      </c>
    </row>
    <row r="906" spans="2:6" x14ac:dyDescent="0.3">
      <c r="B906" s="20">
        <v>43416</v>
      </c>
      <c r="C906" s="10">
        <v>89.69</v>
      </c>
      <c r="D906" s="11">
        <v>9344700</v>
      </c>
      <c r="E906" t="s">
        <v>53</v>
      </c>
      <c r="F906">
        <f>(Акции[[#This Row],[Close]]-C905)/C905</f>
        <v>1.0136276607725999E-2</v>
      </c>
    </row>
    <row r="907" spans="2:6" x14ac:dyDescent="0.3">
      <c r="B907" s="20">
        <v>43417</v>
      </c>
      <c r="C907" s="10">
        <v>88.22</v>
      </c>
      <c r="D907" s="11">
        <v>7237200</v>
      </c>
      <c r="E907" t="s">
        <v>53</v>
      </c>
      <c r="F907">
        <f>(Акции[[#This Row],[Close]]-C906)/C906</f>
        <v>-1.6389787044263561E-2</v>
      </c>
    </row>
    <row r="908" spans="2:6" x14ac:dyDescent="0.3">
      <c r="B908" s="20">
        <v>43418</v>
      </c>
      <c r="C908" s="10">
        <v>88.31</v>
      </c>
      <c r="D908" s="11">
        <v>7268200</v>
      </c>
      <c r="E908" t="s">
        <v>53</v>
      </c>
      <c r="F908">
        <f>(Акции[[#This Row],[Close]]-C907)/C907</f>
        <v>1.0201768306506848E-3</v>
      </c>
    </row>
    <row r="909" spans="2:6" x14ac:dyDescent="0.3">
      <c r="B909" s="20">
        <v>43419</v>
      </c>
      <c r="C909" s="10">
        <v>90.14</v>
      </c>
      <c r="D909" s="11">
        <v>10365700</v>
      </c>
      <c r="E909" t="s">
        <v>53</v>
      </c>
      <c r="F909">
        <f>(Акции[[#This Row],[Close]]-C908)/C908</f>
        <v>2.0722454988110046E-2</v>
      </c>
    </row>
    <row r="910" spans="2:6" x14ac:dyDescent="0.3">
      <c r="B910" s="20">
        <v>43420</v>
      </c>
      <c r="C910" s="10">
        <v>91.53</v>
      </c>
      <c r="D910" s="11">
        <v>8691100</v>
      </c>
      <c r="E910" t="s">
        <v>53</v>
      </c>
      <c r="F910">
        <f>(Акции[[#This Row],[Close]]-C909)/C909</f>
        <v>1.5420457066785007E-2</v>
      </c>
    </row>
    <row r="911" spans="2:6" x14ac:dyDescent="0.3">
      <c r="B911" s="20">
        <v>43423</v>
      </c>
      <c r="C911" s="10">
        <v>89.48</v>
      </c>
      <c r="D911" s="11">
        <v>5971700</v>
      </c>
      <c r="E911" t="s">
        <v>53</v>
      </c>
      <c r="F911">
        <f>(Акции[[#This Row],[Close]]-C910)/C910</f>
        <v>-2.239702829673328E-2</v>
      </c>
    </row>
    <row r="912" spans="2:6" x14ac:dyDescent="0.3">
      <c r="B912" s="20">
        <v>43424</v>
      </c>
      <c r="C912" s="10">
        <v>88.09</v>
      </c>
      <c r="D912" s="11">
        <v>5372900</v>
      </c>
      <c r="E912" t="s">
        <v>53</v>
      </c>
      <c r="F912">
        <f>(Акции[[#This Row],[Close]]-C911)/C911</f>
        <v>-1.5534197586052755E-2</v>
      </c>
    </row>
    <row r="913" spans="2:6" x14ac:dyDescent="0.3">
      <c r="B913" s="20">
        <v>43425</v>
      </c>
      <c r="C913" s="10">
        <v>86.15</v>
      </c>
      <c r="D913" s="11">
        <v>6532500</v>
      </c>
      <c r="E913" t="s">
        <v>53</v>
      </c>
      <c r="F913">
        <f>(Акции[[#This Row],[Close]]-C912)/C912</f>
        <v>-2.202293109320011E-2</v>
      </c>
    </row>
    <row r="914" spans="2:6" x14ac:dyDescent="0.3">
      <c r="B914" s="20">
        <v>43427</v>
      </c>
      <c r="C914" s="10">
        <v>85.63</v>
      </c>
      <c r="D914" s="11">
        <v>1612800</v>
      </c>
      <c r="E914" t="s">
        <v>53</v>
      </c>
      <c r="F914">
        <f>(Акции[[#This Row],[Close]]-C913)/C913</f>
        <v>-6.0359837492746397E-3</v>
      </c>
    </row>
    <row r="915" spans="2:6" x14ac:dyDescent="0.3">
      <c r="B915" s="20">
        <v>43430</v>
      </c>
      <c r="C915" s="10">
        <v>86.24</v>
      </c>
      <c r="D915" s="11">
        <v>5227900</v>
      </c>
      <c r="E915" t="s">
        <v>53</v>
      </c>
      <c r="F915">
        <f>(Акции[[#This Row],[Close]]-C914)/C914</f>
        <v>7.1236716104169035E-3</v>
      </c>
    </row>
    <row r="916" spans="2:6" x14ac:dyDescent="0.3">
      <c r="B916" s="20">
        <v>43431</v>
      </c>
      <c r="C916" s="10">
        <v>87.68</v>
      </c>
      <c r="D916" s="11">
        <v>4338300</v>
      </c>
      <c r="E916" t="s">
        <v>53</v>
      </c>
      <c r="F916">
        <f>(Акции[[#This Row],[Close]]-C915)/C915</f>
        <v>1.6697588126159693E-2</v>
      </c>
    </row>
    <row r="917" spans="2:6" x14ac:dyDescent="0.3">
      <c r="B917" s="20">
        <v>43432</v>
      </c>
      <c r="C917" s="10">
        <v>88.94</v>
      </c>
      <c r="D917" s="11">
        <v>3953600</v>
      </c>
      <c r="E917" t="s">
        <v>53</v>
      </c>
      <c r="F917">
        <f>(Акции[[#This Row],[Close]]-C916)/C916</f>
        <v>1.4370437956204275E-2</v>
      </c>
    </row>
    <row r="918" spans="2:6" x14ac:dyDescent="0.3">
      <c r="B918" s="20">
        <v>43433</v>
      </c>
      <c r="C918" s="10">
        <v>89.91</v>
      </c>
      <c r="D918" s="11">
        <v>3838000</v>
      </c>
      <c r="E918" t="s">
        <v>53</v>
      </c>
      <c r="F918">
        <f>(Акции[[#This Row],[Close]]-C917)/C917</f>
        <v>1.0906228918371924E-2</v>
      </c>
    </row>
    <row r="919" spans="2:6" x14ac:dyDescent="0.3">
      <c r="B919" s="20">
        <v>43434</v>
      </c>
      <c r="C919" s="10">
        <v>94.27</v>
      </c>
      <c r="D919" s="11">
        <v>12031700</v>
      </c>
      <c r="E919" t="s">
        <v>53</v>
      </c>
      <c r="F919">
        <f>(Акции[[#This Row],[Close]]-C918)/C918</f>
        <v>4.8492937381826265E-2</v>
      </c>
    </row>
    <row r="920" spans="2:6" x14ac:dyDescent="0.3">
      <c r="B920" s="20">
        <v>43437</v>
      </c>
      <c r="C920" s="10">
        <v>93.66</v>
      </c>
      <c r="D920" s="11">
        <v>6673900</v>
      </c>
      <c r="E920" t="s">
        <v>53</v>
      </c>
      <c r="F920">
        <f>(Акции[[#This Row],[Close]]-C919)/C919</f>
        <v>-6.4707754322690086E-3</v>
      </c>
    </row>
    <row r="921" spans="2:6" x14ac:dyDescent="0.3">
      <c r="B921" s="20">
        <v>43438</v>
      </c>
      <c r="C921" s="10">
        <v>90.55</v>
      </c>
      <c r="D921" s="11">
        <v>7008400</v>
      </c>
      <c r="E921" t="s">
        <v>53</v>
      </c>
      <c r="F921">
        <f>(Акции[[#This Row],[Close]]-C920)/C920</f>
        <v>-3.3205210335255177E-2</v>
      </c>
    </row>
    <row r="922" spans="2:6" x14ac:dyDescent="0.3">
      <c r="B922" s="20">
        <v>43440</v>
      </c>
      <c r="C922" s="10">
        <v>90.33</v>
      </c>
      <c r="D922" s="11">
        <v>8734300</v>
      </c>
      <c r="E922" t="s">
        <v>53</v>
      </c>
      <c r="F922">
        <f>(Акции[[#This Row],[Close]]-C921)/C921</f>
        <v>-2.4295969077857411E-3</v>
      </c>
    </row>
    <row r="923" spans="2:6" x14ac:dyDescent="0.3">
      <c r="B923" s="20">
        <v>43441</v>
      </c>
      <c r="C923" s="10">
        <v>86.96</v>
      </c>
      <c r="D923" s="11">
        <v>6737700</v>
      </c>
      <c r="E923" t="s">
        <v>53</v>
      </c>
      <c r="F923">
        <f>(Акции[[#This Row],[Close]]-C922)/C922</f>
        <v>-3.7307649728772332E-2</v>
      </c>
    </row>
    <row r="924" spans="2:6" x14ac:dyDescent="0.3">
      <c r="B924" s="20">
        <v>43444</v>
      </c>
      <c r="C924" s="10">
        <v>87.61</v>
      </c>
      <c r="D924" s="11">
        <v>5229400</v>
      </c>
      <c r="E924" t="s">
        <v>53</v>
      </c>
      <c r="F924">
        <f>(Акции[[#This Row],[Close]]-C923)/C923</f>
        <v>7.4747010119595872E-3</v>
      </c>
    </row>
    <row r="925" spans="2:6" x14ac:dyDescent="0.3">
      <c r="B925" s="20">
        <v>43445</v>
      </c>
      <c r="C925" s="10">
        <v>88.17</v>
      </c>
      <c r="D925" s="11">
        <v>5098100</v>
      </c>
      <c r="E925" t="s">
        <v>53</v>
      </c>
      <c r="F925">
        <f>(Акции[[#This Row],[Close]]-C924)/C924</f>
        <v>6.3919643876270095E-3</v>
      </c>
    </row>
    <row r="926" spans="2:6" x14ac:dyDescent="0.3">
      <c r="B926" s="20">
        <v>43446</v>
      </c>
      <c r="C926" s="10">
        <v>88.6</v>
      </c>
      <c r="D926" s="11">
        <v>4185100</v>
      </c>
      <c r="E926" t="s">
        <v>53</v>
      </c>
      <c r="F926">
        <f>(Акции[[#This Row],[Close]]-C925)/C925</f>
        <v>4.8769422706135034E-3</v>
      </c>
    </row>
    <row r="927" spans="2:6" x14ac:dyDescent="0.3">
      <c r="B927" s="20">
        <v>43447</v>
      </c>
      <c r="C927" s="10">
        <v>87.71</v>
      </c>
      <c r="D927" s="11">
        <v>4078600</v>
      </c>
      <c r="E927" t="s">
        <v>53</v>
      </c>
      <c r="F927">
        <f>(Акции[[#This Row],[Close]]-C926)/C926</f>
        <v>-1.004514672686231E-2</v>
      </c>
    </row>
    <row r="928" spans="2:6" x14ac:dyDescent="0.3">
      <c r="B928" s="20">
        <v>43448</v>
      </c>
      <c r="C928" s="10">
        <v>85.61</v>
      </c>
      <c r="D928" s="11">
        <v>5461600</v>
      </c>
      <c r="E928" t="s">
        <v>53</v>
      </c>
      <c r="F928">
        <f>(Акции[[#This Row],[Close]]-C927)/C927</f>
        <v>-2.3942537909018295E-2</v>
      </c>
    </row>
    <row r="929" spans="2:6" x14ac:dyDescent="0.3">
      <c r="B929" s="20">
        <v>43451</v>
      </c>
      <c r="C929" s="10">
        <v>84.93</v>
      </c>
      <c r="D929" s="11">
        <v>5958200</v>
      </c>
      <c r="E929" t="s">
        <v>53</v>
      </c>
      <c r="F929">
        <f>(Акции[[#This Row],[Close]]-C928)/C928</f>
        <v>-7.9429973133978808E-3</v>
      </c>
    </row>
    <row r="930" spans="2:6" x14ac:dyDescent="0.3">
      <c r="B930" s="20">
        <v>43452</v>
      </c>
      <c r="C930" s="10">
        <v>83.58</v>
      </c>
      <c r="D930" s="11">
        <v>5288600</v>
      </c>
      <c r="E930" t="s">
        <v>53</v>
      </c>
      <c r="F930">
        <f>(Акции[[#This Row],[Close]]-C929)/C929</f>
        <v>-1.5895443306252307E-2</v>
      </c>
    </row>
    <row r="931" spans="2:6" x14ac:dyDescent="0.3">
      <c r="B931" s="20">
        <v>43453</v>
      </c>
      <c r="C931" s="10">
        <v>83.52</v>
      </c>
      <c r="D931" s="11">
        <v>5510800</v>
      </c>
      <c r="E931" t="s">
        <v>53</v>
      </c>
      <c r="F931">
        <f>(Акции[[#This Row],[Close]]-C930)/C930</f>
        <v>-7.1787508973441346E-4</v>
      </c>
    </row>
    <row r="932" spans="2:6" x14ac:dyDescent="0.3">
      <c r="B932" s="20">
        <v>43454</v>
      </c>
      <c r="C932" s="10">
        <v>85.37</v>
      </c>
      <c r="D932" s="11">
        <v>9453300</v>
      </c>
      <c r="E932" t="s">
        <v>53</v>
      </c>
      <c r="F932">
        <f>(Акции[[#This Row],[Close]]-C931)/C931</f>
        <v>2.2150383141762556E-2</v>
      </c>
    </row>
    <row r="933" spans="2:6" x14ac:dyDescent="0.3">
      <c r="B933" s="20">
        <v>43455</v>
      </c>
      <c r="C933" s="10">
        <v>84.92</v>
      </c>
      <c r="D933" s="11">
        <v>16044700</v>
      </c>
      <c r="E933" t="s">
        <v>53</v>
      </c>
      <c r="F933">
        <f>(Акции[[#This Row],[Close]]-C932)/C932</f>
        <v>-5.2711725430479419E-3</v>
      </c>
    </row>
    <row r="934" spans="2:6" x14ac:dyDescent="0.3">
      <c r="B934" s="20">
        <v>43458</v>
      </c>
      <c r="C934" s="10">
        <v>84.16</v>
      </c>
      <c r="D934" s="11">
        <v>5097900</v>
      </c>
      <c r="E934" t="s">
        <v>53</v>
      </c>
      <c r="F934">
        <f>(Акции[[#This Row],[Close]]-C933)/C933</f>
        <v>-8.9495996231748129E-3</v>
      </c>
    </row>
    <row r="935" spans="2:6" x14ac:dyDescent="0.3">
      <c r="B935" s="20">
        <v>43460</v>
      </c>
      <c r="C935" s="10">
        <v>89.04</v>
      </c>
      <c r="D935" s="11">
        <v>6225000</v>
      </c>
      <c r="E935" t="s">
        <v>53</v>
      </c>
      <c r="F935">
        <f>(Акции[[#This Row],[Close]]-C934)/C934</f>
        <v>5.7984790874524829E-2</v>
      </c>
    </row>
    <row r="936" spans="2:6" x14ac:dyDescent="0.3">
      <c r="B936" s="20">
        <v>43461</v>
      </c>
      <c r="C936" s="10">
        <v>89.91</v>
      </c>
      <c r="D936" s="11">
        <v>7272800</v>
      </c>
      <c r="E936" t="s">
        <v>53</v>
      </c>
      <c r="F936">
        <f>(Акции[[#This Row],[Close]]-C935)/C935</f>
        <v>9.770889487870511E-3</v>
      </c>
    </row>
    <row r="937" spans="2:6" x14ac:dyDescent="0.3">
      <c r="B937" s="20">
        <v>43462</v>
      </c>
      <c r="C937" s="10">
        <v>91.12</v>
      </c>
      <c r="D937" s="11">
        <v>6037700</v>
      </c>
      <c r="E937" t="s">
        <v>53</v>
      </c>
      <c r="F937">
        <f>(Акции[[#This Row],[Close]]-C936)/C936</f>
        <v>1.3457902346791324E-2</v>
      </c>
    </row>
    <row r="938" spans="2:6" x14ac:dyDescent="0.3">
      <c r="B938" s="20">
        <v>43465</v>
      </c>
      <c r="C938" s="10">
        <v>92.19</v>
      </c>
      <c r="D938" s="11">
        <v>5722100</v>
      </c>
      <c r="E938" t="s">
        <v>53</v>
      </c>
      <c r="F938">
        <f>(Акции[[#This Row],[Close]]-C937)/C937</f>
        <v>1.1742756804214147E-2</v>
      </c>
    </row>
    <row r="939" spans="2:6" x14ac:dyDescent="0.3">
      <c r="B939" s="20">
        <v>43467</v>
      </c>
      <c r="C939" s="10">
        <v>89.23</v>
      </c>
      <c r="D939" s="11">
        <v>6908400</v>
      </c>
      <c r="E939" t="s">
        <v>53</v>
      </c>
      <c r="F939">
        <f>(Акции[[#This Row],[Close]]-C938)/C938</f>
        <v>-3.2107603861590124E-2</v>
      </c>
    </row>
    <row r="940" spans="2:6" x14ac:dyDescent="0.3">
      <c r="B940" s="20">
        <v>43468</v>
      </c>
      <c r="C940" s="10">
        <v>86.29</v>
      </c>
      <c r="D940" s="11">
        <v>7653200</v>
      </c>
      <c r="E940" t="s">
        <v>53</v>
      </c>
      <c r="F940">
        <f>(Акции[[#This Row],[Close]]-C939)/C939</f>
        <v>-3.2948559901378432E-2</v>
      </c>
    </row>
    <row r="941" spans="2:6" x14ac:dyDescent="0.3">
      <c r="B941" s="20">
        <v>43469</v>
      </c>
      <c r="C941" s="10">
        <v>89.07</v>
      </c>
      <c r="D941" s="11">
        <v>8910600</v>
      </c>
      <c r="E941" t="s">
        <v>53</v>
      </c>
      <c r="F941">
        <f>(Акции[[#This Row],[Close]]-C940)/C940</f>
        <v>3.2216942867075986E-2</v>
      </c>
    </row>
    <row r="942" spans="2:6" x14ac:dyDescent="0.3">
      <c r="B942" s="20">
        <v>43472</v>
      </c>
      <c r="C942" s="10">
        <v>90.37</v>
      </c>
      <c r="D942" s="11">
        <v>7281500</v>
      </c>
      <c r="E942" t="s">
        <v>53</v>
      </c>
      <c r="F942">
        <f>(Акции[[#This Row],[Close]]-C941)/C941</f>
        <v>1.4595262153362652E-2</v>
      </c>
    </row>
    <row r="943" spans="2:6" x14ac:dyDescent="0.3">
      <c r="B943" s="20">
        <v>43473</v>
      </c>
      <c r="C943" s="10">
        <v>90.79</v>
      </c>
      <c r="D943" s="11">
        <v>7478300</v>
      </c>
      <c r="E943" t="s">
        <v>53</v>
      </c>
      <c r="F943">
        <f>(Акции[[#This Row],[Close]]-C942)/C942</f>
        <v>4.6475600309837523E-3</v>
      </c>
    </row>
    <row r="944" spans="2:6" x14ac:dyDescent="0.3">
      <c r="B944" s="20">
        <v>43474</v>
      </c>
      <c r="C944" s="10">
        <v>87.81</v>
      </c>
      <c r="D944" s="11">
        <v>9971900</v>
      </c>
      <c r="E944" t="s">
        <v>53</v>
      </c>
      <c r="F944">
        <f>(Акции[[#This Row],[Close]]-C943)/C943</f>
        <v>-3.2822998127547132E-2</v>
      </c>
    </row>
    <row r="945" spans="2:6" x14ac:dyDescent="0.3">
      <c r="B945" s="20">
        <v>43475</v>
      </c>
      <c r="C945" s="10">
        <v>88.2</v>
      </c>
      <c r="D945" s="11">
        <v>6527700</v>
      </c>
      <c r="E945" t="s">
        <v>53</v>
      </c>
      <c r="F945">
        <f>(Акции[[#This Row],[Close]]-C944)/C944</f>
        <v>4.4414075845575739E-3</v>
      </c>
    </row>
    <row r="946" spans="2:6" x14ac:dyDescent="0.3">
      <c r="B946" s="20">
        <v>43476</v>
      </c>
      <c r="C946" s="10">
        <v>88.31</v>
      </c>
      <c r="D946" s="11">
        <v>5318100</v>
      </c>
      <c r="E946" t="s">
        <v>53</v>
      </c>
      <c r="F946">
        <f>(Акции[[#This Row],[Close]]-C945)/C945</f>
        <v>1.2471655328798121E-3</v>
      </c>
    </row>
    <row r="947" spans="2:6" x14ac:dyDescent="0.3">
      <c r="B947" s="20">
        <v>43479</v>
      </c>
      <c r="C947" s="10">
        <v>84.76</v>
      </c>
      <c r="D947" s="11">
        <v>6368500</v>
      </c>
      <c r="E947" t="s">
        <v>53</v>
      </c>
      <c r="F947">
        <f>(Акции[[#This Row],[Close]]-C946)/C946</f>
        <v>-4.0199297927754465E-2</v>
      </c>
    </row>
    <row r="948" spans="2:6" x14ac:dyDescent="0.3">
      <c r="B948" s="20">
        <v>43480</v>
      </c>
      <c r="C948" s="10">
        <v>85.5</v>
      </c>
      <c r="D948" s="11">
        <v>7295500</v>
      </c>
      <c r="E948" t="s">
        <v>53</v>
      </c>
      <c r="F948">
        <f>(Акции[[#This Row],[Close]]-C947)/C947</f>
        <v>8.7305332704105103E-3</v>
      </c>
    </row>
    <row r="949" spans="2:6" x14ac:dyDescent="0.3">
      <c r="B949" s="20">
        <v>43481</v>
      </c>
      <c r="C949" s="10">
        <v>85.55</v>
      </c>
      <c r="D949" s="11">
        <v>4927000</v>
      </c>
      <c r="E949" t="s">
        <v>53</v>
      </c>
      <c r="F949">
        <f>(Акции[[#This Row],[Close]]-C948)/C948</f>
        <v>5.8479532163739363E-4</v>
      </c>
    </row>
    <row r="950" spans="2:6" x14ac:dyDescent="0.3">
      <c r="B950" s="20">
        <v>43482</v>
      </c>
      <c r="C950" s="10">
        <v>87.2</v>
      </c>
      <c r="D950" s="11">
        <v>6438700</v>
      </c>
      <c r="E950" t="s">
        <v>53</v>
      </c>
      <c r="F950">
        <f>(Акции[[#This Row],[Close]]-C949)/C949</f>
        <v>1.9286966686148519E-2</v>
      </c>
    </row>
    <row r="951" spans="2:6" x14ac:dyDescent="0.3">
      <c r="B951" s="20">
        <v>43483</v>
      </c>
      <c r="C951" s="10">
        <v>89.5</v>
      </c>
      <c r="D951" s="11">
        <v>6190000</v>
      </c>
      <c r="E951" t="s">
        <v>53</v>
      </c>
      <c r="F951">
        <f>(Акции[[#This Row],[Close]]-C950)/C950</f>
        <v>2.6376146788990792E-2</v>
      </c>
    </row>
    <row r="952" spans="2:6" x14ac:dyDescent="0.3">
      <c r="B952" s="20">
        <v>43487</v>
      </c>
      <c r="C952" s="10">
        <v>88.66</v>
      </c>
      <c r="D952" s="11">
        <v>5664600</v>
      </c>
      <c r="E952" t="s">
        <v>53</v>
      </c>
      <c r="F952">
        <f>(Акции[[#This Row],[Close]]-C951)/C951</f>
        <v>-9.3854748603352332E-3</v>
      </c>
    </row>
    <row r="953" spans="2:6" x14ac:dyDescent="0.3">
      <c r="B953" s="20">
        <v>43488</v>
      </c>
      <c r="C953" s="10">
        <v>88.45</v>
      </c>
      <c r="D953" s="11">
        <v>4969300</v>
      </c>
      <c r="E953" t="s">
        <v>53</v>
      </c>
      <c r="F953">
        <f>(Акции[[#This Row],[Close]]-C952)/C952</f>
        <v>-2.3685991427926209E-3</v>
      </c>
    </row>
    <row r="954" spans="2:6" x14ac:dyDescent="0.3">
      <c r="B954" s="20">
        <v>43489</v>
      </c>
      <c r="C954" s="10">
        <v>85.88</v>
      </c>
      <c r="D954" s="11">
        <v>8372600</v>
      </c>
      <c r="E954" t="s">
        <v>53</v>
      </c>
      <c r="F954">
        <f>(Акции[[#This Row],[Close]]-C953)/C953</f>
        <v>-2.9055963821368089E-2</v>
      </c>
    </row>
    <row r="955" spans="2:6" x14ac:dyDescent="0.3">
      <c r="B955" s="20">
        <v>43490</v>
      </c>
      <c r="C955" s="10">
        <v>80.540000000000006</v>
      </c>
      <c r="D955" s="11">
        <v>21308600</v>
      </c>
      <c r="E955" t="s">
        <v>53</v>
      </c>
      <c r="F955">
        <f>(Акции[[#This Row],[Close]]-C954)/C954</f>
        <v>-6.2179785747554603E-2</v>
      </c>
    </row>
    <row r="956" spans="2:6" x14ac:dyDescent="0.3">
      <c r="B956" s="20">
        <v>43493</v>
      </c>
      <c r="C956" s="10">
        <v>77.14</v>
      </c>
      <c r="D956" s="11">
        <v>14718800</v>
      </c>
      <c r="E956" t="s">
        <v>53</v>
      </c>
      <c r="F956">
        <f>(Акции[[#This Row],[Close]]-C955)/C955</f>
        <v>-4.2215048423143844E-2</v>
      </c>
    </row>
    <row r="957" spans="2:6" x14ac:dyDescent="0.3">
      <c r="B957" s="20">
        <v>43494</v>
      </c>
      <c r="C957" s="10">
        <v>77.47</v>
      </c>
      <c r="D957" s="11">
        <v>13909000</v>
      </c>
      <c r="E957" t="s">
        <v>53</v>
      </c>
      <c r="F957">
        <f>(Акции[[#This Row],[Close]]-C956)/C956</f>
        <v>4.2779362198599727E-3</v>
      </c>
    </row>
    <row r="958" spans="2:6" x14ac:dyDescent="0.3">
      <c r="B958" s="20">
        <v>43495</v>
      </c>
      <c r="C958" s="10">
        <v>79.06</v>
      </c>
      <c r="D958" s="11">
        <v>9277200</v>
      </c>
      <c r="E958" t="s">
        <v>53</v>
      </c>
      <c r="F958">
        <f>(Акции[[#This Row],[Close]]-C957)/C957</f>
        <v>2.052407383503296E-2</v>
      </c>
    </row>
    <row r="959" spans="2:6" x14ac:dyDescent="0.3">
      <c r="B959" s="20">
        <v>43496</v>
      </c>
      <c r="C959" s="10">
        <v>80.290000000000006</v>
      </c>
      <c r="D959" s="11">
        <v>11563900</v>
      </c>
      <c r="E959" t="s">
        <v>53</v>
      </c>
      <c r="F959">
        <f>(Акции[[#This Row],[Close]]-C958)/C958</f>
        <v>1.5557804199342322E-2</v>
      </c>
    </row>
    <row r="960" spans="2:6" x14ac:dyDescent="0.3">
      <c r="B960" s="20">
        <v>43497</v>
      </c>
      <c r="C960" s="10">
        <v>80.5</v>
      </c>
      <c r="D960" s="11">
        <v>6759500</v>
      </c>
      <c r="E960" t="s">
        <v>53</v>
      </c>
      <c r="F960">
        <f>(Акции[[#This Row],[Close]]-C959)/C959</f>
        <v>2.6155187445509247E-3</v>
      </c>
    </row>
    <row r="961" spans="2:6" x14ac:dyDescent="0.3">
      <c r="B961" s="20">
        <v>43500</v>
      </c>
      <c r="C961" s="10">
        <v>78.53</v>
      </c>
      <c r="D961" s="11">
        <v>10205600</v>
      </c>
      <c r="E961" t="s">
        <v>53</v>
      </c>
      <c r="F961">
        <f>(Акции[[#This Row],[Close]]-C960)/C960</f>
        <v>-2.4472049689440979E-2</v>
      </c>
    </row>
    <row r="962" spans="2:6" x14ac:dyDescent="0.3">
      <c r="B962" s="20">
        <v>43501</v>
      </c>
      <c r="C962" s="10">
        <v>79.69</v>
      </c>
      <c r="D962" s="11">
        <v>7965500</v>
      </c>
      <c r="E962" t="s">
        <v>53</v>
      </c>
      <c r="F962">
        <f>(Акции[[#This Row],[Close]]-C961)/C961</f>
        <v>1.4771424933146525E-2</v>
      </c>
    </row>
    <row r="963" spans="2:6" x14ac:dyDescent="0.3">
      <c r="B963" s="20">
        <v>43502</v>
      </c>
      <c r="C963" s="10">
        <v>79.08</v>
      </c>
      <c r="D963" s="11">
        <v>4907200</v>
      </c>
      <c r="E963" t="s">
        <v>53</v>
      </c>
      <c r="F963">
        <f>(Акции[[#This Row],[Close]]-C962)/C962</f>
        <v>-7.6546618145313019E-3</v>
      </c>
    </row>
    <row r="964" spans="2:6" x14ac:dyDescent="0.3">
      <c r="B964" s="20">
        <v>43503</v>
      </c>
      <c r="C964" s="10">
        <v>79.17</v>
      </c>
      <c r="D964" s="11">
        <v>5877500</v>
      </c>
      <c r="E964" t="s">
        <v>53</v>
      </c>
      <c r="F964">
        <f>(Акции[[#This Row],[Close]]-C963)/C963</f>
        <v>1.1380880121396487E-3</v>
      </c>
    </row>
    <row r="965" spans="2:6" x14ac:dyDescent="0.3">
      <c r="B965" s="20">
        <v>43504</v>
      </c>
      <c r="C965" s="10">
        <v>79.67</v>
      </c>
      <c r="D965" s="11">
        <v>4598900</v>
      </c>
      <c r="E965" t="s">
        <v>53</v>
      </c>
      <c r="F965">
        <f>(Акции[[#This Row],[Close]]-C964)/C964</f>
        <v>6.3155235569028675E-3</v>
      </c>
    </row>
    <row r="966" spans="2:6" x14ac:dyDescent="0.3">
      <c r="B966" s="20">
        <v>43507</v>
      </c>
      <c r="C966" s="10">
        <v>79.77</v>
      </c>
      <c r="D966" s="11">
        <v>4803500</v>
      </c>
      <c r="E966" t="s">
        <v>53</v>
      </c>
      <c r="F966">
        <f>(Акции[[#This Row],[Close]]-C965)/C965</f>
        <v>1.2551776076314084E-3</v>
      </c>
    </row>
    <row r="967" spans="2:6" x14ac:dyDescent="0.3">
      <c r="B967" s="20">
        <v>43508</v>
      </c>
      <c r="C967" s="10">
        <v>79.930000000000007</v>
      </c>
      <c r="D967" s="11">
        <v>6620100</v>
      </c>
      <c r="E967" t="s">
        <v>53</v>
      </c>
      <c r="F967">
        <f>(Акции[[#This Row],[Close]]-C966)/C966</f>
        <v>2.0057665789145144E-3</v>
      </c>
    </row>
    <row r="968" spans="2:6" x14ac:dyDescent="0.3">
      <c r="B968" s="20">
        <v>43509</v>
      </c>
      <c r="C968" s="10">
        <v>80.790000000000006</v>
      </c>
      <c r="D968" s="11">
        <v>4237200</v>
      </c>
      <c r="E968" t="s">
        <v>53</v>
      </c>
      <c r="F968">
        <f>(Акции[[#This Row],[Close]]-C967)/C967</f>
        <v>1.075941448767671E-2</v>
      </c>
    </row>
    <row r="969" spans="2:6" x14ac:dyDescent="0.3">
      <c r="B969" s="20">
        <v>43510</v>
      </c>
      <c r="C969" s="10">
        <v>80.52</v>
      </c>
      <c r="D969" s="11">
        <v>3436300</v>
      </c>
      <c r="E969" t="s">
        <v>53</v>
      </c>
      <c r="F969">
        <f>(Акции[[#This Row],[Close]]-C968)/C968</f>
        <v>-3.3419977720016117E-3</v>
      </c>
    </row>
    <row r="970" spans="2:6" x14ac:dyDescent="0.3">
      <c r="B970" s="20">
        <v>43511</v>
      </c>
      <c r="C970" s="10">
        <v>80.849999999999994</v>
      </c>
      <c r="D970" s="11">
        <v>6295400</v>
      </c>
      <c r="E970" t="s">
        <v>53</v>
      </c>
      <c r="F970">
        <f>(Акции[[#This Row],[Close]]-C969)/C969</f>
        <v>4.0983606557376843E-3</v>
      </c>
    </row>
    <row r="971" spans="2:6" x14ac:dyDescent="0.3">
      <c r="B971" s="20">
        <v>43515</v>
      </c>
      <c r="C971" s="10">
        <v>80.52</v>
      </c>
      <c r="D971" s="11">
        <v>5674700</v>
      </c>
      <c r="E971" t="s">
        <v>53</v>
      </c>
      <c r="F971">
        <f>(Акции[[#This Row],[Close]]-C970)/C970</f>
        <v>-4.081632653061204E-3</v>
      </c>
    </row>
    <row r="972" spans="2:6" x14ac:dyDescent="0.3">
      <c r="B972" s="20">
        <v>43516</v>
      </c>
      <c r="C972" s="10">
        <v>79.989999999999995</v>
      </c>
      <c r="D972" s="11">
        <v>5564100</v>
      </c>
      <c r="E972" t="s">
        <v>53</v>
      </c>
      <c r="F972">
        <f>(Акции[[#This Row],[Close]]-C971)/C971</f>
        <v>-6.5822155986090553E-3</v>
      </c>
    </row>
    <row r="973" spans="2:6" x14ac:dyDescent="0.3">
      <c r="B973" s="20">
        <v>43517</v>
      </c>
      <c r="C973" s="10">
        <v>78.75</v>
      </c>
      <c r="D973" s="11">
        <v>6360800</v>
      </c>
      <c r="E973" t="s">
        <v>53</v>
      </c>
      <c r="F973">
        <f>(Акции[[#This Row],[Close]]-C972)/C972</f>
        <v>-1.5501937742217715E-2</v>
      </c>
    </row>
    <row r="974" spans="2:6" x14ac:dyDescent="0.3">
      <c r="B974" s="20">
        <v>43518</v>
      </c>
      <c r="C974" s="10">
        <v>80.02</v>
      </c>
      <c r="D974" s="11">
        <v>5022700</v>
      </c>
      <c r="E974" t="s">
        <v>53</v>
      </c>
      <c r="F974">
        <f>(Акции[[#This Row],[Close]]-C973)/C973</f>
        <v>1.6126984126984076E-2</v>
      </c>
    </row>
    <row r="975" spans="2:6" x14ac:dyDescent="0.3">
      <c r="B975" s="20">
        <v>43521</v>
      </c>
      <c r="C975" s="10">
        <v>80.290000000000006</v>
      </c>
      <c r="D975" s="11">
        <v>5511800</v>
      </c>
      <c r="E975" t="s">
        <v>53</v>
      </c>
      <c r="F975">
        <f>(Акции[[#This Row],[Close]]-C974)/C974</f>
        <v>3.3741564608849067E-3</v>
      </c>
    </row>
    <row r="976" spans="2:6" x14ac:dyDescent="0.3">
      <c r="B976" s="20">
        <v>43522</v>
      </c>
      <c r="C976" s="10">
        <v>80.510000000000005</v>
      </c>
      <c r="D976" s="11">
        <v>4283100</v>
      </c>
      <c r="E976" t="s">
        <v>53</v>
      </c>
      <c r="F976">
        <f>(Акции[[#This Row],[Close]]-C975)/C975</f>
        <v>2.7400672561962739E-3</v>
      </c>
    </row>
    <row r="977" spans="2:6" x14ac:dyDescent="0.3">
      <c r="B977" s="20">
        <v>43523</v>
      </c>
      <c r="C977" s="10">
        <v>79.41</v>
      </c>
      <c r="D977" s="11">
        <v>4175500</v>
      </c>
      <c r="E977" t="s">
        <v>53</v>
      </c>
      <c r="F977">
        <f>(Акции[[#This Row],[Close]]-C976)/C976</f>
        <v>-1.366289901875554E-2</v>
      </c>
    </row>
    <row r="978" spans="2:6" x14ac:dyDescent="0.3">
      <c r="B978" s="20">
        <v>43524</v>
      </c>
      <c r="C978" s="10">
        <v>79.239999999999995</v>
      </c>
      <c r="D978" s="11">
        <v>6310800</v>
      </c>
      <c r="E978" t="s">
        <v>53</v>
      </c>
      <c r="F978">
        <f>(Акции[[#This Row],[Close]]-C977)/C977</f>
        <v>-2.1407883138144027E-3</v>
      </c>
    </row>
    <row r="979" spans="2:6" x14ac:dyDescent="0.3">
      <c r="B979" s="20">
        <v>43525</v>
      </c>
      <c r="C979" s="10">
        <v>80.099999999999994</v>
      </c>
      <c r="D979" s="11">
        <v>8567900</v>
      </c>
      <c r="E979" t="s">
        <v>53</v>
      </c>
      <c r="F979">
        <f>(Акции[[#This Row],[Close]]-C978)/C978</f>
        <v>1.0853104492680458E-2</v>
      </c>
    </row>
    <row r="980" spans="2:6" x14ac:dyDescent="0.3">
      <c r="B980" s="20">
        <v>43528</v>
      </c>
      <c r="C980" s="10">
        <v>79.459999999999994</v>
      </c>
      <c r="D980" s="11">
        <v>5872500</v>
      </c>
      <c r="E980" t="s">
        <v>53</v>
      </c>
      <c r="F980">
        <f>(Акции[[#This Row],[Close]]-C979)/C979</f>
        <v>-7.9900124843945153E-3</v>
      </c>
    </row>
    <row r="981" spans="2:6" x14ac:dyDescent="0.3">
      <c r="B981" s="20">
        <v>43529</v>
      </c>
      <c r="C981" s="10">
        <v>78.91</v>
      </c>
      <c r="D981" s="11">
        <v>5933100</v>
      </c>
      <c r="E981" t="s">
        <v>53</v>
      </c>
      <c r="F981">
        <f>(Акции[[#This Row],[Close]]-C980)/C980</f>
        <v>-6.9217216209413188E-3</v>
      </c>
    </row>
    <row r="982" spans="2:6" x14ac:dyDescent="0.3">
      <c r="B982" s="20">
        <v>43530</v>
      </c>
      <c r="C982" s="10">
        <v>78.09</v>
      </c>
      <c r="D982" s="11">
        <v>5293200</v>
      </c>
      <c r="E982" t="s">
        <v>53</v>
      </c>
      <c r="F982">
        <f>(Акции[[#This Row],[Close]]-C981)/C981</f>
        <v>-1.0391585350399102E-2</v>
      </c>
    </row>
    <row r="983" spans="2:6" x14ac:dyDescent="0.3">
      <c r="B983" s="20">
        <v>43531</v>
      </c>
      <c r="C983" s="10">
        <v>78.239999999999995</v>
      </c>
      <c r="D983" s="11">
        <v>6642500</v>
      </c>
      <c r="E983" t="s">
        <v>53</v>
      </c>
      <c r="F983">
        <f>(Акции[[#This Row],[Close]]-C982)/C982</f>
        <v>1.9208605455242856E-3</v>
      </c>
    </row>
    <row r="984" spans="2:6" x14ac:dyDescent="0.3">
      <c r="B984" s="20">
        <v>43532</v>
      </c>
      <c r="C984" s="10">
        <v>77.58</v>
      </c>
      <c r="D984" s="11">
        <v>6189100</v>
      </c>
      <c r="E984" t="s">
        <v>53</v>
      </c>
      <c r="F984">
        <f>(Акции[[#This Row],[Close]]-C983)/C983</f>
        <v>-8.4355828220858461E-3</v>
      </c>
    </row>
    <row r="985" spans="2:6" x14ac:dyDescent="0.3">
      <c r="B985" s="20">
        <v>43535</v>
      </c>
      <c r="C985" s="10">
        <v>78.08</v>
      </c>
      <c r="D985" s="11">
        <v>8078100</v>
      </c>
      <c r="E985" t="s">
        <v>53</v>
      </c>
      <c r="F985">
        <f>(Акции[[#This Row],[Close]]-C984)/C984</f>
        <v>6.4449600412477444E-3</v>
      </c>
    </row>
    <row r="986" spans="2:6" x14ac:dyDescent="0.3">
      <c r="B986" s="20">
        <v>43536</v>
      </c>
      <c r="C986" s="10">
        <v>78.739999999999995</v>
      </c>
      <c r="D986" s="11">
        <v>6128800</v>
      </c>
      <c r="E986" t="s">
        <v>53</v>
      </c>
      <c r="F986">
        <f>(Акции[[#This Row],[Close]]-C985)/C985</f>
        <v>8.4528688524589737E-3</v>
      </c>
    </row>
    <row r="987" spans="2:6" x14ac:dyDescent="0.3">
      <c r="B987" s="20">
        <v>43537</v>
      </c>
      <c r="C987" s="10">
        <v>78.930000000000007</v>
      </c>
      <c r="D987" s="11">
        <v>5984500</v>
      </c>
      <c r="E987" t="s">
        <v>53</v>
      </c>
      <c r="F987">
        <f>(Акции[[#This Row],[Close]]-C986)/C986</f>
        <v>2.4130048260098038E-3</v>
      </c>
    </row>
    <row r="988" spans="2:6" x14ac:dyDescent="0.3">
      <c r="B988" s="20">
        <v>43538</v>
      </c>
      <c r="C988" s="10">
        <v>79.95</v>
      </c>
      <c r="D988" s="11">
        <v>6161800</v>
      </c>
      <c r="E988" t="s">
        <v>53</v>
      </c>
      <c r="F988">
        <f>(Акции[[#This Row],[Close]]-C987)/C987</f>
        <v>1.2922843025465551E-2</v>
      </c>
    </row>
    <row r="989" spans="2:6" x14ac:dyDescent="0.3">
      <c r="B989" s="20">
        <v>43539</v>
      </c>
      <c r="C989" s="10">
        <v>81.34</v>
      </c>
      <c r="D989" s="11">
        <v>12751100</v>
      </c>
      <c r="E989" t="s">
        <v>53</v>
      </c>
      <c r="F989">
        <f>(Акции[[#This Row],[Close]]-C988)/C988</f>
        <v>1.7385866166353979E-2</v>
      </c>
    </row>
    <row r="990" spans="2:6" x14ac:dyDescent="0.3">
      <c r="B990" s="20">
        <v>43542</v>
      </c>
      <c r="C990" s="10">
        <v>80.650000000000006</v>
      </c>
      <c r="D990" s="11">
        <v>5550100</v>
      </c>
      <c r="E990" t="s">
        <v>53</v>
      </c>
      <c r="F990">
        <f>(Акции[[#This Row],[Close]]-C989)/C989</f>
        <v>-8.4829112367838418E-3</v>
      </c>
    </row>
    <row r="991" spans="2:6" x14ac:dyDescent="0.3">
      <c r="B991" s="20">
        <v>43543</v>
      </c>
      <c r="C991" s="10">
        <v>80.819999999999993</v>
      </c>
      <c r="D991" s="11">
        <v>6335500</v>
      </c>
      <c r="E991" t="s">
        <v>53</v>
      </c>
      <c r="F991">
        <f>(Акции[[#This Row],[Close]]-C990)/C990</f>
        <v>2.1078735275881894E-3</v>
      </c>
    </row>
    <row r="992" spans="2:6" x14ac:dyDescent="0.3">
      <c r="B992" s="20">
        <v>43544</v>
      </c>
      <c r="C992" s="10">
        <v>80.430000000000007</v>
      </c>
      <c r="D992" s="11">
        <v>5360900</v>
      </c>
      <c r="E992" t="s">
        <v>53</v>
      </c>
      <c r="F992">
        <f>(Акции[[#This Row],[Close]]-C991)/C991</f>
        <v>-4.8255382331104475E-3</v>
      </c>
    </row>
    <row r="993" spans="2:6" x14ac:dyDescent="0.3">
      <c r="B993" s="20">
        <v>43545</v>
      </c>
      <c r="C993" s="10">
        <v>81.239999999999995</v>
      </c>
      <c r="D993" s="11">
        <v>5159200</v>
      </c>
      <c r="E993" t="s">
        <v>53</v>
      </c>
      <c r="F993">
        <f>(Акции[[#This Row],[Close]]-C992)/C992</f>
        <v>1.0070869078701828E-2</v>
      </c>
    </row>
    <row r="994" spans="2:6" x14ac:dyDescent="0.3">
      <c r="B994" s="20">
        <v>43546</v>
      </c>
      <c r="C994" s="10">
        <v>79.760000000000005</v>
      </c>
      <c r="D994" s="11">
        <v>4992500</v>
      </c>
      <c r="E994" t="s">
        <v>53</v>
      </c>
      <c r="F994">
        <f>(Акции[[#This Row],[Close]]-C993)/C993</f>
        <v>-1.821762678483493E-2</v>
      </c>
    </row>
    <row r="995" spans="2:6" x14ac:dyDescent="0.3">
      <c r="B995" s="20">
        <v>43549</v>
      </c>
      <c r="C995" s="10">
        <v>79.510000000000005</v>
      </c>
      <c r="D995" s="11">
        <v>4008400</v>
      </c>
      <c r="E995" t="s">
        <v>53</v>
      </c>
      <c r="F995">
        <f>(Акции[[#This Row],[Close]]-C994)/C994</f>
        <v>-3.1344032096288863E-3</v>
      </c>
    </row>
    <row r="996" spans="2:6" x14ac:dyDescent="0.3">
      <c r="B996" s="20">
        <v>43550</v>
      </c>
      <c r="C996" s="10">
        <v>80.760000000000005</v>
      </c>
      <c r="D996" s="11">
        <v>4921900</v>
      </c>
      <c r="E996" t="s">
        <v>53</v>
      </c>
      <c r="F996">
        <f>(Акции[[#This Row],[Close]]-C995)/C995</f>
        <v>1.572129291912967E-2</v>
      </c>
    </row>
    <row r="997" spans="2:6" x14ac:dyDescent="0.3">
      <c r="B997" s="20">
        <v>43551</v>
      </c>
      <c r="C997" s="10">
        <v>79.89</v>
      </c>
      <c r="D997" s="11">
        <v>4006200</v>
      </c>
      <c r="E997" t="s">
        <v>53</v>
      </c>
      <c r="F997">
        <f>(Акции[[#This Row],[Close]]-C996)/C996</f>
        <v>-1.0772659732540917E-2</v>
      </c>
    </row>
    <row r="998" spans="2:6" x14ac:dyDescent="0.3">
      <c r="B998" s="20">
        <v>43552</v>
      </c>
      <c r="C998" s="10">
        <v>79.959999999999994</v>
      </c>
      <c r="D998" s="11">
        <v>3082300</v>
      </c>
      <c r="E998" t="s">
        <v>53</v>
      </c>
      <c r="F998">
        <f>(Акции[[#This Row],[Close]]-C997)/C997</f>
        <v>8.762047815745798E-4</v>
      </c>
    </row>
    <row r="999" spans="2:6" x14ac:dyDescent="0.3">
      <c r="B999" s="20">
        <v>43553</v>
      </c>
      <c r="C999" s="10">
        <v>80.59</v>
      </c>
      <c r="D999" s="11">
        <v>7105900</v>
      </c>
      <c r="E999" t="s">
        <v>53</v>
      </c>
      <c r="F999">
        <f>(Акции[[#This Row],[Close]]-C998)/C998</f>
        <v>7.8789394697349885E-3</v>
      </c>
    </row>
    <row r="1000" spans="2:6" x14ac:dyDescent="0.3">
      <c r="B1000" s="20">
        <v>43556</v>
      </c>
      <c r="C1000" s="10">
        <v>80.78</v>
      </c>
      <c r="D1000" s="11">
        <v>4759400</v>
      </c>
      <c r="E1000" t="s">
        <v>53</v>
      </c>
      <c r="F1000">
        <f>(Акции[[#This Row],[Close]]-C999)/C999</f>
        <v>2.3576126070231755E-3</v>
      </c>
    </row>
    <row r="1001" spans="2:6" x14ac:dyDescent="0.3">
      <c r="B1001" s="20">
        <v>43557</v>
      </c>
      <c r="C1001" s="10">
        <v>83.07</v>
      </c>
      <c r="D1001" s="11">
        <v>6355800</v>
      </c>
      <c r="E1001" t="s">
        <v>53</v>
      </c>
      <c r="F1001">
        <f>(Акции[[#This Row],[Close]]-C1000)/C1000</f>
        <v>2.8348601138895667E-2</v>
      </c>
    </row>
    <row r="1002" spans="2:6" x14ac:dyDescent="0.3">
      <c r="B1002" s="20">
        <v>43558</v>
      </c>
      <c r="C1002" s="10">
        <v>83.08</v>
      </c>
      <c r="D1002" s="11">
        <v>6083500</v>
      </c>
      <c r="E1002" t="s">
        <v>53</v>
      </c>
      <c r="F1002">
        <f>(Акции[[#This Row],[Close]]-C1001)/C1001</f>
        <v>1.2038040207060451E-4</v>
      </c>
    </row>
    <row r="1003" spans="2:6" x14ac:dyDescent="0.3">
      <c r="B1003" s="20">
        <v>43559</v>
      </c>
      <c r="C1003" s="10">
        <v>82.81</v>
      </c>
      <c r="D1003" s="11">
        <v>4827900</v>
      </c>
      <c r="E1003" t="s">
        <v>53</v>
      </c>
      <c r="F1003">
        <f>(Акции[[#This Row],[Close]]-C1002)/C1002</f>
        <v>-3.2498796340875787E-3</v>
      </c>
    </row>
    <row r="1004" spans="2:6" x14ac:dyDescent="0.3">
      <c r="B1004" s="20">
        <v>43560</v>
      </c>
      <c r="C1004" s="10">
        <v>83.45</v>
      </c>
      <c r="D1004" s="11">
        <v>3996300</v>
      </c>
      <c r="E1004" t="s">
        <v>53</v>
      </c>
      <c r="F1004">
        <f>(Акции[[#This Row],[Close]]-C1003)/C1003</f>
        <v>7.7285352010626803E-3</v>
      </c>
    </row>
    <row r="1005" spans="2:6" x14ac:dyDescent="0.3">
      <c r="B1005" s="20">
        <v>43563</v>
      </c>
      <c r="C1005" s="10">
        <v>83.98</v>
      </c>
      <c r="D1005" s="11">
        <v>3499200</v>
      </c>
      <c r="E1005" t="s">
        <v>53</v>
      </c>
      <c r="F1005">
        <f>(Акции[[#This Row],[Close]]-C1004)/C1004</f>
        <v>6.3511084481725722E-3</v>
      </c>
    </row>
    <row r="1006" spans="2:6" x14ac:dyDescent="0.3">
      <c r="B1006" s="20">
        <v>43564</v>
      </c>
      <c r="C1006" s="10">
        <v>82.69</v>
      </c>
      <c r="D1006" s="11">
        <v>3712700</v>
      </c>
      <c r="E1006" t="s">
        <v>53</v>
      </c>
      <c r="F1006">
        <f>(Акции[[#This Row],[Close]]-C1005)/C1005</f>
        <v>-1.5360800190521627E-2</v>
      </c>
    </row>
    <row r="1007" spans="2:6" x14ac:dyDescent="0.3">
      <c r="B1007" s="20">
        <v>43565</v>
      </c>
      <c r="C1007" s="10">
        <v>82.95</v>
      </c>
      <c r="D1007" s="11">
        <v>3641900</v>
      </c>
      <c r="E1007" t="s">
        <v>53</v>
      </c>
      <c r="F1007">
        <f>(Акции[[#This Row],[Close]]-C1006)/C1006</f>
        <v>3.1442737936873276E-3</v>
      </c>
    </row>
    <row r="1008" spans="2:6" x14ac:dyDescent="0.3">
      <c r="B1008" s="20">
        <v>43566</v>
      </c>
      <c r="C1008" s="10">
        <v>81.77</v>
      </c>
      <c r="D1008" s="11">
        <v>9094200</v>
      </c>
      <c r="E1008" t="s">
        <v>53</v>
      </c>
      <c r="F1008">
        <f>(Акции[[#This Row],[Close]]-C1007)/C1007</f>
        <v>-1.4225437010247219E-2</v>
      </c>
    </row>
    <row r="1009" spans="2:6" x14ac:dyDescent="0.3">
      <c r="B1009" s="20">
        <v>43567</v>
      </c>
      <c r="C1009" s="10">
        <v>80.78</v>
      </c>
      <c r="D1009" s="11">
        <v>5011500</v>
      </c>
      <c r="E1009" t="s">
        <v>53</v>
      </c>
      <c r="F1009">
        <f>(Акции[[#This Row],[Close]]-C1008)/C1008</f>
        <v>-1.2107129754188515E-2</v>
      </c>
    </row>
    <row r="1010" spans="2:6" x14ac:dyDescent="0.3">
      <c r="B1010" s="20">
        <v>43570</v>
      </c>
      <c r="C1010" s="10">
        <v>81.03</v>
      </c>
      <c r="D1010" s="11">
        <v>3495500</v>
      </c>
      <c r="E1010" t="s">
        <v>53</v>
      </c>
      <c r="F1010">
        <f>(Акции[[#This Row],[Close]]-C1009)/C1009</f>
        <v>3.0948254518445161E-3</v>
      </c>
    </row>
    <row r="1011" spans="2:6" x14ac:dyDescent="0.3">
      <c r="B1011" s="20">
        <v>43571</v>
      </c>
      <c r="C1011" s="10">
        <v>80.209999999999994</v>
      </c>
      <c r="D1011" s="11">
        <v>3624700</v>
      </c>
      <c r="E1011" t="s">
        <v>53</v>
      </c>
      <c r="F1011">
        <f>(Акции[[#This Row],[Close]]-C1010)/C1010</f>
        <v>-1.0119708749845828E-2</v>
      </c>
    </row>
    <row r="1012" spans="2:6" x14ac:dyDescent="0.3">
      <c r="B1012" s="20">
        <v>43572</v>
      </c>
      <c r="C1012" s="10">
        <v>77.98</v>
      </c>
      <c r="D1012" s="11">
        <v>6817100</v>
      </c>
      <c r="E1012" t="s">
        <v>53</v>
      </c>
      <c r="F1012">
        <f>(Акции[[#This Row],[Close]]-C1011)/C1011</f>
        <v>-2.7802019698291859E-2</v>
      </c>
    </row>
    <row r="1013" spans="2:6" x14ac:dyDescent="0.3">
      <c r="B1013" s="20">
        <v>43573</v>
      </c>
      <c r="C1013" s="10">
        <v>77.569999999999993</v>
      </c>
      <c r="D1013" s="11">
        <v>7784900</v>
      </c>
      <c r="E1013" t="s">
        <v>53</v>
      </c>
      <c r="F1013">
        <f>(Акции[[#This Row],[Close]]-C1012)/C1012</f>
        <v>-5.2577583995897766E-3</v>
      </c>
    </row>
    <row r="1014" spans="2:6" x14ac:dyDescent="0.3">
      <c r="B1014" s="20">
        <v>43577</v>
      </c>
      <c r="C1014" s="10">
        <v>78.150000000000006</v>
      </c>
      <c r="D1014" s="11">
        <v>5358600</v>
      </c>
      <c r="E1014" t="s">
        <v>53</v>
      </c>
      <c r="F1014">
        <f>(Акции[[#This Row],[Close]]-C1013)/C1013</f>
        <v>7.4771174423103335E-3</v>
      </c>
    </row>
    <row r="1015" spans="2:6" x14ac:dyDescent="0.3">
      <c r="B1015" s="20">
        <v>43578</v>
      </c>
      <c r="C1015" s="10">
        <v>78.66</v>
      </c>
      <c r="D1015" s="11">
        <v>9920600</v>
      </c>
      <c r="E1015" t="s">
        <v>53</v>
      </c>
      <c r="F1015">
        <f>(Акции[[#This Row],[Close]]-C1014)/C1014</f>
        <v>6.5259117082532422E-3</v>
      </c>
    </row>
    <row r="1016" spans="2:6" x14ac:dyDescent="0.3">
      <c r="B1016" s="20">
        <v>43579</v>
      </c>
      <c r="C1016" s="10">
        <v>78.67</v>
      </c>
      <c r="D1016" s="11">
        <v>7056400</v>
      </c>
      <c r="E1016" t="s">
        <v>53</v>
      </c>
      <c r="F1016">
        <f>(Акции[[#This Row],[Close]]-C1015)/C1015</f>
        <v>1.2712941774733176E-4</v>
      </c>
    </row>
    <row r="1017" spans="2:6" x14ac:dyDescent="0.3">
      <c r="B1017" s="20">
        <v>43580</v>
      </c>
      <c r="C1017" s="10">
        <v>79.34</v>
      </c>
      <c r="D1017" s="11">
        <v>10442900</v>
      </c>
      <c r="E1017" t="s">
        <v>53</v>
      </c>
      <c r="F1017">
        <f>(Акции[[#This Row],[Close]]-C1016)/C1016</f>
        <v>8.5165882801576422E-3</v>
      </c>
    </row>
    <row r="1018" spans="2:6" x14ac:dyDescent="0.3">
      <c r="B1018" s="20">
        <v>43581</v>
      </c>
      <c r="C1018" s="10">
        <v>79.7</v>
      </c>
      <c r="D1018" s="11">
        <v>5790000</v>
      </c>
      <c r="E1018" t="s">
        <v>53</v>
      </c>
      <c r="F1018">
        <f>(Акции[[#This Row],[Close]]-C1017)/C1017</f>
        <v>4.5374338290899855E-3</v>
      </c>
    </row>
    <row r="1019" spans="2:6" x14ac:dyDescent="0.3">
      <c r="B1019" s="20">
        <v>43584</v>
      </c>
      <c r="C1019" s="10">
        <v>80.3</v>
      </c>
      <c r="D1019" s="11">
        <v>6444500</v>
      </c>
      <c r="E1019" t="s">
        <v>53</v>
      </c>
      <c r="F1019">
        <f>(Акции[[#This Row],[Close]]-C1018)/C1018</f>
        <v>7.5282308657464783E-3</v>
      </c>
    </row>
    <row r="1020" spans="2:6" x14ac:dyDescent="0.3">
      <c r="B1020" s="20">
        <v>43585</v>
      </c>
      <c r="C1020" s="10">
        <v>79.39</v>
      </c>
      <c r="D1020" s="11">
        <v>9367400</v>
      </c>
      <c r="E1020" t="s">
        <v>53</v>
      </c>
      <c r="F1020">
        <f>(Акции[[#This Row],[Close]]-C1019)/C1019</f>
        <v>-1.1332503113324989E-2</v>
      </c>
    </row>
    <row r="1021" spans="2:6" x14ac:dyDescent="0.3">
      <c r="B1021" s="20">
        <v>43586</v>
      </c>
      <c r="C1021" s="10">
        <v>78.89</v>
      </c>
      <c r="D1021" s="11">
        <v>5231700</v>
      </c>
      <c r="E1021" t="s">
        <v>53</v>
      </c>
      <c r="F1021">
        <f>(Акции[[#This Row],[Close]]-C1020)/C1020</f>
        <v>-6.2980224209598186E-3</v>
      </c>
    </row>
    <row r="1022" spans="2:6" x14ac:dyDescent="0.3">
      <c r="B1022" s="20">
        <v>43587</v>
      </c>
      <c r="C1022" s="10">
        <v>78.47</v>
      </c>
      <c r="D1022" s="11">
        <v>5206300</v>
      </c>
      <c r="E1022" t="s">
        <v>53</v>
      </c>
      <c r="F1022">
        <f>(Акции[[#This Row],[Close]]-C1021)/C1021</f>
        <v>-5.3238686779059664E-3</v>
      </c>
    </row>
    <row r="1023" spans="2:6" x14ac:dyDescent="0.3">
      <c r="B1023" s="20">
        <v>43588</v>
      </c>
      <c r="C1023" s="10">
        <v>78.709999999999994</v>
      </c>
      <c r="D1023" s="11">
        <v>4527300</v>
      </c>
      <c r="E1023" t="s">
        <v>53</v>
      </c>
      <c r="F1023">
        <f>(Акции[[#This Row],[Close]]-C1022)/C1022</f>
        <v>3.0584936918566954E-3</v>
      </c>
    </row>
    <row r="1024" spans="2:6" x14ac:dyDescent="0.3">
      <c r="B1024" s="20">
        <v>43591</v>
      </c>
      <c r="C1024" s="10">
        <v>79.260000000000005</v>
      </c>
      <c r="D1024" s="11">
        <v>5413200</v>
      </c>
      <c r="E1024" t="s">
        <v>53</v>
      </c>
      <c r="F1024">
        <f>(Акции[[#This Row],[Close]]-C1023)/C1023</f>
        <v>6.987676280015391E-3</v>
      </c>
    </row>
    <row r="1025" spans="2:6" x14ac:dyDescent="0.3">
      <c r="B1025" s="20">
        <v>43592</v>
      </c>
      <c r="C1025" s="10">
        <v>77.95</v>
      </c>
      <c r="D1025" s="11">
        <v>4275300</v>
      </c>
      <c r="E1025" t="s">
        <v>53</v>
      </c>
      <c r="F1025">
        <f>(Акции[[#This Row],[Close]]-C1024)/C1024</f>
        <v>-1.6527882916982112E-2</v>
      </c>
    </row>
    <row r="1026" spans="2:6" x14ac:dyDescent="0.3">
      <c r="B1026" s="20">
        <v>43593</v>
      </c>
      <c r="C1026" s="10">
        <v>77.989999999999995</v>
      </c>
      <c r="D1026" s="11">
        <v>3820700</v>
      </c>
      <c r="E1026" t="s">
        <v>53</v>
      </c>
      <c r="F1026">
        <f>(Акции[[#This Row],[Close]]-C1025)/C1025</f>
        <v>5.1314945477860222E-4</v>
      </c>
    </row>
    <row r="1027" spans="2:6" x14ac:dyDescent="0.3">
      <c r="B1027" s="20">
        <v>43594</v>
      </c>
      <c r="C1027" s="10">
        <v>77.91</v>
      </c>
      <c r="D1027" s="11">
        <v>3792200</v>
      </c>
      <c r="E1027" t="s">
        <v>53</v>
      </c>
      <c r="F1027">
        <f>(Акции[[#This Row],[Close]]-C1026)/C1026</f>
        <v>-1.0257725349403551E-3</v>
      </c>
    </row>
    <row r="1028" spans="2:6" x14ac:dyDescent="0.3">
      <c r="B1028" s="20">
        <v>43595</v>
      </c>
      <c r="C1028" s="10">
        <v>77.45</v>
      </c>
      <c r="D1028" s="11">
        <v>4731800</v>
      </c>
      <c r="E1028" t="s">
        <v>53</v>
      </c>
      <c r="F1028">
        <f>(Акции[[#This Row],[Close]]-C1027)/C1027</f>
        <v>-5.9042484918494899E-3</v>
      </c>
    </row>
    <row r="1029" spans="2:6" x14ac:dyDescent="0.3">
      <c r="B1029" s="20">
        <v>43598</v>
      </c>
      <c r="C1029" s="10">
        <v>76.87</v>
      </c>
      <c r="D1029" s="11">
        <v>3858400</v>
      </c>
      <c r="E1029" t="s">
        <v>53</v>
      </c>
      <c r="F1029">
        <f>(Акции[[#This Row],[Close]]-C1028)/C1028</f>
        <v>-7.4887023886378084E-3</v>
      </c>
    </row>
    <row r="1030" spans="2:6" x14ac:dyDescent="0.3">
      <c r="B1030" s="20">
        <v>43599</v>
      </c>
      <c r="C1030" s="10">
        <v>78.44</v>
      </c>
      <c r="D1030" s="11">
        <v>6365200</v>
      </c>
      <c r="E1030" t="s">
        <v>53</v>
      </c>
      <c r="F1030">
        <f>(Акции[[#This Row],[Close]]-C1029)/C1029</f>
        <v>2.0424092623910407E-2</v>
      </c>
    </row>
    <row r="1031" spans="2:6" x14ac:dyDescent="0.3">
      <c r="B1031" s="20">
        <v>43600</v>
      </c>
      <c r="C1031" s="10">
        <v>78.78</v>
      </c>
      <c r="D1031" s="11">
        <v>4795700</v>
      </c>
      <c r="E1031" t="s">
        <v>53</v>
      </c>
      <c r="F1031">
        <f>(Акции[[#This Row],[Close]]-C1030)/C1030</f>
        <v>4.3345232024477745E-3</v>
      </c>
    </row>
    <row r="1032" spans="2:6" x14ac:dyDescent="0.3">
      <c r="B1032" s="20">
        <v>43601</v>
      </c>
      <c r="C1032" s="10">
        <v>79.5</v>
      </c>
      <c r="D1032" s="11">
        <v>5404700</v>
      </c>
      <c r="E1032" t="s">
        <v>53</v>
      </c>
      <c r="F1032">
        <f>(Акции[[#This Row],[Close]]-C1031)/C1031</f>
        <v>9.1393754760091244E-3</v>
      </c>
    </row>
    <row r="1033" spans="2:6" x14ac:dyDescent="0.3">
      <c r="B1033" s="20">
        <v>43602</v>
      </c>
      <c r="C1033" s="10">
        <v>79.459999999999994</v>
      </c>
      <c r="D1033" s="11">
        <v>4756400</v>
      </c>
      <c r="E1033" t="s">
        <v>53</v>
      </c>
      <c r="F1033">
        <f>(Акции[[#This Row],[Close]]-C1032)/C1032</f>
        <v>-5.03144654088129E-4</v>
      </c>
    </row>
    <row r="1034" spans="2:6" x14ac:dyDescent="0.3">
      <c r="B1034" s="20">
        <v>43605</v>
      </c>
      <c r="C1034" s="10">
        <v>79.819999999999993</v>
      </c>
      <c r="D1034" s="11">
        <v>4395500</v>
      </c>
      <c r="E1034" t="s">
        <v>53</v>
      </c>
      <c r="F1034">
        <f>(Акции[[#This Row],[Close]]-C1033)/C1033</f>
        <v>4.5305814246161527E-3</v>
      </c>
    </row>
    <row r="1035" spans="2:6" x14ac:dyDescent="0.3">
      <c r="B1035" s="20">
        <v>43606</v>
      </c>
      <c r="C1035" s="10">
        <v>80.88</v>
      </c>
      <c r="D1035" s="11">
        <v>4841900</v>
      </c>
      <c r="E1035" t="s">
        <v>53</v>
      </c>
      <c r="F1035">
        <f>(Акции[[#This Row],[Close]]-C1034)/C1034</f>
        <v>1.327987972939116E-2</v>
      </c>
    </row>
    <row r="1036" spans="2:6" x14ac:dyDescent="0.3">
      <c r="B1036" s="20">
        <v>43607</v>
      </c>
      <c r="C1036" s="10">
        <v>81.59</v>
      </c>
      <c r="D1036" s="11">
        <v>4219500</v>
      </c>
      <c r="E1036" t="s">
        <v>53</v>
      </c>
      <c r="F1036">
        <f>(Акции[[#This Row],[Close]]-C1035)/C1035</f>
        <v>8.7784371909001985E-3</v>
      </c>
    </row>
    <row r="1037" spans="2:6" x14ac:dyDescent="0.3">
      <c r="B1037" s="20">
        <v>43608</v>
      </c>
      <c r="C1037" s="10">
        <v>81.150000000000006</v>
      </c>
      <c r="D1037" s="11">
        <v>3299100</v>
      </c>
      <c r="E1037" t="s">
        <v>53</v>
      </c>
      <c r="F1037">
        <f>(Акции[[#This Row],[Close]]-C1036)/C1036</f>
        <v>-5.3928177472729218E-3</v>
      </c>
    </row>
    <row r="1038" spans="2:6" x14ac:dyDescent="0.3">
      <c r="B1038" s="20">
        <v>43609</v>
      </c>
      <c r="C1038" s="10">
        <v>80.06</v>
      </c>
      <c r="D1038" s="11">
        <v>3872700</v>
      </c>
      <c r="E1038" t="s">
        <v>53</v>
      </c>
      <c r="F1038">
        <f>(Акции[[#This Row],[Close]]-C1037)/C1037</f>
        <v>-1.3431916204559498E-2</v>
      </c>
    </row>
    <row r="1039" spans="2:6" x14ac:dyDescent="0.3">
      <c r="B1039" s="20">
        <v>43613</v>
      </c>
      <c r="C1039" s="10">
        <v>78.03</v>
      </c>
      <c r="D1039" s="11">
        <v>6557800</v>
      </c>
      <c r="E1039" t="s">
        <v>53</v>
      </c>
      <c r="F1039">
        <f>(Акции[[#This Row],[Close]]-C1038)/C1038</f>
        <v>-2.5355983012740457E-2</v>
      </c>
    </row>
    <row r="1040" spans="2:6" x14ac:dyDescent="0.3">
      <c r="B1040" s="20">
        <v>43614</v>
      </c>
      <c r="C1040" s="10">
        <v>78.06</v>
      </c>
      <c r="D1040" s="11">
        <v>4182200</v>
      </c>
      <c r="E1040" t="s">
        <v>53</v>
      </c>
      <c r="F1040">
        <f>(Акции[[#This Row],[Close]]-C1039)/C1039</f>
        <v>3.844675124952087E-4</v>
      </c>
    </row>
    <row r="1041" spans="2:6" x14ac:dyDescent="0.3">
      <c r="B1041" s="20">
        <v>43615</v>
      </c>
      <c r="C1041" s="10">
        <v>77.61</v>
      </c>
      <c r="D1041" s="11">
        <v>3533100</v>
      </c>
      <c r="E1041" t="s">
        <v>53</v>
      </c>
      <c r="F1041">
        <f>(Акции[[#This Row],[Close]]-C1040)/C1040</f>
        <v>-5.7647963105303974E-3</v>
      </c>
    </row>
    <row r="1042" spans="2:6" x14ac:dyDescent="0.3">
      <c r="B1042" s="20">
        <v>43616</v>
      </c>
      <c r="C1042" s="10">
        <v>76.709999999999994</v>
      </c>
      <c r="D1042" s="11">
        <v>4003200</v>
      </c>
      <c r="E1042" t="s">
        <v>53</v>
      </c>
      <c r="F1042">
        <f>(Акции[[#This Row],[Close]]-C1041)/C1041</f>
        <v>-1.1596443757247851E-2</v>
      </c>
    </row>
    <row r="1043" spans="2:6" x14ac:dyDescent="0.3">
      <c r="B1043" s="20">
        <v>43619</v>
      </c>
      <c r="C1043" s="10">
        <v>75.7</v>
      </c>
      <c r="D1043" s="11">
        <v>8434400</v>
      </c>
      <c r="E1043" t="s">
        <v>53</v>
      </c>
      <c r="F1043">
        <f>(Акции[[#This Row],[Close]]-C1042)/C1042</f>
        <v>-1.3166471125016177E-2</v>
      </c>
    </row>
    <row r="1044" spans="2:6" x14ac:dyDescent="0.3">
      <c r="B1044" s="20">
        <v>43620</v>
      </c>
      <c r="C1044" s="10">
        <v>76.75</v>
      </c>
      <c r="D1044" s="11">
        <v>6447100</v>
      </c>
      <c r="E1044" t="s">
        <v>53</v>
      </c>
      <c r="F1044">
        <f>(Акции[[#This Row],[Close]]-C1043)/C1043</f>
        <v>1.3870541611624796E-2</v>
      </c>
    </row>
    <row r="1045" spans="2:6" x14ac:dyDescent="0.3">
      <c r="B1045" s="20">
        <v>43621</v>
      </c>
      <c r="C1045" s="10">
        <v>77.06</v>
      </c>
      <c r="D1045" s="11">
        <v>3804400</v>
      </c>
      <c r="E1045" t="s">
        <v>53</v>
      </c>
      <c r="F1045">
        <f>(Акции[[#This Row],[Close]]-C1044)/C1044</f>
        <v>4.0390879478827656E-3</v>
      </c>
    </row>
    <row r="1046" spans="2:6" x14ac:dyDescent="0.3">
      <c r="B1046" s="20">
        <v>43622</v>
      </c>
      <c r="C1046" s="10">
        <v>77.069999999999993</v>
      </c>
      <c r="D1046" s="11">
        <v>4032800</v>
      </c>
      <c r="E1046" t="s">
        <v>53</v>
      </c>
      <c r="F1046">
        <f>(Акции[[#This Row],[Close]]-C1045)/C1045</f>
        <v>1.2976901116001693E-4</v>
      </c>
    </row>
    <row r="1047" spans="2:6" x14ac:dyDescent="0.3">
      <c r="B1047" s="20">
        <v>43623</v>
      </c>
      <c r="C1047" s="10">
        <v>77.430000000000007</v>
      </c>
      <c r="D1047" s="11">
        <v>4829100</v>
      </c>
      <c r="E1047" t="s">
        <v>53</v>
      </c>
      <c r="F1047">
        <f>(Акции[[#This Row],[Close]]-C1046)/C1046</f>
        <v>4.6710782405607072E-3</v>
      </c>
    </row>
    <row r="1048" spans="2:6" x14ac:dyDescent="0.3">
      <c r="B1048" s="20">
        <v>43626</v>
      </c>
      <c r="C1048" s="10">
        <v>76.95</v>
      </c>
      <c r="D1048" s="11">
        <v>3969400</v>
      </c>
      <c r="E1048" t="s">
        <v>53</v>
      </c>
      <c r="F1048">
        <f>(Акции[[#This Row],[Close]]-C1047)/C1047</f>
        <v>-6.1991476172026851E-3</v>
      </c>
    </row>
    <row r="1049" spans="2:6" x14ac:dyDescent="0.3">
      <c r="B1049" s="20">
        <v>43627</v>
      </c>
      <c r="C1049" s="10">
        <v>78.17</v>
      </c>
      <c r="D1049" s="11">
        <v>4210200</v>
      </c>
      <c r="E1049" t="s">
        <v>53</v>
      </c>
      <c r="F1049">
        <f>(Акции[[#This Row],[Close]]-C1048)/C1048</f>
        <v>1.5854450942170226E-2</v>
      </c>
    </row>
    <row r="1050" spans="2:6" x14ac:dyDescent="0.3">
      <c r="B1050" s="20">
        <v>43628</v>
      </c>
      <c r="C1050" s="10">
        <v>78.569999999999993</v>
      </c>
      <c r="D1050" s="11">
        <v>4165200</v>
      </c>
      <c r="E1050" t="s">
        <v>53</v>
      </c>
      <c r="F1050">
        <f>(Акции[[#This Row],[Close]]-C1049)/C1049</f>
        <v>5.117052577715127E-3</v>
      </c>
    </row>
    <row r="1051" spans="2:6" x14ac:dyDescent="0.3">
      <c r="B1051" s="20">
        <v>43629</v>
      </c>
      <c r="C1051" s="10">
        <v>78.95</v>
      </c>
      <c r="D1051" s="11">
        <v>2924900</v>
      </c>
      <c r="E1051" t="s">
        <v>53</v>
      </c>
      <c r="F1051">
        <f>(Акции[[#This Row],[Close]]-C1050)/C1050</f>
        <v>4.8364515718468844E-3</v>
      </c>
    </row>
    <row r="1052" spans="2:6" x14ac:dyDescent="0.3">
      <c r="B1052" s="20">
        <v>43630</v>
      </c>
      <c r="C1052" s="10">
        <v>78.69</v>
      </c>
      <c r="D1052" s="11">
        <v>4075900</v>
      </c>
      <c r="E1052" t="s">
        <v>53</v>
      </c>
      <c r="F1052">
        <f>(Акции[[#This Row],[Close]]-C1051)/C1051</f>
        <v>-3.2932235592147575E-3</v>
      </c>
    </row>
    <row r="1053" spans="2:6" x14ac:dyDescent="0.3">
      <c r="B1053" s="20">
        <v>43633</v>
      </c>
      <c r="C1053" s="10">
        <v>78.650000000000006</v>
      </c>
      <c r="D1053" s="11">
        <v>3083200</v>
      </c>
      <c r="E1053" t="s">
        <v>53</v>
      </c>
      <c r="F1053">
        <f>(Акции[[#This Row],[Close]]-C1052)/C1052</f>
        <v>-5.083238022619398E-4</v>
      </c>
    </row>
    <row r="1054" spans="2:6" x14ac:dyDescent="0.3">
      <c r="B1054" s="20">
        <v>43634</v>
      </c>
      <c r="C1054" s="10">
        <v>78.25</v>
      </c>
      <c r="D1054" s="11">
        <v>5433500</v>
      </c>
      <c r="E1054" t="s">
        <v>53</v>
      </c>
      <c r="F1054">
        <f>(Акции[[#This Row],[Close]]-C1053)/C1053</f>
        <v>-5.0858232676415215E-3</v>
      </c>
    </row>
    <row r="1055" spans="2:6" x14ac:dyDescent="0.3">
      <c r="B1055" s="20">
        <v>43635</v>
      </c>
      <c r="C1055" s="10">
        <v>77.61</v>
      </c>
      <c r="D1055" s="11">
        <v>6147300</v>
      </c>
      <c r="E1055" t="s">
        <v>53</v>
      </c>
      <c r="F1055">
        <f>(Акции[[#This Row],[Close]]-C1054)/C1054</f>
        <v>-8.1789137380191765E-3</v>
      </c>
    </row>
    <row r="1056" spans="2:6" x14ac:dyDescent="0.3">
      <c r="B1056" s="20">
        <v>43636</v>
      </c>
      <c r="C1056" s="10">
        <v>78.34</v>
      </c>
      <c r="D1056" s="11">
        <v>5347000</v>
      </c>
      <c r="E1056" t="s">
        <v>53</v>
      </c>
      <c r="F1056">
        <f>(Акции[[#This Row],[Close]]-C1055)/C1055</f>
        <v>9.4060043808788033E-3</v>
      </c>
    </row>
    <row r="1057" spans="2:6" x14ac:dyDescent="0.3">
      <c r="B1057" s="20">
        <v>43637</v>
      </c>
      <c r="C1057" s="10">
        <v>78.78</v>
      </c>
      <c r="D1057" s="11">
        <v>10516900</v>
      </c>
      <c r="E1057" t="s">
        <v>53</v>
      </c>
      <c r="F1057">
        <f>(Акции[[#This Row],[Close]]-C1056)/C1056</f>
        <v>5.6165432729129144E-3</v>
      </c>
    </row>
    <row r="1058" spans="2:6" x14ac:dyDescent="0.3">
      <c r="B1058" s="20">
        <v>43640</v>
      </c>
      <c r="C1058" s="10">
        <v>78.45</v>
      </c>
      <c r="D1058" s="11">
        <v>5182700</v>
      </c>
      <c r="E1058" t="s">
        <v>53</v>
      </c>
      <c r="F1058">
        <f>(Акции[[#This Row],[Close]]-C1057)/C1057</f>
        <v>-4.1888804265041669E-3</v>
      </c>
    </row>
    <row r="1059" spans="2:6" x14ac:dyDescent="0.3">
      <c r="B1059" s="20">
        <v>43641</v>
      </c>
      <c r="C1059" s="10">
        <v>65.7</v>
      </c>
      <c r="D1059" s="11">
        <v>90131800</v>
      </c>
      <c r="E1059" t="s">
        <v>53</v>
      </c>
      <c r="F1059">
        <f>(Акции[[#This Row],[Close]]-C1058)/C1058</f>
        <v>-0.16252390057361377</v>
      </c>
    </row>
    <row r="1060" spans="2:6" x14ac:dyDescent="0.3">
      <c r="B1060" s="20">
        <v>43642</v>
      </c>
      <c r="C1060" s="10">
        <v>68</v>
      </c>
      <c r="D1060" s="11">
        <v>42093800</v>
      </c>
      <c r="E1060" t="s">
        <v>53</v>
      </c>
      <c r="F1060">
        <f>(Акции[[#This Row],[Close]]-C1059)/C1059</f>
        <v>3.500761035007606E-2</v>
      </c>
    </row>
    <row r="1061" spans="2:6" x14ac:dyDescent="0.3">
      <c r="B1061" s="20">
        <v>43643</v>
      </c>
      <c r="C1061" s="10">
        <v>70</v>
      </c>
      <c r="D1061" s="11">
        <v>22129200</v>
      </c>
      <c r="E1061" t="s">
        <v>53</v>
      </c>
      <c r="F1061">
        <f>(Акции[[#This Row],[Close]]-C1060)/C1060</f>
        <v>2.9411764705882353E-2</v>
      </c>
    </row>
    <row r="1062" spans="2:6" x14ac:dyDescent="0.3">
      <c r="B1062" s="20">
        <v>43644</v>
      </c>
      <c r="C1062" s="10">
        <v>72.72</v>
      </c>
      <c r="D1062" s="11">
        <v>21381500</v>
      </c>
      <c r="E1062" t="s">
        <v>53</v>
      </c>
      <c r="F1062">
        <f>(Акции[[#This Row],[Close]]-C1061)/C1061</f>
        <v>3.885714285714284E-2</v>
      </c>
    </row>
    <row r="1063" spans="2:6" x14ac:dyDescent="0.3">
      <c r="B1063" s="20">
        <v>43647</v>
      </c>
      <c r="C1063" s="10">
        <v>73.400000000000006</v>
      </c>
      <c r="D1063" s="11">
        <v>18105500</v>
      </c>
      <c r="E1063" t="s">
        <v>53</v>
      </c>
      <c r="F1063">
        <f>(Акции[[#This Row],[Close]]-C1062)/C1062</f>
        <v>9.3509350935094444E-3</v>
      </c>
    </row>
    <row r="1064" spans="2:6" x14ac:dyDescent="0.3">
      <c r="B1064" s="20">
        <v>43648</v>
      </c>
      <c r="C1064" s="10">
        <v>74.23</v>
      </c>
      <c r="D1064" s="11">
        <v>12862200</v>
      </c>
      <c r="E1064" t="s">
        <v>53</v>
      </c>
      <c r="F1064">
        <f>(Акции[[#This Row],[Close]]-C1063)/C1063</f>
        <v>1.1307901907356924E-2</v>
      </c>
    </row>
    <row r="1065" spans="2:6" x14ac:dyDescent="0.3">
      <c r="B1065" s="20">
        <v>43649</v>
      </c>
      <c r="C1065" s="10">
        <v>74.959999999999994</v>
      </c>
      <c r="D1065" s="11">
        <v>7434100</v>
      </c>
      <c r="E1065" t="s">
        <v>53</v>
      </c>
      <c r="F1065">
        <f>(Акции[[#This Row],[Close]]-C1064)/C1064</f>
        <v>9.8342988010237057E-3</v>
      </c>
    </row>
    <row r="1066" spans="2:6" x14ac:dyDescent="0.3">
      <c r="B1066" s="20">
        <v>43651</v>
      </c>
      <c r="C1066" s="10">
        <v>72.989999999999995</v>
      </c>
      <c r="D1066" s="11">
        <v>10854900</v>
      </c>
      <c r="E1066" t="s">
        <v>53</v>
      </c>
      <c r="F1066">
        <f>(Акции[[#This Row],[Close]]-C1065)/C1065</f>
        <v>-2.6280683030949829E-2</v>
      </c>
    </row>
    <row r="1067" spans="2:6" x14ac:dyDescent="0.3">
      <c r="B1067" s="20">
        <v>43654</v>
      </c>
      <c r="C1067" s="10">
        <v>71.22</v>
      </c>
      <c r="D1067" s="11">
        <v>13487400</v>
      </c>
      <c r="E1067" t="s">
        <v>53</v>
      </c>
      <c r="F1067">
        <f>(Акции[[#This Row],[Close]]-C1066)/C1066</f>
        <v>-2.4249897246198058E-2</v>
      </c>
    </row>
    <row r="1068" spans="2:6" x14ac:dyDescent="0.3">
      <c r="B1068" s="20">
        <v>43655</v>
      </c>
      <c r="C1068" s="10">
        <v>71.239999999999995</v>
      </c>
      <c r="D1068" s="11">
        <v>11832500</v>
      </c>
      <c r="E1068" t="s">
        <v>53</v>
      </c>
      <c r="F1068">
        <f>(Акции[[#This Row],[Close]]-C1067)/C1067</f>
        <v>2.8081999438354422E-4</v>
      </c>
    </row>
    <row r="1069" spans="2:6" x14ac:dyDescent="0.3">
      <c r="B1069" s="20">
        <v>43656</v>
      </c>
      <c r="C1069" s="10">
        <v>71.650000000000006</v>
      </c>
      <c r="D1069" s="11">
        <v>9170400</v>
      </c>
      <c r="E1069" t="s">
        <v>53</v>
      </c>
      <c r="F1069">
        <f>(Акции[[#This Row],[Close]]-C1068)/C1068</f>
        <v>5.7551937113982429E-3</v>
      </c>
    </row>
    <row r="1070" spans="2:6" x14ac:dyDescent="0.3">
      <c r="B1070" s="20">
        <v>43657</v>
      </c>
      <c r="C1070" s="10">
        <v>71.239999999999995</v>
      </c>
      <c r="D1070" s="11">
        <v>13001000</v>
      </c>
      <c r="E1070" t="s">
        <v>53</v>
      </c>
      <c r="F1070">
        <f>(Акции[[#This Row],[Close]]-C1069)/C1069</f>
        <v>-5.7222609909282733E-3</v>
      </c>
    </row>
    <row r="1071" spans="2:6" x14ac:dyDescent="0.3">
      <c r="B1071" s="20">
        <v>43658</v>
      </c>
      <c r="C1071" s="10">
        <v>70.28</v>
      </c>
      <c r="D1071" s="11">
        <v>12903000</v>
      </c>
      <c r="E1071" t="s">
        <v>53</v>
      </c>
      <c r="F1071">
        <f>(Акции[[#This Row],[Close]]-C1070)/C1070</f>
        <v>-1.3475575519371053E-2</v>
      </c>
    </row>
    <row r="1072" spans="2:6" x14ac:dyDescent="0.3">
      <c r="B1072" s="20">
        <v>43661</v>
      </c>
      <c r="C1072" s="10">
        <v>70.27</v>
      </c>
      <c r="D1072" s="11">
        <v>10253300</v>
      </c>
      <c r="E1072" t="s">
        <v>53</v>
      </c>
      <c r="F1072">
        <f>(Акции[[#This Row],[Close]]-C1071)/C1071</f>
        <v>-1.4228799089364137E-4</v>
      </c>
    </row>
    <row r="1073" spans="2:6" x14ac:dyDescent="0.3">
      <c r="B1073" s="20">
        <v>43662</v>
      </c>
      <c r="C1073" s="10">
        <v>69.16</v>
      </c>
      <c r="D1073" s="11">
        <v>10141600</v>
      </c>
      <c r="E1073" t="s">
        <v>53</v>
      </c>
      <c r="F1073">
        <f>(Акции[[#This Row],[Close]]-C1072)/C1072</f>
        <v>-1.5796214600825382E-2</v>
      </c>
    </row>
    <row r="1074" spans="2:6" x14ac:dyDescent="0.3">
      <c r="B1074" s="20">
        <v>43663</v>
      </c>
      <c r="C1074" s="10">
        <v>68.319999999999993</v>
      </c>
      <c r="D1074" s="11">
        <v>12205000</v>
      </c>
      <c r="E1074" t="s">
        <v>53</v>
      </c>
      <c r="F1074">
        <f>(Акции[[#This Row],[Close]]-C1073)/C1073</f>
        <v>-1.2145748987854301E-2</v>
      </c>
    </row>
    <row r="1075" spans="2:6" x14ac:dyDescent="0.3">
      <c r="B1075" s="20">
        <v>43664</v>
      </c>
      <c r="C1075" s="10">
        <v>68.25</v>
      </c>
      <c r="D1075" s="11">
        <v>8573300</v>
      </c>
      <c r="E1075" t="s">
        <v>53</v>
      </c>
      <c r="F1075">
        <f>(Акции[[#This Row],[Close]]-C1074)/C1074</f>
        <v>-1.0245901639343265E-3</v>
      </c>
    </row>
    <row r="1076" spans="2:6" x14ac:dyDescent="0.3">
      <c r="B1076" s="20">
        <v>43665</v>
      </c>
      <c r="C1076" s="10">
        <v>68.540000000000006</v>
      </c>
      <c r="D1076" s="11">
        <v>9806900</v>
      </c>
      <c r="E1076" t="s">
        <v>53</v>
      </c>
      <c r="F1076">
        <f>(Акции[[#This Row],[Close]]-C1075)/C1075</f>
        <v>4.249084249084341E-3</v>
      </c>
    </row>
    <row r="1077" spans="2:6" x14ac:dyDescent="0.3">
      <c r="B1077" s="20">
        <v>43668</v>
      </c>
      <c r="C1077" s="10">
        <v>68</v>
      </c>
      <c r="D1077" s="11">
        <v>9961800</v>
      </c>
      <c r="E1077" t="s">
        <v>53</v>
      </c>
      <c r="F1077">
        <f>(Акции[[#This Row],[Close]]-C1076)/C1076</f>
        <v>-7.8786110300555334E-3</v>
      </c>
    </row>
    <row r="1078" spans="2:6" x14ac:dyDescent="0.3">
      <c r="B1078" s="20">
        <v>43669</v>
      </c>
      <c r="C1078" s="10">
        <v>67.73</v>
      </c>
      <c r="D1078" s="11">
        <v>8025300</v>
      </c>
      <c r="E1078" t="s">
        <v>53</v>
      </c>
      <c r="F1078">
        <f>(Акции[[#This Row],[Close]]-C1077)/C1077</f>
        <v>-3.9705882352940591E-3</v>
      </c>
    </row>
    <row r="1079" spans="2:6" x14ac:dyDescent="0.3">
      <c r="B1079" s="20">
        <v>43670</v>
      </c>
      <c r="C1079" s="10">
        <v>67.459999999999994</v>
      </c>
      <c r="D1079" s="11">
        <v>12595300</v>
      </c>
      <c r="E1079" t="s">
        <v>53</v>
      </c>
      <c r="F1079">
        <f>(Акции[[#This Row],[Close]]-C1078)/C1078</f>
        <v>-3.9864166543630624E-3</v>
      </c>
    </row>
    <row r="1080" spans="2:6" x14ac:dyDescent="0.3">
      <c r="B1080" s="20">
        <v>43671</v>
      </c>
      <c r="C1080" s="10">
        <v>66.66</v>
      </c>
      <c r="D1080" s="11">
        <v>12403500</v>
      </c>
      <c r="E1080" t="s">
        <v>53</v>
      </c>
      <c r="F1080">
        <f>(Акции[[#This Row],[Close]]-C1079)/C1079</f>
        <v>-1.1858879335902716E-2</v>
      </c>
    </row>
    <row r="1081" spans="2:6" x14ac:dyDescent="0.3">
      <c r="B1081" s="20">
        <v>43672</v>
      </c>
      <c r="C1081" s="10">
        <v>67.760000000000005</v>
      </c>
      <c r="D1081" s="11">
        <v>12259300</v>
      </c>
      <c r="E1081" t="s">
        <v>53</v>
      </c>
      <c r="F1081">
        <f>(Акции[[#This Row],[Close]]-C1080)/C1080</f>
        <v>1.6501650165016632E-2</v>
      </c>
    </row>
    <row r="1082" spans="2:6" x14ac:dyDescent="0.3">
      <c r="B1082" s="20">
        <v>43675</v>
      </c>
      <c r="C1082" s="10">
        <v>67.180000000000007</v>
      </c>
      <c r="D1082" s="11">
        <v>10117300</v>
      </c>
      <c r="E1082" t="s">
        <v>53</v>
      </c>
      <c r="F1082">
        <f>(Акции[[#This Row],[Close]]-C1081)/C1081</f>
        <v>-8.5596221959858068E-3</v>
      </c>
    </row>
    <row r="1083" spans="2:6" x14ac:dyDescent="0.3">
      <c r="B1083" s="20">
        <v>43676</v>
      </c>
      <c r="C1083" s="10">
        <v>67.180000000000007</v>
      </c>
      <c r="D1083" s="11">
        <v>8143700</v>
      </c>
      <c r="E1083" t="s">
        <v>53</v>
      </c>
      <c r="F1083">
        <f>(Акции[[#This Row],[Close]]-C1082)/C1082</f>
        <v>0</v>
      </c>
    </row>
    <row r="1084" spans="2:6" x14ac:dyDescent="0.3">
      <c r="B1084" s="20">
        <v>43677</v>
      </c>
      <c r="C1084" s="10">
        <v>66.62</v>
      </c>
      <c r="D1084" s="11">
        <v>11300000</v>
      </c>
      <c r="E1084" t="s">
        <v>53</v>
      </c>
      <c r="F1084">
        <f>(Акции[[#This Row],[Close]]-C1083)/C1083</f>
        <v>-8.3358142304257553E-3</v>
      </c>
    </row>
    <row r="1085" spans="2:6" x14ac:dyDescent="0.3">
      <c r="B1085" s="20">
        <v>43678</v>
      </c>
      <c r="C1085" s="10">
        <v>65.8</v>
      </c>
      <c r="D1085" s="11">
        <v>13106700</v>
      </c>
      <c r="E1085" t="s">
        <v>53</v>
      </c>
      <c r="F1085">
        <f>(Акции[[#This Row],[Close]]-C1084)/C1084</f>
        <v>-1.2308616031221966E-2</v>
      </c>
    </row>
    <row r="1086" spans="2:6" x14ac:dyDescent="0.3">
      <c r="B1086" s="20">
        <v>43679</v>
      </c>
      <c r="C1086" s="10">
        <v>65.349999999999994</v>
      </c>
      <c r="D1086" s="11">
        <v>9653900</v>
      </c>
      <c r="E1086" t="s">
        <v>53</v>
      </c>
      <c r="F1086">
        <f>(Акции[[#This Row],[Close]]-C1085)/C1085</f>
        <v>-6.8389057750760313E-3</v>
      </c>
    </row>
    <row r="1087" spans="2:6" x14ac:dyDescent="0.3">
      <c r="B1087" s="20">
        <v>43682</v>
      </c>
      <c r="C1087" s="10">
        <v>65.23</v>
      </c>
      <c r="D1087" s="11">
        <v>11618800</v>
      </c>
      <c r="E1087" t="s">
        <v>53</v>
      </c>
      <c r="F1087">
        <f>(Акции[[#This Row],[Close]]-C1086)/C1086</f>
        <v>-1.8362662586073504E-3</v>
      </c>
    </row>
    <row r="1088" spans="2:6" x14ac:dyDescent="0.3">
      <c r="B1088" s="20">
        <v>43683</v>
      </c>
      <c r="C1088" s="10">
        <v>64.77</v>
      </c>
      <c r="D1088" s="11">
        <v>10248700</v>
      </c>
      <c r="E1088" t="s">
        <v>53</v>
      </c>
      <c r="F1088">
        <f>(Акции[[#This Row],[Close]]-C1087)/C1087</f>
        <v>-7.0519699524759765E-3</v>
      </c>
    </row>
    <row r="1089" spans="2:6" x14ac:dyDescent="0.3">
      <c r="B1089" s="20">
        <v>43684</v>
      </c>
      <c r="C1089" s="10">
        <v>64.459999999999994</v>
      </c>
      <c r="D1089" s="11">
        <v>10532100</v>
      </c>
      <c r="E1089" t="s">
        <v>53</v>
      </c>
      <c r="F1089">
        <f>(Акции[[#This Row],[Close]]-C1088)/C1088</f>
        <v>-4.7861664350780037E-3</v>
      </c>
    </row>
    <row r="1090" spans="2:6" x14ac:dyDescent="0.3">
      <c r="B1090" s="20">
        <v>43685</v>
      </c>
      <c r="C1090" s="10">
        <v>65.45</v>
      </c>
      <c r="D1090" s="11">
        <v>7427400</v>
      </c>
      <c r="E1090" t="s">
        <v>53</v>
      </c>
      <c r="F1090">
        <f>(Акции[[#This Row],[Close]]-C1089)/C1089</f>
        <v>1.5358361774744169E-2</v>
      </c>
    </row>
    <row r="1091" spans="2:6" x14ac:dyDescent="0.3">
      <c r="B1091" s="20">
        <v>43686</v>
      </c>
      <c r="C1091" s="10">
        <v>65.58</v>
      </c>
      <c r="D1091" s="11">
        <v>10893500</v>
      </c>
      <c r="E1091" t="s">
        <v>53</v>
      </c>
      <c r="F1091">
        <f>(Акции[[#This Row],[Close]]-C1090)/C1090</f>
        <v>1.986249045072505E-3</v>
      </c>
    </row>
    <row r="1092" spans="2:6" x14ac:dyDescent="0.3">
      <c r="B1092" s="20">
        <v>43689</v>
      </c>
      <c r="C1092" s="10">
        <v>64.53</v>
      </c>
      <c r="D1092" s="11">
        <v>5724400</v>
      </c>
      <c r="E1092" t="s">
        <v>53</v>
      </c>
      <c r="F1092">
        <f>(Акции[[#This Row],[Close]]-C1091)/C1091</f>
        <v>-1.6010978956999041E-2</v>
      </c>
    </row>
    <row r="1093" spans="2:6" x14ac:dyDescent="0.3">
      <c r="B1093" s="20">
        <v>43690</v>
      </c>
      <c r="C1093" s="10">
        <v>65.010000000000005</v>
      </c>
      <c r="D1093" s="11">
        <v>7082500</v>
      </c>
      <c r="E1093" t="s">
        <v>53</v>
      </c>
      <c r="F1093">
        <f>(Акции[[#This Row],[Close]]-C1092)/C1092</f>
        <v>7.4384007438401357E-3</v>
      </c>
    </row>
    <row r="1094" spans="2:6" x14ac:dyDescent="0.3">
      <c r="B1094" s="20">
        <v>43691</v>
      </c>
      <c r="C1094" s="10">
        <v>63.5</v>
      </c>
      <c r="D1094" s="11">
        <v>9373300</v>
      </c>
      <c r="E1094" t="s">
        <v>53</v>
      </c>
      <c r="F1094">
        <f>(Акции[[#This Row],[Close]]-C1093)/C1093</f>
        <v>-2.3227195816028379E-2</v>
      </c>
    </row>
    <row r="1095" spans="2:6" x14ac:dyDescent="0.3">
      <c r="B1095" s="20">
        <v>43692</v>
      </c>
      <c r="C1095" s="10">
        <v>62.98</v>
      </c>
      <c r="D1095" s="11">
        <v>9195700</v>
      </c>
      <c r="E1095" t="s">
        <v>53</v>
      </c>
      <c r="F1095">
        <f>(Акции[[#This Row],[Close]]-C1094)/C1094</f>
        <v>-8.1889763779528051E-3</v>
      </c>
    </row>
    <row r="1096" spans="2:6" x14ac:dyDescent="0.3">
      <c r="B1096" s="20">
        <v>43693</v>
      </c>
      <c r="C1096" s="10">
        <v>64.430000000000007</v>
      </c>
      <c r="D1096" s="11">
        <v>8348100</v>
      </c>
      <c r="E1096" t="s">
        <v>53</v>
      </c>
      <c r="F1096">
        <f>(Акции[[#This Row],[Close]]-C1095)/C1095</f>
        <v>2.3023181962527946E-2</v>
      </c>
    </row>
    <row r="1097" spans="2:6" x14ac:dyDescent="0.3">
      <c r="B1097" s="20">
        <v>43696</v>
      </c>
      <c r="C1097" s="10">
        <v>66.56</v>
      </c>
      <c r="D1097" s="11">
        <v>9826300</v>
      </c>
      <c r="E1097" t="s">
        <v>53</v>
      </c>
      <c r="F1097">
        <f>(Акции[[#This Row],[Close]]-C1096)/C1096</f>
        <v>3.305913394381492E-2</v>
      </c>
    </row>
    <row r="1098" spans="2:6" x14ac:dyDescent="0.3">
      <c r="B1098" s="20">
        <v>43697</v>
      </c>
      <c r="C1098" s="10">
        <v>66.41</v>
      </c>
      <c r="D1098" s="11">
        <v>12043400</v>
      </c>
      <c r="E1098" t="s">
        <v>53</v>
      </c>
      <c r="F1098">
        <f>(Акции[[#This Row],[Close]]-C1097)/C1097</f>
        <v>-2.2536057692308545E-3</v>
      </c>
    </row>
    <row r="1099" spans="2:6" x14ac:dyDescent="0.3">
      <c r="B1099" s="20">
        <v>43698</v>
      </c>
      <c r="C1099" s="10">
        <v>67.540000000000006</v>
      </c>
      <c r="D1099" s="11">
        <v>7615700</v>
      </c>
      <c r="E1099" t="s">
        <v>53</v>
      </c>
      <c r="F1099">
        <f>(Акции[[#This Row],[Close]]-C1098)/C1098</f>
        <v>1.7015509712392858E-2</v>
      </c>
    </row>
    <row r="1100" spans="2:6" x14ac:dyDescent="0.3">
      <c r="B1100" s="20">
        <v>43699</v>
      </c>
      <c r="C1100" s="10">
        <v>67.52</v>
      </c>
      <c r="D1100" s="11">
        <v>6495700</v>
      </c>
      <c r="E1100" t="s">
        <v>53</v>
      </c>
      <c r="F1100">
        <f>(Акции[[#This Row],[Close]]-C1099)/C1099</f>
        <v>-2.9612081729360717E-4</v>
      </c>
    </row>
    <row r="1101" spans="2:6" x14ac:dyDescent="0.3">
      <c r="B1101" s="20">
        <v>43700</v>
      </c>
      <c r="C1101" s="10">
        <v>65.97</v>
      </c>
      <c r="D1101" s="11">
        <v>8904700</v>
      </c>
      <c r="E1101" t="s">
        <v>53</v>
      </c>
      <c r="F1101">
        <f>(Акции[[#This Row],[Close]]-C1100)/C1100</f>
        <v>-2.2956161137440718E-2</v>
      </c>
    </row>
    <row r="1102" spans="2:6" x14ac:dyDescent="0.3">
      <c r="B1102" s="20">
        <v>43703</v>
      </c>
      <c r="C1102" s="10">
        <v>66.459999999999994</v>
      </c>
      <c r="D1102" s="11">
        <v>4841100</v>
      </c>
      <c r="E1102" t="s">
        <v>53</v>
      </c>
      <c r="F1102">
        <f>(Акции[[#This Row],[Close]]-C1101)/C1101</f>
        <v>7.4276186145216753E-3</v>
      </c>
    </row>
    <row r="1103" spans="2:6" x14ac:dyDescent="0.3">
      <c r="B1103" s="20">
        <v>43704</v>
      </c>
      <c r="C1103" s="10">
        <v>65.67</v>
      </c>
      <c r="D1103" s="11">
        <v>7591200</v>
      </c>
      <c r="E1103" t="s">
        <v>53</v>
      </c>
      <c r="F1103">
        <f>(Акции[[#This Row],[Close]]-C1102)/C1102</f>
        <v>-1.1886849232621007E-2</v>
      </c>
    </row>
    <row r="1104" spans="2:6" x14ac:dyDescent="0.3">
      <c r="B1104" s="20">
        <v>43705</v>
      </c>
      <c r="C1104" s="10">
        <v>66.069999999999993</v>
      </c>
      <c r="D1104" s="11">
        <v>6872800</v>
      </c>
      <c r="E1104" t="s">
        <v>53</v>
      </c>
      <c r="F1104">
        <f>(Акции[[#This Row],[Close]]-C1103)/C1103</f>
        <v>6.0910613674431471E-3</v>
      </c>
    </row>
    <row r="1105" spans="2:6" x14ac:dyDescent="0.3">
      <c r="B1105" s="20">
        <v>43706</v>
      </c>
      <c r="C1105" s="10">
        <v>66.22</v>
      </c>
      <c r="D1105" s="11">
        <v>6011900</v>
      </c>
      <c r="E1105" t="s">
        <v>53</v>
      </c>
      <c r="F1105">
        <f>(Акции[[#This Row],[Close]]-C1104)/C1104</f>
        <v>2.2703193582564811E-3</v>
      </c>
    </row>
    <row r="1106" spans="2:6" x14ac:dyDescent="0.3">
      <c r="B1106" s="20">
        <v>43707</v>
      </c>
      <c r="C1106" s="10">
        <v>65.739999999999995</v>
      </c>
      <c r="D1106" s="11">
        <v>6415100</v>
      </c>
      <c r="E1106" t="s">
        <v>53</v>
      </c>
      <c r="F1106">
        <f>(Акции[[#This Row],[Close]]-C1105)/C1105</f>
        <v>-7.2485653881003316E-3</v>
      </c>
    </row>
    <row r="1107" spans="2:6" x14ac:dyDescent="0.3">
      <c r="B1107" s="20">
        <v>43711</v>
      </c>
      <c r="C1107" s="10">
        <v>65.400000000000006</v>
      </c>
      <c r="D1107" s="11">
        <v>7915700</v>
      </c>
      <c r="E1107" t="s">
        <v>53</v>
      </c>
      <c r="F1107">
        <f>(Акции[[#This Row],[Close]]-C1106)/C1106</f>
        <v>-5.1718892607239006E-3</v>
      </c>
    </row>
    <row r="1108" spans="2:6" x14ac:dyDescent="0.3">
      <c r="B1108" s="20">
        <v>43712</v>
      </c>
      <c r="C1108" s="10">
        <v>66.38</v>
      </c>
      <c r="D1108" s="11">
        <v>9618300</v>
      </c>
      <c r="E1108" t="s">
        <v>53</v>
      </c>
      <c r="F1108">
        <f>(Акции[[#This Row],[Close]]-C1107)/C1107</f>
        <v>1.4984709480122167E-2</v>
      </c>
    </row>
    <row r="1109" spans="2:6" x14ac:dyDescent="0.3">
      <c r="B1109" s="20">
        <v>43713</v>
      </c>
      <c r="C1109" s="10">
        <v>67.03</v>
      </c>
      <c r="D1109" s="11">
        <v>5602400</v>
      </c>
      <c r="E1109" t="s">
        <v>53</v>
      </c>
      <c r="F1109">
        <f>(Акции[[#This Row],[Close]]-C1108)/C1108</f>
        <v>9.7921060560410625E-3</v>
      </c>
    </row>
    <row r="1110" spans="2:6" x14ac:dyDescent="0.3">
      <c r="B1110" s="20">
        <v>43714</v>
      </c>
      <c r="C1110" s="10">
        <v>67.62</v>
      </c>
      <c r="D1110" s="11">
        <v>7502500</v>
      </c>
      <c r="E1110" t="s">
        <v>53</v>
      </c>
      <c r="F1110">
        <f>(Акции[[#This Row],[Close]]-C1109)/C1109</f>
        <v>8.8020289422647089E-3</v>
      </c>
    </row>
    <row r="1111" spans="2:6" x14ac:dyDescent="0.3">
      <c r="B1111" s="20">
        <v>43717</v>
      </c>
      <c r="C1111" s="10">
        <v>66.7</v>
      </c>
      <c r="D1111" s="11">
        <v>10310900</v>
      </c>
      <c r="E1111" t="s">
        <v>53</v>
      </c>
      <c r="F1111">
        <f>(Акции[[#This Row],[Close]]-C1110)/C1110</f>
        <v>-1.3605442176870772E-2</v>
      </c>
    </row>
    <row r="1112" spans="2:6" x14ac:dyDescent="0.3">
      <c r="B1112" s="20">
        <v>43718</v>
      </c>
      <c r="C1112" s="10">
        <v>68.180000000000007</v>
      </c>
      <c r="D1112" s="11">
        <v>12155700</v>
      </c>
      <c r="E1112" t="s">
        <v>53</v>
      </c>
      <c r="F1112">
        <f>(Акции[[#This Row],[Close]]-C1111)/C1111</f>
        <v>2.2188905547226447E-2</v>
      </c>
    </row>
    <row r="1113" spans="2:6" x14ac:dyDescent="0.3">
      <c r="B1113" s="20">
        <v>43719</v>
      </c>
      <c r="C1113" s="10">
        <v>69.489999999999995</v>
      </c>
      <c r="D1113" s="11">
        <v>8369100</v>
      </c>
      <c r="E1113" t="s">
        <v>53</v>
      </c>
      <c r="F1113">
        <f>(Акции[[#This Row],[Close]]-C1112)/C1112</f>
        <v>1.9213845702551892E-2</v>
      </c>
    </row>
    <row r="1114" spans="2:6" x14ac:dyDescent="0.3">
      <c r="B1114" s="20">
        <v>43720</v>
      </c>
      <c r="C1114" s="10">
        <v>70.83</v>
      </c>
      <c r="D1114" s="11">
        <v>9560100</v>
      </c>
      <c r="E1114" t="s">
        <v>53</v>
      </c>
      <c r="F1114">
        <f>(Акции[[#This Row],[Close]]-C1113)/C1113</f>
        <v>1.9283350122319808E-2</v>
      </c>
    </row>
    <row r="1115" spans="2:6" x14ac:dyDescent="0.3">
      <c r="B1115" s="20">
        <v>43721</v>
      </c>
      <c r="C1115" s="10">
        <v>70.510000000000005</v>
      </c>
      <c r="D1115" s="11">
        <v>8135600</v>
      </c>
      <c r="E1115" t="s">
        <v>53</v>
      </c>
      <c r="F1115">
        <f>(Акции[[#This Row],[Close]]-C1114)/C1114</f>
        <v>-4.5178596639840916E-3</v>
      </c>
    </row>
    <row r="1116" spans="2:6" x14ac:dyDescent="0.3">
      <c r="B1116" s="20">
        <v>43724</v>
      </c>
      <c r="C1116" s="10">
        <v>70.58</v>
      </c>
      <c r="D1116" s="11">
        <v>5992000</v>
      </c>
      <c r="E1116" t="s">
        <v>53</v>
      </c>
      <c r="F1116">
        <f>(Акции[[#This Row],[Close]]-C1115)/C1115</f>
        <v>9.9276698340651222E-4</v>
      </c>
    </row>
    <row r="1117" spans="2:6" x14ac:dyDescent="0.3">
      <c r="B1117" s="20">
        <v>43725</v>
      </c>
      <c r="C1117" s="10">
        <v>71.599999999999994</v>
      </c>
      <c r="D1117" s="11">
        <v>9013500</v>
      </c>
      <c r="E1117" t="s">
        <v>53</v>
      </c>
      <c r="F1117">
        <f>(Акции[[#This Row],[Close]]-C1116)/C1116</f>
        <v>1.4451686030036782E-2</v>
      </c>
    </row>
    <row r="1118" spans="2:6" x14ac:dyDescent="0.3">
      <c r="B1118" s="20">
        <v>43726</v>
      </c>
      <c r="C1118" s="10">
        <v>71.27</v>
      </c>
      <c r="D1118" s="11">
        <v>6252600</v>
      </c>
      <c r="E1118" t="s">
        <v>53</v>
      </c>
      <c r="F1118">
        <f>(Акции[[#This Row],[Close]]-C1117)/C1117</f>
        <v>-4.6089385474860104E-3</v>
      </c>
    </row>
    <row r="1119" spans="2:6" x14ac:dyDescent="0.3">
      <c r="B1119" s="20">
        <v>43727</v>
      </c>
      <c r="C1119" s="10">
        <v>71.67</v>
      </c>
      <c r="D1119" s="11">
        <v>5541200</v>
      </c>
      <c r="E1119" t="s">
        <v>53</v>
      </c>
      <c r="F1119">
        <f>(Акции[[#This Row],[Close]]-C1118)/C1118</f>
        <v>5.6124596604462708E-3</v>
      </c>
    </row>
    <row r="1120" spans="2:6" x14ac:dyDescent="0.3">
      <c r="B1120" s="20">
        <v>43728</v>
      </c>
      <c r="C1120" s="10">
        <v>72.39</v>
      </c>
      <c r="D1120" s="11">
        <v>12968700</v>
      </c>
      <c r="E1120" t="s">
        <v>53</v>
      </c>
      <c r="F1120">
        <f>(Акции[[#This Row],[Close]]-C1119)/C1119</f>
        <v>1.0046044370029285E-2</v>
      </c>
    </row>
    <row r="1121" spans="2:6" x14ac:dyDescent="0.3">
      <c r="B1121" s="20">
        <v>43731</v>
      </c>
      <c r="C1121" s="10">
        <v>72.930000000000007</v>
      </c>
      <c r="D1121" s="11">
        <v>8092300</v>
      </c>
      <c r="E1121" t="s">
        <v>53</v>
      </c>
      <c r="F1121">
        <f>(Акции[[#This Row],[Close]]-C1120)/C1120</f>
        <v>7.4595938665562404E-3</v>
      </c>
    </row>
    <row r="1122" spans="2:6" x14ac:dyDescent="0.3">
      <c r="B1122" s="20">
        <v>43732</v>
      </c>
      <c r="C1122" s="10">
        <v>72.95</v>
      </c>
      <c r="D1122" s="11">
        <v>8223800</v>
      </c>
      <c r="E1122" t="s">
        <v>53</v>
      </c>
      <c r="F1122">
        <f>(Акции[[#This Row],[Close]]-C1121)/C1121</f>
        <v>2.7423556835316082E-4</v>
      </c>
    </row>
    <row r="1123" spans="2:6" x14ac:dyDescent="0.3">
      <c r="B1123" s="20">
        <v>43733</v>
      </c>
      <c r="C1123" s="10">
        <v>72.09</v>
      </c>
      <c r="D1123" s="11">
        <v>5922700</v>
      </c>
      <c r="E1123" t="s">
        <v>53</v>
      </c>
      <c r="F1123">
        <f>(Акции[[#This Row],[Close]]-C1122)/C1122</f>
        <v>-1.1788896504455098E-2</v>
      </c>
    </row>
    <row r="1124" spans="2:6" x14ac:dyDescent="0.3">
      <c r="B1124" s="20">
        <v>43734</v>
      </c>
      <c r="C1124" s="10">
        <v>74.03</v>
      </c>
      <c r="D1124" s="11">
        <v>10324100</v>
      </c>
      <c r="E1124" t="s">
        <v>53</v>
      </c>
      <c r="F1124">
        <f>(Акции[[#This Row],[Close]]-C1123)/C1123</f>
        <v>2.6910805937023132E-2</v>
      </c>
    </row>
    <row r="1125" spans="2:6" x14ac:dyDescent="0.3">
      <c r="B1125" s="20">
        <v>43735</v>
      </c>
      <c r="C1125" s="10">
        <v>74.849999999999994</v>
      </c>
      <c r="D1125" s="11">
        <v>7677300</v>
      </c>
      <c r="E1125" t="s">
        <v>53</v>
      </c>
      <c r="F1125">
        <f>(Акции[[#This Row],[Close]]-C1124)/C1124</f>
        <v>1.1076590571389884E-2</v>
      </c>
    </row>
    <row r="1126" spans="2:6" x14ac:dyDescent="0.3">
      <c r="B1126" s="20">
        <v>43738</v>
      </c>
      <c r="C1126" s="10">
        <v>75.72</v>
      </c>
      <c r="D1126" s="11">
        <v>8315100</v>
      </c>
      <c r="E1126" t="s">
        <v>53</v>
      </c>
      <c r="F1126">
        <f>(Акции[[#This Row],[Close]]-C1125)/C1125</f>
        <v>1.1623246492986034E-2</v>
      </c>
    </row>
    <row r="1127" spans="2:6" x14ac:dyDescent="0.3">
      <c r="B1127" s="20">
        <v>43739</v>
      </c>
      <c r="C1127" s="10">
        <v>73.23</v>
      </c>
      <c r="D1127" s="11">
        <v>10910800</v>
      </c>
      <c r="E1127" t="s">
        <v>53</v>
      </c>
      <c r="F1127">
        <f>(Акции[[#This Row],[Close]]-C1126)/C1126</f>
        <v>-3.2884310618066494E-2</v>
      </c>
    </row>
    <row r="1128" spans="2:6" x14ac:dyDescent="0.3">
      <c r="B1128" s="20">
        <v>43740</v>
      </c>
      <c r="C1128" s="10">
        <v>72.13</v>
      </c>
      <c r="D1128" s="11">
        <v>8380500</v>
      </c>
      <c r="E1128" t="s">
        <v>53</v>
      </c>
      <c r="F1128">
        <f>(Акции[[#This Row],[Close]]-C1127)/C1127</f>
        <v>-1.5021166188720585E-2</v>
      </c>
    </row>
    <row r="1129" spans="2:6" x14ac:dyDescent="0.3">
      <c r="B1129" s="20">
        <v>43741</v>
      </c>
      <c r="C1129" s="10">
        <v>73.849999999999994</v>
      </c>
      <c r="D1129" s="11">
        <v>6228500</v>
      </c>
      <c r="E1129" t="s">
        <v>53</v>
      </c>
      <c r="F1129">
        <f>(Акции[[#This Row],[Close]]-C1128)/C1128</f>
        <v>2.3845833910994024E-2</v>
      </c>
    </row>
    <row r="1130" spans="2:6" x14ac:dyDescent="0.3">
      <c r="B1130" s="20">
        <v>43742</v>
      </c>
      <c r="C1130" s="10">
        <v>74.66</v>
      </c>
      <c r="D1130" s="11">
        <v>7007500</v>
      </c>
      <c r="E1130" t="s">
        <v>53</v>
      </c>
      <c r="F1130">
        <f>(Акции[[#This Row],[Close]]-C1129)/C1129</f>
        <v>1.096817874069062E-2</v>
      </c>
    </row>
    <row r="1131" spans="2:6" x14ac:dyDescent="0.3">
      <c r="B1131" s="20">
        <v>43745</v>
      </c>
      <c r="C1131" s="10">
        <v>74.33</v>
      </c>
      <c r="D1131" s="11">
        <v>5163500</v>
      </c>
      <c r="E1131" t="s">
        <v>53</v>
      </c>
      <c r="F1131">
        <f>(Акции[[#This Row],[Close]]-C1130)/C1130</f>
        <v>-4.4200375033484904E-3</v>
      </c>
    </row>
    <row r="1132" spans="2:6" x14ac:dyDescent="0.3">
      <c r="B1132" s="20">
        <v>43746</v>
      </c>
      <c r="C1132" s="10">
        <v>73.53</v>
      </c>
      <c r="D1132" s="11">
        <v>6121500</v>
      </c>
      <c r="E1132" t="s">
        <v>53</v>
      </c>
      <c r="F1132">
        <f>(Акции[[#This Row],[Close]]-C1131)/C1131</f>
        <v>-1.0762814475985432E-2</v>
      </c>
    </row>
    <row r="1133" spans="2:6" x14ac:dyDescent="0.3">
      <c r="B1133" s="20">
        <v>43747</v>
      </c>
      <c r="C1133" s="10">
        <v>73.3</v>
      </c>
      <c r="D1133" s="11">
        <v>5851000</v>
      </c>
      <c r="E1133" t="s">
        <v>53</v>
      </c>
      <c r="F1133">
        <f>(Акции[[#This Row],[Close]]-C1132)/C1132</f>
        <v>-3.1279749762002443E-3</v>
      </c>
    </row>
    <row r="1134" spans="2:6" x14ac:dyDescent="0.3">
      <c r="B1134" s="20">
        <v>43748</v>
      </c>
      <c r="C1134" s="10">
        <v>74.45</v>
      </c>
      <c r="D1134" s="11">
        <v>7329400</v>
      </c>
      <c r="E1134" t="s">
        <v>53</v>
      </c>
      <c r="F1134">
        <f>(Акции[[#This Row],[Close]]-C1133)/C1133</f>
        <v>1.568894952251031E-2</v>
      </c>
    </row>
    <row r="1135" spans="2:6" x14ac:dyDescent="0.3">
      <c r="B1135" s="20">
        <v>43749</v>
      </c>
      <c r="C1135" s="10">
        <v>73.63</v>
      </c>
      <c r="D1135" s="11">
        <v>7164900</v>
      </c>
      <c r="E1135" t="s">
        <v>53</v>
      </c>
      <c r="F1135">
        <f>(Акции[[#This Row],[Close]]-C1134)/C1134</f>
        <v>-1.1014103425117628E-2</v>
      </c>
    </row>
    <row r="1136" spans="2:6" x14ac:dyDescent="0.3">
      <c r="B1136" s="20">
        <v>43752</v>
      </c>
      <c r="C1136" s="10">
        <v>73.760000000000005</v>
      </c>
      <c r="D1136" s="11">
        <v>5040900</v>
      </c>
      <c r="E1136" t="s">
        <v>53</v>
      </c>
      <c r="F1136">
        <f>(Акции[[#This Row],[Close]]-C1135)/C1135</f>
        <v>1.7655846801576758E-3</v>
      </c>
    </row>
    <row r="1137" spans="2:6" x14ac:dyDescent="0.3">
      <c r="B1137" s="20">
        <v>43753</v>
      </c>
      <c r="C1137" s="10">
        <v>74.5</v>
      </c>
      <c r="D1137" s="11">
        <v>6028300</v>
      </c>
      <c r="E1137" t="s">
        <v>53</v>
      </c>
      <c r="F1137">
        <f>(Акции[[#This Row],[Close]]-C1136)/C1136</f>
        <v>1.0032537960954376E-2</v>
      </c>
    </row>
    <row r="1138" spans="2:6" x14ac:dyDescent="0.3">
      <c r="B1138" s="20">
        <v>43754</v>
      </c>
      <c r="C1138" s="10">
        <v>74.75</v>
      </c>
      <c r="D1138" s="11">
        <v>8288300</v>
      </c>
      <c r="E1138" t="s">
        <v>53</v>
      </c>
      <c r="F1138">
        <f>(Акции[[#This Row],[Close]]-C1137)/C1137</f>
        <v>3.3557046979865771E-3</v>
      </c>
    </row>
    <row r="1139" spans="2:6" x14ac:dyDescent="0.3">
      <c r="B1139" s="20">
        <v>43755</v>
      </c>
      <c r="C1139" s="10">
        <v>75.14</v>
      </c>
      <c r="D1139" s="11">
        <v>6811300</v>
      </c>
      <c r="E1139" t="s">
        <v>53</v>
      </c>
      <c r="F1139">
        <f>(Акции[[#This Row],[Close]]-C1138)/C1138</f>
        <v>5.2173913043478334E-3</v>
      </c>
    </row>
    <row r="1140" spans="2:6" x14ac:dyDescent="0.3">
      <c r="B1140" s="20">
        <v>43756</v>
      </c>
      <c r="C1140" s="10">
        <v>76.459999999999994</v>
      </c>
      <c r="D1140" s="11">
        <v>9480200</v>
      </c>
      <c r="E1140" t="s">
        <v>53</v>
      </c>
      <c r="F1140">
        <f>(Акции[[#This Row],[Close]]-C1139)/C1139</f>
        <v>1.7567207878626472E-2</v>
      </c>
    </row>
    <row r="1141" spans="2:6" x14ac:dyDescent="0.3">
      <c r="B1141" s="20">
        <v>43759</v>
      </c>
      <c r="C1141" s="10">
        <v>77.3</v>
      </c>
      <c r="D1141" s="11">
        <v>7839100</v>
      </c>
      <c r="E1141" t="s">
        <v>53</v>
      </c>
      <c r="F1141">
        <f>(Акции[[#This Row],[Close]]-C1140)/C1140</f>
        <v>1.0986136541982782E-2</v>
      </c>
    </row>
    <row r="1142" spans="2:6" x14ac:dyDescent="0.3">
      <c r="B1142" s="20">
        <v>43760</v>
      </c>
      <c r="C1142" s="10">
        <v>77.87</v>
      </c>
      <c r="D1142" s="11">
        <v>6062000</v>
      </c>
      <c r="E1142" t="s">
        <v>53</v>
      </c>
      <c r="F1142">
        <f>(Акции[[#This Row],[Close]]-C1141)/C1141</f>
        <v>7.3738680465718943E-3</v>
      </c>
    </row>
    <row r="1143" spans="2:6" x14ac:dyDescent="0.3">
      <c r="B1143" s="20">
        <v>43761</v>
      </c>
      <c r="C1143" s="10">
        <v>77.75</v>
      </c>
      <c r="D1143" s="11">
        <v>6136700</v>
      </c>
      <c r="E1143" t="s">
        <v>53</v>
      </c>
      <c r="F1143">
        <f>(Акции[[#This Row],[Close]]-C1142)/C1142</f>
        <v>-1.5410299216643707E-3</v>
      </c>
    </row>
    <row r="1144" spans="2:6" x14ac:dyDescent="0.3">
      <c r="B1144" s="20">
        <v>43762</v>
      </c>
      <c r="C1144" s="10">
        <v>76.8</v>
      </c>
      <c r="D1144" s="11">
        <v>5699300</v>
      </c>
      <c r="E1144" t="s">
        <v>53</v>
      </c>
      <c r="F1144">
        <f>(Акции[[#This Row],[Close]]-C1143)/C1143</f>
        <v>-1.2218649517684924E-2</v>
      </c>
    </row>
    <row r="1145" spans="2:6" x14ac:dyDescent="0.3">
      <c r="B1145" s="20">
        <v>43763</v>
      </c>
      <c r="C1145" s="10">
        <v>76.53</v>
      </c>
      <c r="D1145" s="11">
        <v>5497000</v>
      </c>
      <c r="E1145" t="s">
        <v>53</v>
      </c>
      <c r="F1145">
        <f>(Акции[[#This Row],[Close]]-C1144)/C1144</f>
        <v>-3.5156249999999485E-3</v>
      </c>
    </row>
    <row r="1146" spans="2:6" x14ac:dyDescent="0.3">
      <c r="B1146" s="20">
        <v>43766</v>
      </c>
      <c r="C1146" s="10">
        <v>78.33</v>
      </c>
      <c r="D1146" s="11">
        <v>7146400</v>
      </c>
      <c r="E1146" t="s">
        <v>53</v>
      </c>
      <c r="F1146">
        <f>(Акции[[#This Row],[Close]]-C1145)/C1145</f>
        <v>2.3520188161505255E-2</v>
      </c>
    </row>
    <row r="1147" spans="2:6" x14ac:dyDescent="0.3">
      <c r="B1147" s="20">
        <v>43767</v>
      </c>
      <c r="C1147" s="10">
        <v>78.47</v>
      </c>
      <c r="D1147" s="11">
        <v>6391100</v>
      </c>
      <c r="E1147" t="s">
        <v>53</v>
      </c>
      <c r="F1147">
        <f>(Акции[[#This Row],[Close]]-C1146)/C1146</f>
        <v>1.7873100983020627E-3</v>
      </c>
    </row>
    <row r="1148" spans="2:6" x14ac:dyDescent="0.3">
      <c r="B1148" s="20">
        <v>43768</v>
      </c>
      <c r="C1148" s="10">
        <v>79.66</v>
      </c>
      <c r="D1148" s="11">
        <v>7222500</v>
      </c>
      <c r="E1148" t="s">
        <v>53</v>
      </c>
      <c r="F1148">
        <f>(Акции[[#This Row],[Close]]-C1147)/C1147</f>
        <v>1.5165031222123076E-2</v>
      </c>
    </row>
    <row r="1149" spans="2:6" x14ac:dyDescent="0.3">
      <c r="B1149" s="20">
        <v>43769</v>
      </c>
      <c r="C1149" s="10">
        <v>79.55</v>
      </c>
      <c r="D1149" s="11">
        <v>10009400</v>
      </c>
      <c r="E1149" t="s">
        <v>53</v>
      </c>
      <c r="F1149">
        <f>(Акции[[#This Row],[Close]]-C1148)/C1148</f>
        <v>-1.3808686919407412E-3</v>
      </c>
    </row>
    <row r="1150" spans="2:6" x14ac:dyDescent="0.3">
      <c r="B1150" s="20">
        <v>43770</v>
      </c>
      <c r="C1150" s="10">
        <v>81.75</v>
      </c>
      <c r="D1150" s="11">
        <v>13356300</v>
      </c>
      <c r="E1150" t="s">
        <v>53</v>
      </c>
      <c r="F1150">
        <f>(Акции[[#This Row],[Close]]-C1149)/C1149</f>
        <v>2.7655562539283505E-2</v>
      </c>
    </row>
    <row r="1151" spans="2:6" x14ac:dyDescent="0.3">
      <c r="B1151" s="20">
        <v>43773</v>
      </c>
      <c r="C1151" s="10">
        <v>82.99</v>
      </c>
      <c r="D1151" s="11">
        <v>9127900</v>
      </c>
      <c r="E1151" t="s">
        <v>53</v>
      </c>
      <c r="F1151">
        <f>(Акции[[#This Row],[Close]]-C1150)/C1150</f>
        <v>1.5168195718654371E-2</v>
      </c>
    </row>
    <row r="1152" spans="2:6" x14ac:dyDescent="0.3">
      <c r="B1152" s="20">
        <v>43774</v>
      </c>
      <c r="C1152" s="10">
        <v>81.84</v>
      </c>
      <c r="D1152" s="11">
        <v>7475600</v>
      </c>
      <c r="E1152" t="s">
        <v>53</v>
      </c>
      <c r="F1152">
        <f>(Акции[[#This Row],[Close]]-C1151)/C1151</f>
        <v>-1.3857091215809032E-2</v>
      </c>
    </row>
    <row r="1153" spans="2:6" x14ac:dyDescent="0.3">
      <c r="B1153" s="20">
        <v>43775</v>
      </c>
      <c r="C1153" s="10">
        <v>82.08</v>
      </c>
      <c r="D1153" s="11">
        <v>9303600</v>
      </c>
      <c r="E1153" t="s">
        <v>53</v>
      </c>
      <c r="F1153">
        <f>(Акции[[#This Row],[Close]]-C1152)/C1152</f>
        <v>2.9325513196480314E-3</v>
      </c>
    </row>
    <row r="1154" spans="2:6" x14ac:dyDescent="0.3">
      <c r="B1154" s="20">
        <v>43776</v>
      </c>
      <c r="C1154" s="10">
        <v>82.01</v>
      </c>
      <c r="D1154" s="11">
        <v>6561500</v>
      </c>
      <c r="E1154" t="s">
        <v>53</v>
      </c>
      <c r="F1154">
        <f>(Акции[[#This Row],[Close]]-C1153)/C1153</f>
        <v>-8.5282651072116447E-4</v>
      </c>
    </row>
    <row r="1155" spans="2:6" x14ac:dyDescent="0.3">
      <c r="B1155" s="20">
        <v>43777</v>
      </c>
      <c r="C1155" s="10">
        <v>85.21</v>
      </c>
      <c r="D1155" s="11">
        <v>11364100</v>
      </c>
      <c r="E1155" t="s">
        <v>53</v>
      </c>
      <c r="F1155">
        <f>(Акции[[#This Row],[Close]]-C1154)/C1154</f>
        <v>3.9019631752225198E-2</v>
      </c>
    </row>
    <row r="1156" spans="2:6" x14ac:dyDescent="0.3">
      <c r="B1156" s="20">
        <v>43780</v>
      </c>
      <c r="C1156" s="10">
        <v>85.66</v>
      </c>
      <c r="D1156" s="11">
        <v>8726300</v>
      </c>
      <c r="E1156" t="s">
        <v>53</v>
      </c>
      <c r="F1156">
        <f>(Акции[[#This Row],[Close]]-C1155)/C1155</f>
        <v>5.2810702969135412E-3</v>
      </c>
    </row>
    <row r="1157" spans="2:6" x14ac:dyDescent="0.3">
      <c r="B1157" s="20">
        <v>43781</v>
      </c>
      <c r="C1157" s="10">
        <v>86.44</v>
      </c>
      <c r="D1157" s="11">
        <v>12165900</v>
      </c>
      <c r="E1157" t="s">
        <v>53</v>
      </c>
      <c r="F1157">
        <f>(Акции[[#This Row],[Close]]-C1156)/C1156</f>
        <v>9.1057669857576608E-3</v>
      </c>
    </row>
    <row r="1158" spans="2:6" x14ac:dyDescent="0.3">
      <c r="B1158" s="20">
        <v>43782</v>
      </c>
      <c r="C1158" s="10">
        <v>86.66</v>
      </c>
      <c r="D1158" s="11">
        <v>5798800</v>
      </c>
      <c r="E1158" t="s">
        <v>53</v>
      </c>
      <c r="F1158">
        <f>(Акции[[#This Row],[Close]]-C1157)/C1157</f>
        <v>2.5451180009254844E-3</v>
      </c>
    </row>
    <row r="1159" spans="2:6" x14ac:dyDescent="0.3">
      <c r="B1159" s="20">
        <v>43783</v>
      </c>
      <c r="C1159" s="10">
        <v>87.63</v>
      </c>
      <c r="D1159" s="11">
        <v>5425600</v>
      </c>
      <c r="E1159" t="s">
        <v>53</v>
      </c>
      <c r="F1159">
        <f>(Акции[[#This Row],[Close]]-C1158)/C1158</f>
        <v>1.1193168705285009E-2</v>
      </c>
    </row>
    <row r="1160" spans="2:6" x14ac:dyDescent="0.3">
      <c r="B1160" s="20">
        <v>43784</v>
      </c>
      <c r="C1160" s="10">
        <v>88.63</v>
      </c>
      <c r="D1160" s="11">
        <v>8036700</v>
      </c>
      <c r="E1160" t="s">
        <v>53</v>
      </c>
      <c r="F1160">
        <f>(Акции[[#This Row],[Close]]-C1159)/C1159</f>
        <v>1.1411617026132604E-2</v>
      </c>
    </row>
    <row r="1161" spans="2:6" x14ac:dyDescent="0.3">
      <c r="B1161" s="20">
        <v>43787</v>
      </c>
      <c r="C1161" s="10">
        <v>88.73</v>
      </c>
      <c r="D1161" s="11">
        <v>5772300</v>
      </c>
      <c r="E1161" t="s">
        <v>53</v>
      </c>
      <c r="F1161">
        <f>(Акции[[#This Row],[Close]]-C1160)/C1160</f>
        <v>1.1282861333635173E-3</v>
      </c>
    </row>
    <row r="1162" spans="2:6" x14ac:dyDescent="0.3">
      <c r="B1162" s="20">
        <v>43788</v>
      </c>
      <c r="C1162" s="10">
        <v>89.02</v>
      </c>
      <c r="D1162" s="11">
        <v>7504800</v>
      </c>
      <c r="E1162" t="s">
        <v>53</v>
      </c>
      <c r="F1162">
        <f>(Акции[[#This Row],[Close]]-C1161)/C1161</f>
        <v>3.2683421616137949E-3</v>
      </c>
    </row>
    <row r="1163" spans="2:6" x14ac:dyDescent="0.3">
      <c r="B1163" s="20">
        <v>43789</v>
      </c>
      <c r="C1163" s="10">
        <v>87.2</v>
      </c>
      <c r="D1163" s="11">
        <v>10933000</v>
      </c>
      <c r="E1163" t="s">
        <v>53</v>
      </c>
      <c r="F1163">
        <f>(Акции[[#This Row],[Close]]-C1162)/C1162</f>
        <v>-2.0444843855313338E-2</v>
      </c>
    </row>
    <row r="1164" spans="2:6" x14ac:dyDescent="0.3">
      <c r="B1164" s="20">
        <v>43790</v>
      </c>
      <c r="C1164" s="10">
        <v>86.52</v>
      </c>
      <c r="D1164" s="11">
        <v>9614100</v>
      </c>
      <c r="E1164" t="s">
        <v>53</v>
      </c>
      <c r="F1164">
        <f>(Акции[[#This Row],[Close]]-C1163)/C1163</f>
        <v>-7.7981651376147565E-3</v>
      </c>
    </row>
    <row r="1165" spans="2:6" x14ac:dyDescent="0.3">
      <c r="B1165" s="20">
        <v>43791</v>
      </c>
      <c r="C1165" s="10">
        <v>86.05</v>
      </c>
      <c r="D1165" s="11">
        <v>7784700</v>
      </c>
      <c r="E1165" t="s">
        <v>53</v>
      </c>
      <c r="F1165">
        <f>(Акции[[#This Row],[Close]]-C1164)/C1164</f>
        <v>-5.4322699953767784E-3</v>
      </c>
    </row>
    <row r="1166" spans="2:6" x14ac:dyDescent="0.3">
      <c r="B1166" s="20">
        <v>43794</v>
      </c>
      <c r="C1166" s="10">
        <v>87.76</v>
      </c>
      <c r="D1166" s="11">
        <v>9522100</v>
      </c>
      <c r="E1166" t="s">
        <v>53</v>
      </c>
      <c r="F1166">
        <f>(Акции[[#This Row],[Close]]-C1165)/C1165</f>
        <v>1.9872167344567204E-2</v>
      </c>
    </row>
    <row r="1167" spans="2:6" x14ac:dyDescent="0.3">
      <c r="B1167" s="20">
        <v>43795</v>
      </c>
      <c r="C1167" s="10">
        <v>87.72</v>
      </c>
      <c r="D1167" s="11">
        <v>6431400</v>
      </c>
      <c r="E1167" t="s">
        <v>53</v>
      </c>
      <c r="F1167">
        <f>(Акции[[#This Row],[Close]]-C1166)/C1166</f>
        <v>-4.5578851412951516E-4</v>
      </c>
    </row>
    <row r="1168" spans="2:6" x14ac:dyDescent="0.3">
      <c r="B1168" s="20">
        <v>43796</v>
      </c>
      <c r="C1168" s="10">
        <v>88.33</v>
      </c>
      <c r="D1168" s="11">
        <v>4711800</v>
      </c>
      <c r="E1168" t="s">
        <v>53</v>
      </c>
      <c r="F1168">
        <f>(Акции[[#This Row],[Close]]-C1167)/C1167</f>
        <v>6.9539443684450463E-3</v>
      </c>
    </row>
    <row r="1169" spans="2:6" x14ac:dyDescent="0.3">
      <c r="B1169" s="20">
        <v>43798</v>
      </c>
      <c r="C1169" s="10">
        <v>87.73</v>
      </c>
      <c r="D1169" s="11">
        <v>3042800</v>
      </c>
      <c r="E1169" t="s">
        <v>53</v>
      </c>
      <c r="F1169">
        <f>(Акции[[#This Row],[Close]]-C1168)/C1168</f>
        <v>-6.7927091588361179E-3</v>
      </c>
    </row>
    <row r="1170" spans="2:6" x14ac:dyDescent="0.3">
      <c r="B1170" s="20">
        <v>43801</v>
      </c>
      <c r="C1170" s="10">
        <v>87.03</v>
      </c>
      <c r="D1170" s="11">
        <v>6526400</v>
      </c>
      <c r="E1170" t="s">
        <v>53</v>
      </c>
      <c r="F1170">
        <f>(Акции[[#This Row],[Close]]-C1169)/C1169</f>
        <v>-7.9790265587598632E-3</v>
      </c>
    </row>
    <row r="1171" spans="2:6" x14ac:dyDescent="0.3">
      <c r="B1171" s="20">
        <v>43802</v>
      </c>
      <c r="C1171" s="10">
        <v>85.95</v>
      </c>
      <c r="D1171" s="11">
        <v>10054500</v>
      </c>
      <c r="E1171" t="s">
        <v>53</v>
      </c>
      <c r="F1171">
        <f>(Акции[[#This Row],[Close]]-C1170)/C1170</f>
        <v>-1.2409513960703186E-2</v>
      </c>
    </row>
    <row r="1172" spans="2:6" x14ac:dyDescent="0.3">
      <c r="B1172" s="20">
        <v>43803</v>
      </c>
      <c r="C1172" s="10">
        <v>87.2</v>
      </c>
      <c r="D1172" s="11">
        <v>6174600</v>
      </c>
      <c r="E1172" t="s">
        <v>53</v>
      </c>
      <c r="F1172">
        <f>(Акции[[#This Row],[Close]]-C1171)/C1171</f>
        <v>1.4543339150668994E-2</v>
      </c>
    </row>
    <row r="1173" spans="2:6" x14ac:dyDescent="0.3">
      <c r="B1173" s="20">
        <v>43804</v>
      </c>
      <c r="C1173" s="10">
        <v>86.72</v>
      </c>
      <c r="D1173" s="11">
        <v>6072100</v>
      </c>
      <c r="E1173" t="s">
        <v>53</v>
      </c>
      <c r="F1173">
        <f>(Акции[[#This Row],[Close]]-C1172)/C1172</f>
        <v>-5.5045871559633482E-3</v>
      </c>
    </row>
    <row r="1174" spans="2:6" x14ac:dyDescent="0.3">
      <c r="B1174" s="20">
        <v>43805</v>
      </c>
      <c r="C1174" s="10">
        <v>86.98</v>
      </c>
      <c r="D1174" s="11">
        <v>6044600</v>
      </c>
      <c r="E1174" t="s">
        <v>53</v>
      </c>
      <c r="F1174">
        <f>(Акции[[#This Row],[Close]]-C1173)/C1173</f>
        <v>2.9981549815498746E-3</v>
      </c>
    </row>
    <row r="1175" spans="2:6" x14ac:dyDescent="0.3">
      <c r="B1175" s="20">
        <v>43808</v>
      </c>
      <c r="C1175" s="10">
        <v>86.44</v>
      </c>
      <c r="D1175" s="11">
        <v>5582700</v>
      </c>
      <c r="E1175" t="s">
        <v>53</v>
      </c>
      <c r="F1175">
        <f>(Акции[[#This Row],[Close]]-C1174)/C1174</f>
        <v>-6.208323752586873E-3</v>
      </c>
    </row>
    <row r="1176" spans="2:6" x14ac:dyDescent="0.3">
      <c r="B1176" s="20">
        <v>43809</v>
      </c>
      <c r="C1176" s="10">
        <v>86.56</v>
      </c>
      <c r="D1176" s="11">
        <v>7816000</v>
      </c>
      <c r="E1176" t="s">
        <v>53</v>
      </c>
      <c r="F1176">
        <f>(Акции[[#This Row],[Close]]-C1175)/C1175</f>
        <v>1.3882461823230513E-3</v>
      </c>
    </row>
    <row r="1177" spans="2:6" x14ac:dyDescent="0.3">
      <c r="B1177" s="20">
        <v>43810</v>
      </c>
      <c r="C1177" s="10">
        <v>86.7</v>
      </c>
      <c r="D1177" s="11">
        <v>7326400</v>
      </c>
      <c r="E1177" t="s">
        <v>53</v>
      </c>
      <c r="F1177">
        <f>(Акции[[#This Row],[Close]]-C1176)/C1176</f>
        <v>1.617375231053611E-3</v>
      </c>
    </row>
    <row r="1178" spans="2:6" x14ac:dyDescent="0.3">
      <c r="B1178" s="20">
        <v>43811</v>
      </c>
      <c r="C1178" s="10">
        <v>88.73</v>
      </c>
      <c r="D1178" s="11">
        <v>6260500</v>
      </c>
      <c r="E1178" t="s">
        <v>53</v>
      </c>
      <c r="F1178">
        <f>(Акции[[#This Row],[Close]]-C1177)/C1177</f>
        <v>2.3414071510957337E-2</v>
      </c>
    </row>
    <row r="1179" spans="2:6" x14ac:dyDescent="0.3">
      <c r="B1179" s="20">
        <v>43812</v>
      </c>
      <c r="C1179" s="10">
        <v>87.84</v>
      </c>
      <c r="D1179" s="11">
        <v>5975200</v>
      </c>
      <c r="E1179" t="s">
        <v>53</v>
      </c>
      <c r="F1179">
        <f>(Акции[[#This Row],[Close]]-C1178)/C1178</f>
        <v>-1.003042939253917E-2</v>
      </c>
    </row>
    <row r="1180" spans="2:6" x14ac:dyDescent="0.3">
      <c r="B1180" s="20">
        <v>43815</v>
      </c>
      <c r="C1180" s="10">
        <v>89.43</v>
      </c>
      <c r="D1180" s="11">
        <v>6723300</v>
      </c>
      <c r="E1180" t="s">
        <v>53</v>
      </c>
      <c r="F1180">
        <f>(Акции[[#This Row],[Close]]-C1179)/C1179</f>
        <v>1.8101092896174901E-2</v>
      </c>
    </row>
    <row r="1181" spans="2:6" x14ac:dyDescent="0.3">
      <c r="B1181" s="20">
        <v>43816</v>
      </c>
      <c r="C1181" s="10">
        <v>90.08</v>
      </c>
      <c r="D1181" s="11">
        <v>8750000</v>
      </c>
      <c r="E1181" t="s">
        <v>53</v>
      </c>
      <c r="F1181">
        <f>(Акции[[#This Row],[Close]]-C1180)/C1180</f>
        <v>7.2682545007267292E-3</v>
      </c>
    </row>
    <row r="1182" spans="2:6" x14ac:dyDescent="0.3">
      <c r="B1182" s="20">
        <v>43817</v>
      </c>
      <c r="C1182" s="10">
        <v>89.33</v>
      </c>
      <c r="D1182" s="11">
        <v>6490100</v>
      </c>
      <c r="E1182" t="s">
        <v>53</v>
      </c>
      <c r="F1182">
        <f>(Акции[[#This Row],[Close]]-C1181)/C1181</f>
        <v>-8.3259325044404975E-3</v>
      </c>
    </row>
    <row r="1183" spans="2:6" x14ac:dyDescent="0.3">
      <c r="B1183" s="20">
        <v>43818</v>
      </c>
      <c r="C1183" s="10">
        <v>88.77</v>
      </c>
      <c r="D1183" s="11">
        <v>5447000</v>
      </c>
      <c r="E1183" t="s">
        <v>53</v>
      </c>
      <c r="F1183">
        <f>(Акции[[#This Row],[Close]]-C1182)/C1182</f>
        <v>-6.2688906302474229E-3</v>
      </c>
    </row>
    <row r="1184" spans="2:6" x14ac:dyDescent="0.3">
      <c r="B1184" s="20">
        <v>43819</v>
      </c>
      <c r="C1184" s="10">
        <v>89.29</v>
      </c>
      <c r="D1184" s="11">
        <v>19134800</v>
      </c>
      <c r="E1184" t="s">
        <v>53</v>
      </c>
      <c r="F1184">
        <f>(Акции[[#This Row],[Close]]-C1183)/C1183</f>
        <v>5.8578348541174973E-3</v>
      </c>
    </row>
    <row r="1185" spans="2:6" x14ac:dyDescent="0.3">
      <c r="B1185" s="20">
        <v>43822</v>
      </c>
      <c r="C1185" s="10">
        <v>90.25</v>
      </c>
      <c r="D1185" s="11">
        <v>5907200</v>
      </c>
      <c r="E1185" t="s">
        <v>53</v>
      </c>
      <c r="F1185">
        <f>(Акции[[#This Row],[Close]]-C1184)/C1184</f>
        <v>1.0751483928771349E-2</v>
      </c>
    </row>
    <row r="1186" spans="2:6" x14ac:dyDescent="0.3">
      <c r="B1186" s="20">
        <v>43823</v>
      </c>
      <c r="C1186" s="10">
        <v>89.85</v>
      </c>
      <c r="D1186" s="11">
        <v>1798800</v>
      </c>
      <c r="E1186" t="s">
        <v>53</v>
      </c>
      <c r="F1186">
        <f>(Акции[[#This Row],[Close]]-C1185)/C1185</f>
        <v>-4.4321329639889825E-3</v>
      </c>
    </row>
    <row r="1187" spans="2:6" x14ac:dyDescent="0.3">
      <c r="B1187" s="20">
        <v>43825</v>
      </c>
      <c r="C1187" s="10">
        <v>89.83</v>
      </c>
      <c r="D1187" s="11">
        <v>4066700</v>
      </c>
      <c r="E1187" t="s">
        <v>53</v>
      </c>
      <c r="F1187">
        <f>(Акции[[#This Row],[Close]]-C1186)/C1186</f>
        <v>-2.2259321090702306E-4</v>
      </c>
    </row>
    <row r="1188" spans="2:6" x14ac:dyDescent="0.3">
      <c r="B1188" s="20">
        <v>43826</v>
      </c>
      <c r="C1188" s="10">
        <v>89.2</v>
      </c>
      <c r="D1188" s="11">
        <v>4087800</v>
      </c>
      <c r="E1188" t="s">
        <v>53</v>
      </c>
      <c r="F1188">
        <f>(Акции[[#This Row],[Close]]-C1187)/C1187</f>
        <v>-7.0132472447956744E-3</v>
      </c>
    </row>
    <row r="1189" spans="2:6" x14ac:dyDescent="0.3">
      <c r="B1189" s="20">
        <v>43829</v>
      </c>
      <c r="C1189" s="10">
        <v>88.52</v>
      </c>
      <c r="D1189" s="11">
        <v>7014800</v>
      </c>
      <c r="E1189" t="s">
        <v>53</v>
      </c>
      <c r="F1189">
        <f>(Акции[[#This Row],[Close]]-C1188)/C1188</f>
        <v>-7.6233183856503003E-3</v>
      </c>
    </row>
    <row r="1190" spans="2:6" x14ac:dyDescent="0.3">
      <c r="B1190" s="20">
        <v>43830</v>
      </c>
      <c r="C1190" s="10">
        <v>88.54</v>
      </c>
      <c r="D1190" s="11">
        <v>4702100</v>
      </c>
      <c r="E1190" t="s">
        <v>53</v>
      </c>
      <c r="F1190">
        <f>(Акции[[#This Row],[Close]]-C1189)/C1189</f>
        <v>2.2593764121114134E-4</v>
      </c>
    </row>
    <row r="1191" spans="2:6" x14ac:dyDescent="0.3">
      <c r="B1191" s="20">
        <v>43832</v>
      </c>
      <c r="C1191" s="10">
        <v>89.55</v>
      </c>
      <c r="D1191" s="11">
        <v>5639200</v>
      </c>
      <c r="E1191" t="s">
        <v>53</v>
      </c>
      <c r="F1191">
        <f>(Акции[[#This Row],[Close]]-C1190)/C1190</f>
        <v>1.1407273548678459E-2</v>
      </c>
    </row>
    <row r="1192" spans="2:6" x14ac:dyDescent="0.3">
      <c r="B1192" s="20">
        <v>43833</v>
      </c>
      <c r="C1192" s="10">
        <v>88.7</v>
      </c>
      <c r="D1192" s="11">
        <v>5988500</v>
      </c>
      <c r="E1192" t="s">
        <v>53</v>
      </c>
      <c r="F1192">
        <f>(Акции[[#This Row],[Close]]-C1191)/C1191</f>
        <v>-9.4919039642657101E-3</v>
      </c>
    </row>
    <row r="1193" spans="2:6" x14ac:dyDescent="0.3">
      <c r="B1193" s="20">
        <v>43836</v>
      </c>
      <c r="C1193" s="10">
        <v>89.4</v>
      </c>
      <c r="D1193" s="11">
        <v>6786600</v>
      </c>
      <c r="E1193" t="s">
        <v>53</v>
      </c>
      <c r="F1193">
        <f>(Акции[[#This Row],[Close]]-C1192)/C1192</f>
        <v>7.8917700112739898E-3</v>
      </c>
    </row>
    <row r="1194" spans="2:6" x14ac:dyDescent="0.3">
      <c r="B1194" s="20">
        <v>43837</v>
      </c>
      <c r="C1194" s="10">
        <v>88.89</v>
      </c>
      <c r="D1194" s="11">
        <v>7242500</v>
      </c>
      <c r="E1194" t="s">
        <v>53</v>
      </c>
      <c r="F1194">
        <f>(Акции[[#This Row],[Close]]-C1193)/C1193</f>
        <v>-5.7046979865772382E-3</v>
      </c>
    </row>
    <row r="1195" spans="2:6" x14ac:dyDescent="0.3">
      <c r="B1195" s="20">
        <v>43838</v>
      </c>
      <c r="C1195" s="10">
        <v>89.52</v>
      </c>
      <c r="D1195" s="11">
        <v>7696800</v>
      </c>
      <c r="E1195" t="s">
        <v>53</v>
      </c>
      <c r="F1195">
        <f>(Акции[[#This Row],[Close]]-C1194)/C1194</f>
        <v>7.0874114073573571E-3</v>
      </c>
    </row>
    <row r="1196" spans="2:6" x14ac:dyDescent="0.3">
      <c r="B1196" s="20">
        <v>43839</v>
      </c>
      <c r="C1196" s="10">
        <v>90.21</v>
      </c>
      <c r="D1196" s="11">
        <v>7518000</v>
      </c>
      <c r="E1196" t="s">
        <v>53</v>
      </c>
      <c r="F1196">
        <f>(Акции[[#This Row],[Close]]-C1195)/C1195</f>
        <v>7.7077747989275887E-3</v>
      </c>
    </row>
    <row r="1197" spans="2:6" x14ac:dyDescent="0.3">
      <c r="B1197" s="20">
        <v>43840</v>
      </c>
      <c r="C1197" s="10">
        <v>89.06</v>
      </c>
      <c r="D1197" s="11">
        <v>8581400</v>
      </c>
      <c r="E1197" t="s">
        <v>53</v>
      </c>
      <c r="F1197">
        <f>(Акции[[#This Row],[Close]]-C1196)/C1196</f>
        <v>-1.2748032368916877E-2</v>
      </c>
    </row>
    <row r="1198" spans="2:6" x14ac:dyDescent="0.3">
      <c r="B1198" s="20">
        <v>43843</v>
      </c>
      <c r="C1198" s="10">
        <v>88.52</v>
      </c>
      <c r="D1198" s="11">
        <v>9292200</v>
      </c>
      <c r="E1198" t="s">
        <v>53</v>
      </c>
      <c r="F1198">
        <f>(Акции[[#This Row],[Close]]-C1197)/C1197</f>
        <v>-6.0633280934202366E-3</v>
      </c>
    </row>
    <row r="1199" spans="2:6" x14ac:dyDescent="0.3">
      <c r="B1199" s="20">
        <v>43844</v>
      </c>
      <c r="C1199" s="10">
        <v>88.2</v>
      </c>
      <c r="D1199" s="11">
        <v>8876900</v>
      </c>
      <c r="E1199" t="s">
        <v>53</v>
      </c>
      <c r="F1199">
        <f>(Акции[[#This Row],[Close]]-C1198)/C1198</f>
        <v>-3.6150022593763351E-3</v>
      </c>
    </row>
    <row r="1200" spans="2:6" x14ac:dyDescent="0.3">
      <c r="B1200" s="20">
        <v>43845</v>
      </c>
      <c r="C1200" s="10">
        <v>89.26</v>
      </c>
      <c r="D1200" s="11">
        <v>8490100</v>
      </c>
      <c r="E1200" t="s">
        <v>53</v>
      </c>
      <c r="F1200">
        <f>(Акции[[#This Row],[Close]]-C1199)/C1199</f>
        <v>1.2018140589569187E-2</v>
      </c>
    </row>
    <row r="1201" spans="2:6" x14ac:dyDescent="0.3">
      <c r="B1201" s="20">
        <v>43846</v>
      </c>
      <c r="C1201" s="10">
        <v>89.26</v>
      </c>
      <c r="D1201" s="11">
        <v>7073200</v>
      </c>
      <c r="E1201" t="s">
        <v>53</v>
      </c>
      <c r="F1201">
        <f>(Акции[[#This Row],[Close]]-C1200)/C1200</f>
        <v>0</v>
      </c>
    </row>
    <row r="1202" spans="2:6" x14ac:dyDescent="0.3">
      <c r="B1202" s="20">
        <v>43847</v>
      </c>
      <c r="C1202" s="10">
        <v>88</v>
      </c>
      <c r="D1202" s="11">
        <v>10122300</v>
      </c>
      <c r="E1202" t="s">
        <v>53</v>
      </c>
      <c r="F1202">
        <f>(Акции[[#This Row],[Close]]-C1201)/C1201</f>
        <v>-1.4116065426842987E-2</v>
      </c>
    </row>
    <row r="1203" spans="2:6" x14ac:dyDescent="0.3">
      <c r="B1203" s="20">
        <v>43851</v>
      </c>
      <c r="C1203" s="10">
        <v>87.99</v>
      </c>
      <c r="D1203" s="11">
        <v>13552000</v>
      </c>
      <c r="E1203" t="s">
        <v>53</v>
      </c>
      <c r="F1203">
        <f>(Акции[[#This Row],[Close]]-C1202)/C1202</f>
        <v>-1.1363636363642178E-4</v>
      </c>
    </row>
    <row r="1204" spans="2:6" x14ac:dyDescent="0.3">
      <c r="B1204" s="20">
        <v>43852</v>
      </c>
      <c r="C1204" s="10">
        <v>87.21</v>
      </c>
      <c r="D1204" s="11">
        <v>6438900</v>
      </c>
      <c r="E1204" t="s">
        <v>53</v>
      </c>
      <c r="F1204">
        <f>(Акции[[#This Row],[Close]]-C1203)/C1203</f>
        <v>-8.8646437095124576E-3</v>
      </c>
    </row>
    <row r="1205" spans="2:6" x14ac:dyDescent="0.3">
      <c r="B1205" s="20">
        <v>43853</v>
      </c>
      <c r="C1205" s="10">
        <v>85.27</v>
      </c>
      <c r="D1205" s="11">
        <v>12266800</v>
      </c>
      <c r="E1205" t="s">
        <v>53</v>
      </c>
      <c r="F1205">
        <f>(Акции[[#This Row],[Close]]-C1204)/C1204</f>
        <v>-2.2245155372090333E-2</v>
      </c>
    </row>
    <row r="1206" spans="2:6" x14ac:dyDescent="0.3">
      <c r="B1206" s="20">
        <v>43854</v>
      </c>
      <c r="C1206" s="10">
        <v>83.54</v>
      </c>
      <c r="D1206" s="11">
        <v>13215400</v>
      </c>
      <c r="E1206" t="s">
        <v>53</v>
      </c>
      <c r="F1206">
        <f>(Акции[[#This Row],[Close]]-C1205)/C1205</f>
        <v>-2.0288495367655562E-2</v>
      </c>
    </row>
    <row r="1207" spans="2:6" x14ac:dyDescent="0.3">
      <c r="B1207" s="20">
        <v>43857</v>
      </c>
      <c r="C1207" s="10">
        <v>84.02</v>
      </c>
      <c r="D1207" s="11">
        <v>13832000</v>
      </c>
      <c r="E1207" t="s">
        <v>53</v>
      </c>
      <c r="F1207">
        <f>(Акции[[#This Row],[Close]]-C1206)/C1206</f>
        <v>5.7457505386639901E-3</v>
      </c>
    </row>
    <row r="1208" spans="2:6" x14ac:dyDescent="0.3">
      <c r="B1208" s="20">
        <v>43858</v>
      </c>
      <c r="C1208" s="10">
        <v>83.77</v>
      </c>
      <c r="D1208" s="11">
        <v>8614400</v>
      </c>
      <c r="E1208" t="s">
        <v>53</v>
      </c>
      <c r="F1208">
        <f>(Акции[[#This Row],[Close]]-C1207)/C1207</f>
        <v>-2.9754820280885504E-3</v>
      </c>
    </row>
    <row r="1209" spans="2:6" x14ac:dyDescent="0.3">
      <c r="B1209" s="20">
        <v>43859</v>
      </c>
      <c r="C1209" s="10">
        <v>83.2</v>
      </c>
      <c r="D1209" s="11">
        <v>5703200</v>
      </c>
      <c r="E1209" t="s">
        <v>53</v>
      </c>
      <c r="F1209">
        <f>(Акции[[#This Row],[Close]]-C1208)/C1208</f>
        <v>-6.8043452309895329E-3</v>
      </c>
    </row>
    <row r="1210" spans="2:6" x14ac:dyDescent="0.3">
      <c r="B1210" s="20">
        <v>43860</v>
      </c>
      <c r="C1210" s="10">
        <v>81.78</v>
      </c>
      <c r="D1210" s="11">
        <v>10870000</v>
      </c>
      <c r="E1210" t="s">
        <v>53</v>
      </c>
      <c r="F1210">
        <f>(Акции[[#This Row],[Close]]-C1209)/C1209</f>
        <v>-1.7067307692307711E-2</v>
      </c>
    </row>
    <row r="1211" spans="2:6" x14ac:dyDescent="0.3">
      <c r="B1211" s="20">
        <v>43861</v>
      </c>
      <c r="C1211" s="10">
        <v>81.02</v>
      </c>
      <c r="D1211" s="11">
        <v>13870100</v>
      </c>
      <c r="E1211" t="s">
        <v>53</v>
      </c>
      <c r="F1211">
        <f>(Акции[[#This Row],[Close]]-C1210)/C1210</f>
        <v>-9.2932257275618133E-3</v>
      </c>
    </row>
    <row r="1212" spans="2:6" x14ac:dyDescent="0.3">
      <c r="B1212" s="20">
        <v>43864</v>
      </c>
      <c r="C1212" s="10">
        <v>82.3</v>
      </c>
      <c r="D1212" s="11">
        <v>10146400</v>
      </c>
      <c r="E1212" t="s">
        <v>53</v>
      </c>
      <c r="F1212">
        <f>(Акции[[#This Row],[Close]]-C1211)/C1211</f>
        <v>1.5798568254751927E-2</v>
      </c>
    </row>
    <row r="1213" spans="2:6" x14ac:dyDescent="0.3">
      <c r="B1213" s="20">
        <v>43865</v>
      </c>
      <c r="C1213" s="10">
        <v>84.36</v>
      </c>
      <c r="D1213" s="11">
        <v>8251500</v>
      </c>
      <c r="E1213" t="s">
        <v>53</v>
      </c>
      <c r="F1213">
        <f>(Акции[[#This Row],[Close]]-C1212)/C1212</f>
        <v>2.503037667071692E-2</v>
      </c>
    </row>
    <row r="1214" spans="2:6" x14ac:dyDescent="0.3">
      <c r="B1214" s="20">
        <v>43866</v>
      </c>
      <c r="C1214" s="10">
        <v>86.63</v>
      </c>
      <c r="D1214" s="11">
        <v>10020600</v>
      </c>
      <c r="E1214" t="s">
        <v>53</v>
      </c>
      <c r="F1214">
        <f>(Акции[[#This Row],[Close]]-C1213)/C1213</f>
        <v>2.6908487434803178E-2</v>
      </c>
    </row>
    <row r="1215" spans="2:6" x14ac:dyDescent="0.3">
      <c r="B1215" s="20">
        <v>43867</v>
      </c>
      <c r="C1215" s="10">
        <v>87.18</v>
      </c>
      <c r="D1215" s="11">
        <v>7769700</v>
      </c>
      <c r="E1215" t="s">
        <v>53</v>
      </c>
      <c r="F1215">
        <f>(Акции[[#This Row],[Close]]-C1214)/C1214</f>
        <v>6.3488398938013552E-3</v>
      </c>
    </row>
    <row r="1216" spans="2:6" x14ac:dyDescent="0.3">
      <c r="B1216" s="20">
        <v>43868</v>
      </c>
      <c r="C1216" s="10">
        <v>92.29</v>
      </c>
      <c r="D1216" s="11">
        <v>19090300</v>
      </c>
      <c r="E1216" t="s">
        <v>53</v>
      </c>
      <c r="F1216">
        <f>(Акции[[#This Row],[Close]]-C1215)/C1215</f>
        <v>5.8614361091993562E-2</v>
      </c>
    </row>
    <row r="1217" spans="2:6" x14ac:dyDescent="0.3">
      <c r="B1217" s="20">
        <v>43871</v>
      </c>
      <c r="C1217" s="10">
        <v>94.75</v>
      </c>
      <c r="D1217" s="11">
        <v>13998300</v>
      </c>
      <c r="E1217" t="s">
        <v>53</v>
      </c>
      <c r="F1217">
        <f>(Акции[[#This Row],[Close]]-C1216)/C1216</f>
        <v>2.6655108895871638E-2</v>
      </c>
    </row>
    <row r="1218" spans="2:6" x14ac:dyDescent="0.3">
      <c r="B1218" s="20">
        <v>43872</v>
      </c>
      <c r="C1218" s="10">
        <v>96</v>
      </c>
      <c r="D1218" s="11">
        <v>10682800</v>
      </c>
      <c r="E1218" t="s">
        <v>53</v>
      </c>
      <c r="F1218">
        <f>(Акции[[#This Row],[Close]]-C1217)/C1217</f>
        <v>1.3192612137203167E-2</v>
      </c>
    </row>
    <row r="1219" spans="2:6" x14ac:dyDescent="0.3">
      <c r="B1219" s="20">
        <v>43873</v>
      </c>
      <c r="C1219" s="10">
        <v>97.79</v>
      </c>
      <c r="D1219" s="11">
        <v>10591000</v>
      </c>
      <c r="E1219" t="s">
        <v>53</v>
      </c>
      <c r="F1219">
        <f>(Акции[[#This Row],[Close]]-C1218)/C1218</f>
        <v>1.86458333333334E-2</v>
      </c>
    </row>
    <row r="1220" spans="2:6" x14ac:dyDescent="0.3">
      <c r="B1220" s="20">
        <v>43874</v>
      </c>
      <c r="C1220" s="10">
        <v>95.35</v>
      </c>
      <c r="D1220" s="11">
        <v>10613000</v>
      </c>
      <c r="E1220" t="s">
        <v>53</v>
      </c>
      <c r="F1220">
        <f>(Акции[[#This Row],[Close]]-C1219)/C1219</f>
        <v>-2.4951426526229795E-2</v>
      </c>
    </row>
    <row r="1221" spans="2:6" x14ac:dyDescent="0.3">
      <c r="B1221" s="20">
        <v>43875</v>
      </c>
      <c r="C1221" s="10">
        <v>94.05</v>
      </c>
      <c r="D1221" s="11">
        <v>11175800</v>
      </c>
      <c r="E1221" t="s">
        <v>53</v>
      </c>
      <c r="F1221">
        <f>(Акции[[#This Row],[Close]]-C1220)/C1220</f>
        <v>-1.363398007341371E-2</v>
      </c>
    </row>
    <row r="1222" spans="2:6" x14ac:dyDescent="0.3">
      <c r="B1222" s="20">
        <v>43879</v>
      </c>
      <c r="C1222" s="10">
        <v>93.61</v>
      </c>
      <c r="D1222" s="11">
        <v>9406300</v>
      </c>
      <c r="E1222" t="s">
        <v>53</v>
      </c>
      <c r="F1222">
        <f>(Акции[[#This Row],[Close]]-C1221)/C1221</f>
        <v>-4.678362573099391E-3</v>
      </c>
    </row>
    <row r="1223" spans="2:6" x14ac:dyDescent="0.3">
      <c r="B1223" s="20">
        <v>43880</v>
      </c>
      <c r="C1223" s="10">
        <v>94.14</v>
      </c>
      <c r="D1223" s="11">
        <v>6349100</v>
      </c>
      <c r="E1223" t="s">
        <v>53</v>
      </c>
      <c r="F1223">
        <f>(Акции[[#This Row],[Close]]-C1222)/C1222</f>
        <v>5.6617882704839348E-3</v>
      </c>
    </row>
    <row r="1224" spans="2:6" x14ac:dyDescent="0.3">
      <c r="B1224" s="20">
        <v>43881</v>
      </c>
      <c r="C1224" s="10">
        <v>94.23</v>
      </c>
      <c r="D1224" s="11">
        <v>5446200</v>
      </c>
      <c r="E1224" t="s">
        <v>53</v>
      </c>
      <c r="F1224">
        <f>(Акции[[#This Row],[Close]]-C1223)/C1223</f>
        <v>9.5602294455070539E-4</v>
      </c>
    </row>
    <row r="1225" spans="2:6" x14ac:dyDescent="0.3">
      <c r="B1225" s="20">
        <v>43882</v>
      </c>
      <c r="C1225" s="10">
        <v>94.96</v>
      </c>
      <c r="D1225" s="11">
        <v>6676000</v>
      </c>
      <c r="E1225" t="s">
        <v>53</v>
      </c>
      <c r="F1225">
        <f>(Акции[[#This Row],[Close]]-C1224)/C1224</f>
        <v>7.7470020163428813E-3</v>
      </c>
    </row>
    <row r="1226" spans="2:6" x14ac:dyDescent="0.3">
      <c r="B1226" s="20">
        <v>43885</v>
      </c>
      <c r="C1226" s="10">
        <v>93.14</v>
      </c>
      <c r="D1226" s="11">
        <v>10705100</v>
      </c>
      <c r="E1226" t="s">
        <v>53</v>
      </c>
      <c r="F1226">
        <f>(Акции[[#This Row],[Close]]-C1225)/C1225</f>
        <v>-1.9165964616680638E-2</v>
      </c>
    </row>
    <row r="1227" spans="2:6" x14ac:dyDescent="0.3">
      <c r="B1227" s="20">
        <v>43886</v>
      </c>
      <c r="C1227" s="10">
        <v>89.18</v>
      </c>
      <c r="D1227" s="11">
        <v>11366400</v>
      </c>
      <c r="E1227" t="s">
        <v>53</v>
      </c>
      <c r="F1227">
        <f>(Акции[[#This Row],[Close]]-C1226)/C1226</f>
        <v>-4.2516641614773393E-2</v>
      </c>
    </row>
    <row r="1228" spans="2:6" x14ac:dyDescent="0.3">
      <c r="B1228" s="20">
        <v>43887</v>
      </c>
      <c r="C1228" s="10">
        <v>88.41</v>
      </c>
      <c r="D1228" s="11">
        <v>9786900</v>
      </c>
      <c r="E1228" t="s">
        <v>53</v>
      </c>
      <c r="F1228">
        <f>(Акции[[#This Row],[Close]]-C1227)/C1227</f>
        <v>-8.6342229199373195E-3</v>
      </c>
    </row>
    <row r="1229" spans="2:6" x14ac:dyDescent="0.3">
      <c r="B1229" s="20">
        <v>43888</v>
      </c>
      <c r="C1229" s="10">
        <v>85.42</v>
      </c>
      <c r="D1229" s="11">
        <v>14184100</v>
      </c>
      <c r="E1229" t="s">
        <v>53</v>
      </c>
      <c r="F1229">
        <f>(Акции[[#This Row],[Close]]-C1228)/C1228</f>
        <v>-3.3819703653432814E-2</v>
      </c>
    </row>
    <row r="1230" spans="2:6" x14ac:dyDescent="0.3">
      <c r="B1230" s="20">
        <v>43889</v>
      </c>
      <c r="C1230" s="10">
        <v>85.71</v>
      </c>
      <c r="D1230" s="11">
        <v>18460300</v>
      </c>
      <c r="E1230" t="s">
        <v>53</v>
      </c>
      <c r="F1230">
        <f>(Акции[[#This Row],[Close]]-C1229)/C1229</f>
        <v>3.3949894638257085E-3</v>
      </c>
    </row>
    <row r="1231" spans="2:6" x14ac:dyDescent="0.3">
      <c r="B1231" s="20">
        <v>43892</v>
      </c>
      <c r="C1231" s="10">
        <v>88.69</v>
      </c>
      <c r="D1231" s="11">
        <v>12171100</v>
      </c>
      <c r="E1231" t="s">
        <v>53</v>
      </c>
      <c r="F1231">
        <f>(Акции[[#This Row],[Close]]-C1230)/C1230</f>
        <v>3.4768405086921063E-2</v>
      </c>
    </row>
    <row r="1232" spans="2:6" x14ac:dyDescent="0.3">
      <c r="B1232" s="20">
        <v>43893</v>
      </c>
      <c r="C1232" s="10">
        <v>87.57</v>
      </c>
      <c r="D1232" s="11">
        <v>12660900</v>
      </c>
      <c r="E1232" t="s">
        <v>53</v>
      </c>
      <c r="F1232">
        <f>(Акции[[#This Row],[Close]]-C1231)/C1231</f>
        <v>-1.2628255722178426E-2</v>
      </c>
    </row>
    <row r="1233" spans="2:6" x14ac:dyDescent="0.3">
      <c r="B1233" s="20">
        <v>43894</v>
      </c>
      <c r="C1233" s="10">
        <v>91.75</v>
      </c>
      <c r="D1233" s="11">
        <v>16590400</v>
      </c>
      <c r="E1233" t="s">
        <v>53</v>
      </c>
      <c r="F1233">
        <f>(Акции[[#This Row],[Close]]-C1232)/C1232</f>
        <v>4.7733241977846376E-2</v>
      </c>
    </row>
    <row r="1234" spans="2:6" x14ac:dyDescent="0.3">
      <c r="B1234" s="20">
        <v>43895</v>
      </c>
      <c r="C1234" s="10">
        <v>90.61</v>
      </c>
      <c r="D1234" s="11">
        <v>9688400</v>
      </c>
      <c r="E1234" t="s">
        <v>53</v>
      </c>
      <c r="F1234">
        <f>(Акции[[#This Row],[Close]]-C1233)/C1233</f>
        <v>-1.2425068119891015E-2</v>
      </c>
    </row>
    <row r="1235" spans="2:6" x14ac:dyDescent="0.3">
      <c r="B1235" s="20">
        <v>43896</v>
      </c>
      <c r="C1235" s="10">
        <v>88.82</v>
      </c>
      <c r="D1235" s="11">
        <v>12664600</v>
      </c>
      <c r="E1235" t="s">
        <v>53</v>
      </c>
      <c r="F1235">
        <f>(Акции[[#This Row],[Close]]-C1234)/C1234</f>
        <v>-1.9754993930029868E-2</v>
      </c>
    </row>
    <row r="1236" spans="2:6" x14ac:dyDescent="0.3">
      <c r="B1236" s="20">
        <v>43899</v>
      </c>
      <c r="C1236" s="10">
        <v>85.27</v>
      </c>
      <c r="D1236" s="11">
        <v>15806200</v>
      </c>
      <c r="E1236" t="s">
        <v>53</v>
      </c>
      <c r="F1236">
        <f>(Акции[[#This Row],[Close]]-C1235)/C1235</f>
        <v>-3.9968475568565608E-2</v>
      </c>
    </row>
    <row r="1237" spans="2:6" x14ac:dyDescent="0.3">
      <c r="B1237" s="20">
        <v>43900</v>
      </c>
      <c r="C1237" s="10">
        <v>87.53</v>
      </c>
      <c r="D1237" s="11">
        <v>12965800</v>
      </c>
      <c r="E1237" t="s">
        <v>53</v>
      </c>
      <c r="F1237">
        <f>(Акции[[#This Row],[Close]]-C1236)/C1236</f>
        <v>2.6504045971619622E-2</v>
      </c>
    </row>
    <row r="1238" spans="2:6" x14ac:dyDescent="0.3">
      <c r="B1238" s="20">
        <v>43901</v>
      </c>
      <c r="C1238" s="10">
        <v>84.85</v>
      </c>
      <c r="D1238" s="11">
        <v>10382200</v>
      </c>
      <c r="E1238" t="s">
        <v>53</v>
      </c>
      <c r="F1238">
        <f>(Акции[[#This Row],[Close]]-C1237)/C1237</f>
        <v>-3.0618073803267528E-2</v>
      </c>
    </row>
    <row r="1239" spans="2:6" x14ac:dyDescent="0.3">
      <c r="B1239" s="20">
        <v>43902</v>
      </c>
      <c r="C1239" s="10">
        <v>78.61</v>
      </c>
      <c r="D1239" s="11">
        <v>19935700</v>
      </c>
      <c r="E1239" t="s">
        <v>53</v>
      </c>
      <c r="F1239">
        <f>(Акции[[#This Row],[Close]]-C1238)/C1238</f>
        <v>-7.3541543901001719E-2</v>
      </c>
    </row>
    <row r="1240" spans="2:6" x14ac:dyDescent="0.3">
      <c r="B1240" s="20">
        <v>43903</v>
      </c>
      <c r="C1240" s="10">
        <v>85.37</v>
      </c>
      <c r="D1240" s="11">
        <v>21867700</v>
      </c>
      <c r="E1240" t="s">
        <v>53</v>
      </c>
      <c r="F1240">
        <f>(Акции[[#This Row],[Close]]-C1239)/C1239</f>
        <v>8.5994148327184897E-2</v>
      </c>
    </row>
    <row r="1241" spans="2:6" x14ac:dyDescent="0.3">
      <c r="B1241" s="20">
        <v>43906</v>
      </c>
      <c r="C1241" s="10">
        <v>74.27</v>
      </c>
      <c r="D1241" s="11">
        <v>20916000</v>
      </c>
      <c r="E1241" t="s">
        <v>53</v>
      </c>
      <c r="F1241">
        <f>(Акции[[#This Row],[Close]]-C1240)/C1240</f>
        <v>-0.13002225606184853</v>
      </c>
    </row>
    <row r="1242" spans="2:6" x14ac:dyDescent="0.3">
      <c r="B1242" s="20">
        <v>43907</v>
      </c>
      <c r="C1242" s="10">
        <v>73.02</v>
      </c>
      <c r="D1242" s="11">
        <v>23205000</v>
      </c>
      <c r="E1242" t="s">
        <v>53</v>
      </c>
      <c r="F1242">
        <f>(Акции[[#This Row],[Close]]-C1241)/C1241</f>
        <v>-1.6830483371482428E-2</v>
      </c>
    </row>
    <row r="1243" spans="2:6" x14ac:dyDescent="0.3">
      <c r="B1243" s="20">
        <v>43908</v>
      </c>
      <c r="C1243" s="10">
        <v>71.03</v>
      </c>
      <c r="D1243" s="11">
        <v>23712800</v>
      </c>
      <c r="E1243" t="s">
        <v>53</v>
      </c>
      <c r="F1243">
        <f>(Акции[[#This Row],[Close]]-C1242)/C1242</f>
        <v>-2.7252807450013627E-2</v>
      </c>
    </row>
    <row r="1244" spans="2:6" x14ac:dyDescent="0.3">
      <c r="B1244" s="20">
        <v>43909</v>
      </c>
      <c r="C1244" s="10">
        <v>71.06</v>
      </c>
      <c r="D1244" s="11">
        <v>19739900</v>
      </c>
      <c r="E1244" t="s">
        <v>53</v>
      </c>
      <c r="F1244">
        <f>(Акции[[#This Row],[Close]]-C1243)/C1243</f>
        <v>4.2235675066874752E-4</v>
      </c>
    </row>
    <row r="1245" spans="2:6" x14ac:dyDescent="0.3">
      <c r="B1245" s="20">
        <v>43910</v>
      </c>
      <c r="C1245" s="10">
        <v>68.819999999999993</v>
      </c>
      <c r="D1245" s="11">
        <v>18844500</v>
      </c>
      <c r="E1245" t="s">
        <v>53</v>
      </c>
      <c r="F1245">
        <f>(Акции[[#This Row],[Close]]-C1244)/C1244</f>
        <v>-3.1522656909653939E-2</v>
      </c>
    </row>
    <row r="1246" spans="2:6" x14ac:dyDescent="0.3">
      <c r="B1246" s="20">
        <v>43913</v>
      </c>
      <c r="C1246" s="10">
        <v>64.5</v>
      </c>
      <c r="D1246" s="11">
        <v>19219000</v>
      </c>
      <c r="E1246" t="s">
        <v>53</v>
      </c>
      <c r="F1246">
        <f>(Акции[[#This Row],[Close]]-C1245)/C1245</f>
        <v>-6.2772449869223965E-2</v>
      </c>
    </row>
    <row r="1247" spans="2:6" x14ac:dyDescent="0.3">
      <c r="B1247" s="20">
        <v>43914</v>
      </c>
      <c r="C1247" s="10">
        <v>67.489999999999995</v>
      </c>
      <c r="D1247" s="11">
        <v>18376300</v>
      </c>
      <c r="E1247" t="s">
        <v>53</v>
      </c>
      <c r="F1247">
        <f>(Акции[[#This Row],[Close]]-C1246)/C1246</f>
        <v>4.6356589147286742E-2</v>
      </c>
    </row>
    <row r="1248" spans="2:6" x14ac:dyDescent="0.3">
      <c r="B1248" s="20">
        <v>43915</v>
      </c>
      <c r="C1248" s="10">
        <v>67.91</v>
      </c>
      <c r="D1248" s="11">
        <v>20017300</v>
      </c>
      <c r="E1248" t="s">
        <v>53</v>
      </c>
      <c r="F1248">
        <f>(Акции[[#This Row],[Close]]-C1247)/C1247</f>
        <v>6.2231441695066196E-3</v>
      </c>
    </row>
    <row r="1249" spans="2:6" x14ac:dyDescent="0.3">
      <c r="B1249" s="20">
        <v>43916</v>
      </c>
      <c r="C1249" s="10">
        <v>73.83</v>
      </c>
      <c r="D1249" s="11">
        <v>15979400</v>
      </c>
      <c r="E1249" t="s">
        <v>53</v>
      </c>
      <c r="F1249">
        <f>(Акции[[#This Row],[Close]]-C1248)/C1248</f>
        <v>8.7174201148579031E-2</v>
      </c>
    </row>
    <row r="1250" spans="2:6" x14ac:dyDescent="0.3">
      <c r="B1250" s="20">
        <v>43917</v>
      </c>
      <c r="C1250" s="10">
        <v>72.67</v>
      </c>
      <c r="D1250" s="11">
        <v>12293300</v>
      </c>
      <c r="E1250" t="s">
        <v>53</v>
      </c>
      <c r="F1250">
        <f>(Акции[[#This Row],[Close]]-C1249)/C1249</f>
        <v>-1.5711770283082713E-2</v>
      </c>
    </row>
    <row r="1251" spans="2:6" x14ac:dyDescent="0.3">
      <c r="B1251" s="20">
        <v>43920</v>
      </c>
      <c r="C1251" s="10">
        <v>75.239999999999995</v>
      </c>
      <c r="D1251" s="11">
        <v>10671600</v>
      </c>
      <c r="E1251" t="s">
        <v>53</v>
      </c>
      <c r="F1251">
        <f>(Акции[[#This Row],[Close]]-C1250)/C1250</f>
        <v>3.5365350213292873E-2</v>
      </c>
    </row>
    <row r="1252" spans="2:6" x14ac:dyDescent="0.3">
      <c r="B1252" s="20">
        <v>43921</v>
      </c>
      <c r="C1252" s="10">
        <v>76.19</v>
      </c>
      <c r="D1252" s="11">
        <v>20474400</v>
      </c>
      <c r="E1252" t="s">
        <v>53</v>
      </c>
      <c r="F1252">
        <f>(Акции[[#This Row],[Close]]-C1251)/C1251</f>
        <v>1.2626262626262664E-2</v>
      </c>
    </row>
    <row r="1253" spans="2:6" x14ac:dyDescent="0.3">
      <c r="B1253" s="20">
        <v>43922</v>
      </c>
      <c r="C1253" s="10">
        <v>73.42</v>
      </c>
      <c r="D1253" s="11">
        <v>12948000</v>
      </c>
      <c r="E1253" t="s">
        <v>53</v>
      </c>
      <c r="F1253">
        <f>(Акции[[#This Row],[Close]]-C1252)/C1252</f>
        <v>-3.6356477227982624E-2</v>
      </c>
    </row>
    <row r="1254" spans="2:6" x14ac:dyDescent="0.3">
      <c r="B1254" s="20">
        <v>43923</v>
      </c>
      <c r="C1254" s="10">
        <v>75.13</v>
      </c>
      <c r="D1254" s="11">
        <v>8077800</v>
      </c>
      <c r="E1254" t="s">
        <v>53</v>
      </c>
      <c r="F1254">
        <f>(Акции[[#This Row],[Close]]-C1253)/C1253</f>
        <v>2.3290656496867252E-2</v>
      </c>
    </row>
    <row r="1255" spans="2:6" x14ac:dyDescent="0.3">
      <c r="B1255" s="20">
        <v>43924</v>
      </c>
      <c r="C1255" s="10">
        <v>73.37</v>
      </c>
      <c r="D1255" s="11">
        <v>8062700</v>
      </c>
      <c r="E1255" t="s">
        <v>53</v>
      </c>
      <c r="F1255">
        <f>(Акции[[#This Row],[Close]]-C1254)/C1254</f>
        <v>-2.3426061493411299E-2</v>
      </c>
    </row>
    <row r="1256" spans="2:6" x14ac:dyDescent="0.3">
      <c r="B1256" s="20">
        <v>43927</v>
      </c>
      <c r="C1256" s="10">
        <v>75.73</v>
      </c>
      <c r="D1256" s="11">
        <v>10266500</v>
      </c>
      <c r="E1256" t="s">
        <v>53</v>
      </c>
      <c r="F1256">
        <f>(Акции[[#This Row],[Close]]-C1255)/C1255</f>
        <v>3.2165735314161094E-2</v>
      </c>
    </row>
    <row r="1257" spans="2:6" x14ac:dyDescent="0.3">
      <c r="B1257" s="20">
        <v>43928</v>
      </c>
      <c r="C1257" s="10">
        <v>75.39</v>
      </c>
      <c r="D1257" s="11">
        <v>11591700</v>
      </c>
      <c r="E1257" t="s">
        <v>53</v>
      </c>
      <c r="F1257">
        <f>(Акции[[#This Row],[Close]]-C1256)/C1256</f>
        <v>-4.4896342268586215E-3</v>
      </c>
    </row>
    <row r="1258" spans="2:6" x14ac:dyDescent="0.3">
      <c r="B1258" s="20">
        <v>43929</v>
      </c>
      <c r="C1258" s="10">
        <v>78.56</v>
      </c>
      <c r="D1258" s="11">
        <v>12218500</v>
      </c>
      <c r="E1258" t="s">
        <v>53</v>
      </c>
      <c r="F1258">
        <f>(Акции[[#This Row],[Close]]-C1257)/C1257</f>
        <v>4.2048016978379114E-2</v>
      </c>
    </row>
    <row r="1259" spans="2:6" x14ac:dyDescent="0.3">
      <c r="B1259" s="20">
        <v>43930</v>
      </c>
      <c r="C1259" s="10">
        <v>79.75</v>
      </c>
      <c r="D1259" s="11">
        <v>9425900</v>
      </c>
      <c r="E1259" t="s">
        <v>53</v>
      </c>
      <c r="F1259">
        <f>(Акции[[#This Row],[Close]]-C1258)/C1258</f>
        <v>1.5147657841140499E-2</v>
      </c>
    </row>
    <row r="1260" spans="2:6" x14ac:dyDescent="0.3">
      <c r="B1260" s="20">
        <v>43934</v>
      </c>
      <c r="C1260" s="10">
        <v>80.3</v>
      </c>
      <c r="D1260" s="11">
        <v>9293500</v>
      </c>
      <c r="E1260" t="s">
        <v>53</v>
      </c>
      <c r="F1260">
        <f>(Акции[[#This Row],[Close]]-C1259)/C1259</f>
        <v>6.8965517241378954E-3</v>
      </c>
    </row>
    <row r="1261" spans="2:6" x14ac:dyDescent="0.3">
      <c r="B1261" s="20">
        <v>43935</v>
      </c>
      <c r="C1261" s="10">
        <v>82.13</v>
      </c>
      <c r="D1261" s="11">
        <v>11072700</v>
      </c>
      <c r="E1261" t="s">
        <v>53</v>
      </c>
      <c r="F1261">
        <f>(Акции[[#This Row],[Close]]-C1260)/C1260</f>
        <v>2.278953922789537E-2</v>
      </c>
    </row>
    <row r="1262" spans="2:6" x14ac:dyDescent="0.3">
      <c r="B1262" s="20">
        <v>43936</v>
      </c>
      <c r="C1262" s="10">
        <v>81.819999999999993</v>
      </c>
      <c r="D1262" s="11">
        <v>8977300</v>
      </c>
      <c r="E1262" t="s">
        <v>53</v>
      </c>
      <c r="F1262">
        <f>(Акции[[#This Row],[Close]]-C1261)/C1261</f>
        <v>-3.7745038353829575E-3</v>
      </c>
    </row>
    <row r="1263" spans="2:6" x14ac:dyDescent="0.3">
      <c r="B1263" s="20">
        <v>43937</v>
      </c>
      <c r="C1263" s="10">
        <v>81.86</v>
      </c>
      <c r="D1263" s="11">
        <v>10326900</v>
      </c>
      <c r="E1263" t="s">
        <v>53</v>
      </c>
      <c r="F1263">
        <f>(Акции[[#This Row],[Close]]-C1262)/C1262</f>
        <v>4.8887802493285568E-4</v>
      </c>
    </row>
    <row r="1264" spans="2:6" x14ac:dyDescent="0.3">
      <c r="B1264" s="20">
        <v>43938</v>
      </c>
      <c r="C1264" s="10">
        <v>83.45</v>
      </c>
      <c r="D1264" s="11">
        <v>10734800</v>
      </c>
      <c r="E1264" t="s">
        <v>53</v>
      </c>
      <c r="F1264">
        <f>(Акции[[#This Row],[Close]]-C1263)/C1263</f>
        <v>1.9423405814805807E-2</v>
      </c>
    </row>
    <row r="1265" spans="2:6" x14ac:dyDescent="0.3">
      <c r="B1265" s="20">
        <v>43941</v>
      </c>
      <c r="C1265" s="10">
        <v>83.99</v>
      </c>
      <c r="D1265" s="11">
        <v>9126300</v>
      </c>
      <c r="E1265" t="s">
        <v>53</v>
      </c>
      <c r="F1265">
        <f>(Акции[[#This Row],[Close]]-C1264)/C1264</f>
        <v>6.470940683043643E-3</v>
      </c>
    </row>
    <row r="1266" spans="2:6" x14ac:dyDescent="0.3">
      <c r="B1266" s="20">
        <v>43942</v>
      </c>
      <c r="C1266" s="10">
        <v>80.36</v>
      </c>
      <c r="D1266" s="11">
        <v>9627500</v>
      </c>
      <c r="E1266" t="s">
        <v>53</v>
      </c>
      <c r="F1266">
        <f>(Акции[[#This Row],[Close]]-C1265)/C1265</f>
        <v>-4.3219430884629068E-2</v>
      </c>
    </row>
    <row r="1267" spans="2:6" x14ac:dyDescent="0.3">
      <c r="B1267" s="20">
        <v>43943</v>
      </c>
      <c r="C1267" s="10">
        <v>81.47</v>
      </c>
      <c r="D1267" s="11">
        <v>7033300</v>
      </c>
      <c r="E1267" t="s">
        <v>53</v>
      </c>
      <c r="F1267">
        <f>(Акции[[#This Row],[Close]]-C1266)/C1266</f>
        <v>1.3812842210054747E-2</v>
      </c>
    </row>
    <row r="1268" spans="2:6" x14ac:dyDescent="0.3">
      <c r="B1268" s="20">
        <v>43944</v>
      </c>
      <c r="C1268" s="10">
        <v>82.04</v>
      </c>
      <c r="D1268" s="11">
        <v>7869600</v>
      </c>
      <c r="E1268" t="s">
        <v>53</v>
      </c>
      <c r="F1268">
        <f>(Акции[[#This Row],[Close]]-C1267)/C1267</f>
        <v>6.9964404075120584E-3</v>
      </c>
    </row>
    <row r="1269" spans="2:6" x14ac:dyDescent="0.3">
      <c r="B1269" s="20">
        <v>43945</v>
      </c>
      <c r="C1269" s="10">
        <v>83.59</v>
      </c>
      <c r="D1269" s="11">
        <v>6770700</v>
      </c>
      <c r="E1269" t="s">
        <v>53</v>
      </c>
      <c r="F1269">
        <f>(Акции[[#This Row],[Close]]-C1268)/C1268</f>
        <v>1.8893222818137458E-2</v>
      </c>
    </row>
    <row r="1270" spans="2:6" x14ac:dyDescent="0.3">
      <c r="B1270" s="20">
        <v>43948</v>
      </c>
      <c r="C1270" s="10">
        <v>84.69</v>
      </c>
      <c r="D1270" s="11">
        <v>9209700</v>
      </c>
      <c r="E1270" t="s">
        <v>53</v>
      </c>
      <c r="F1270">
        <f>(Акции[[#This Row],[Close]]-C1269)/C1269</f>
        <v>1.3159468835985098E-2</v>
      </c>
    </row>
    <row r="1271" spans="2:6" x14ac:dyDescent="0.3">
      <c r="B1271" s="20">
        <v>43949</v>
      </c>
      <c r="C1271" s="10">
        <v>82.76</v>
      </c>
      <c r="D1271" s="11">
        <v>8341000</v>
      </c>
      <c r="E1271" t="s">
        <v>53</v>
      </c>
      <c r="F1271">
        <f>(Акции[[#This Row],[Close]]-C1270)/C1270</f>
        <v>-2.2788995158814412E-2</v>
      </c>
    </row>
    <row r="1272" spans="2:6" x14ac:dyDescent="0.3">
      <c r="B1272" s="20">
        <v>43950</v>
      </c>
      <c r="C1272" s="10">
        <v>83.76</v>
      </c>
      <c r="D1272" s="11">
        <v>8231700</v>
      </c>
      <c r="E1272" t="s">
        <v>53</v>
      </c>
      <c r="F1272">
        <f>(Акции[[#This Row],[Close]]-C1271)/C1271</f>
        <v>1.2083131947800869E-2</v>
      </c>
    </row>
    <row r="1273" spans="2:6" x14ac:dyDescent="0.3">
      <c r="B1273" s="20">
        <v>43951</v>
      </c>
      <c r="C1273" s="10">
        <v>82.2</v>
      </c>
      <c r="D1273" s="11">
        <v>15535800</v>
      </c>
      <c r="E1273" t="s">
        <v>53</v>
      </c>
      <c r="F1273">
        <f>(Акции[[#This Row],[Close]]-C1272)/C1272</f>
        <v>-1.8624641833810913E-2</v>
      </c>
    </row>
    <row r="1274" spans="2:6" x14ac:dyDescent="0.3">
      <c r="B1274" s="20">
        <v>43952</v>
      </c>
      <c r="C1274" s="10">
        <v>82.84</v>
      </c>
      <c r="D1274" s="11">
        <v>12705300</v>
      </c>
      <c r="E1274" t="s">
        <v>53</v>
      </c>
      <c r="F1274">
        <f>(Акции[[#This Row],[Close]]-C1273)/C1273</f>
        <v>7.7858880778588872E-3</v>
      </c>
    </row>
    <row r="1275" spans="2:6" x14ac:dyDescent="0.3">
      <c r="B1275" s="20">
        <v>43955</v>
      </c>
      <c r="C1275" s="10">
        <v>81.86</v>
      </c>
      <c r="D1275" s="11">
        <v>6833000</v>
      </c>
      <c r="E1275" t="s">
        <v>53</v>
      </c>
      <c r="F1275">
        <f>(Акции[[#This Row],[Close]]-C1274)/C1274</f>
        <v>-1.1830033800096619E-2</v>
      </c>
    </row>
    <row r="1276" spans="2:6" x14ac:dyDescent="0.3">
      <c r="B1276" s="20">
        <v>43956</v>
      </c>
      <c r="C1276" s="10">
        <v>85.37</v>
      </c>
      <c r="D1276" s="11">
        <v>10927000</v>
      </c>
      <c r="E1276" t="s">
        <v>53</v>
      </c>
      <c r="F1276">
        <f>(Акции[[#This Row],[Close]]-C1275)/C1275</f>
        <v>4.287808453457128E-2</v>
      </c>
    </row>
    <row r="1277" spans="2:6" x14ac:dyDescent="0.3">
      <c r="B1277" s="20">
        <v>43957</v>
      </c>
      <c r="C1277" s="10">
        <v>85.42</v>
      </c>
      <c r="D1277" s="11">
        <v>17042600</v>
      </c>
      <c r="E1277" t="s">
        <v>53</v>
      </c>
      <c r="F1277">
        <f>(Акции[[#This Row],[Close]]-C1276)/C1276</f>
        <v>5.85685838116401E-4</v>
      </c>
    </row>
    <row r="1278" spans="2:6" x14ac:dyDescent="0.3">
      <c r="B1278" s="20">
        <v>43958</v>
      </c>
      <c r="C1278" s="10">
        <v>84.22</v>
      </c>
      <c r="D1278" s="11">
        <v>11941800</v>
      </c>
      <c r="E1278" t="s">
        <v>53</v>
      </c>
      <c r="F1278">
        <f>(Акции[[#This Row],[Close]]-C1277)/C1277</f>
        <v>-1.40482322641068E-2</v>
      </c>
    </row>
    <row r="1279" spans="2:6" x14ac:dyDescent="0.3">
      <c r="B1279" s="20">
        <v>43959</v>
      </c>
      <c r="C1279" s="10">
        <v>83.96</v>
      </c>
      <c r="D1279" s="11">
        <v>20190200</v>
      </c>
      <c r="E1279" t="s">
        <v>53</v>
      </c>
      <c r="F1279">
        <f>(Акции[[#This Row],[Close]]-C1278)/C1278</f>
        <v>-3.0871526953218371E-3</v>
      </c>
    </row>
    <row r="1280" spans="2:6" x14ac:dyDescent="0.3">
      <c r="B1280" s="20">
        <v>43962</v>
      </c>
      <c r="C1280" s="10">
        <v>87.9</v>
      </c>
      <c r="D1280" s="11">
        <v>19219800</v>
      </c>
      <c r="E1280" t="s">
        <v>53</v>
      </c>
      <c r="F1280">
        <f>(Акции[[#This Row],[Close]]-C1279)/C1279</f>
        <v>4.6927108146736687E-2</v>
      </c>
    </row>
    <row r="1281" spans="2:6" x14ac:dyDescent="0.3">
      <c r="B1281" s="20">
        <v>43963</v>
      </c>
      <c r="C1281" s="10">
        <v>90.46</v>
      </c>
      <c r="D1281" s="11">
        <v>23492300</v>
      </c>
      <c r="E1281" t="s">
        <v>53</v>
      </c>
      <c r="F1281">
        <f>(Акции[[#This Row],[Close]]-C1280)/C1280</f>
        <v>2.9124004550625575E-2</v>
      </c>
    </row>
    <row r="1282" spans="2:6" x14ac:dyDescent="0.3">
      <c r="B1282" s="20">
        <v>43964</v>
      </c>
      <c r="C1282" s="10">
        <v>88.87</v>
      </c>
      <c r="D1282" s="11">
        <v>23562600</v>
      </c>
      <c r="E1282" t="s">
        <v>53</v>
      </c>
      <c r="F1282">
        <f>(Акции[[#This Row],[Close]]-C1281)/C1281</f>
        <v>-1.7576829537917192E-2</v>
      </c>
    </row>
    <row r="1283" spans="2:6" x14ac:dyDescent="0.3">
      <c r="B1283" s="20">
        <v>43965</v>
      </c>
      <c r="C1283" s="10">
        <v>89.94</v>
      </c>
      <c r="D1283" s="11">
        <v>13379500</v>
      </c>
      <c r="E1283" t="s">
        <v>53</v>
      </c>
      <c r="F1283">
        <f>(Акции[[#This Row],[Close]]-C1282)/C1282</f>
        <v>1.2040058512433815E-2</v>
      </c>
    </row>
    <row r="1284" spans="2:6" x14ac:dyDescent="0.3">
      <c r="B1284" s="20">
        <v>43966</v>
      </c>
      <c r="C1284" s="10">
        <v>90.71</v>
      </c>
      <c r="D1284" s="11">
        <v>14071200</v>
      </c>
      <c r="E1284" t="s">
        <v>53</v>
      </c>
      <c r="F1284">
        <f>(Акции[[#This Row],[Close]]-C1283)/C1283</f>
        <v>8.5612630642650216E-3</v>
      </c>
    </row>
    <row r="1285" spans="2:6" x14ac:dyDescent="0.3">
      <c r="B1285" s="20">
        <v>43969</v>
      </c>
      <c r="C1285" s="10">
        <v>91.47</v>
      </c>
      <c r="D1285" s="11">
        <v>16302900</v>
      </c>
      <c r="E1285" t="s">
        <v>53</v>
      </c>
      <c r="F1285">
        <f>(Акции[[#This Row],[Close]]-C1284)/C1284</f>
        <v>8.3783485833976972E-3</v>
      </c>
    </row>
    <row r="1286" spans="2:6" x14ac:dyDescent="0.3">
      <c r="B1286" s="20">
        <v>43970</v>
      </c>
      <c r="C1286" s="10">
        <v>91.2</v>
      </c>
      <c r="D1286" s="11">
        <v>9892500</v>
      </c>
      <c r="E1286" t="s">
        <v>53</v>
      </c>
      <c r="F1286">
        <f>(Акции[[#This Row],[Close]]-C1285)/C1285</f>
        <v>-2.951787471302023E-3</v>
      </c>
    </row>
    <row r="1287" spans="2:6" x14ac:dyDescent="0.3">
      <c r="B1287" s="20">
        <v>43971</v>
      </c>
      <c r="C1287" s="10">
        <v>91.19</v>
      </c>
      <c r="D1287" s="11">
        <v>10661500</v>
      </c>
      <c r="E1287" t="s">
        <v>53</v>
      </c>
      <c r="F1287">
        <f>(Акции[[#This Row],[Close]]-C1286)/C1286</f>
        <v>-1.0964912280707364E-4</v>
      </c>
    </row>
    <row r="1288" spans="2:6" x14ac:dyDescent="0.3">
      <c r="B1288" s="20">
        <v>43972</v>
      </c>
      <c r="C1288" s="10">
        <v>93.02</v>
      </c>
      <c r="D1288" s="11">
        <v>10393200</v>
      </c>
      <c r="E1288" t="s">
        <v>53</v>
      </c>
      <c r="F1288">
        <f>(Акции[[#This Row],[Close]]-C1287)/C1287</f>
        <v>2.0067989911174453E-2</v>
      </c>
    </row>
    <row r="1289" spans="2:6" x14ac:dyDescent="0.3">
      <c r="B1289" s="20">
        <v>43973</v>
      </c>
      <c r="C1289" s="10">
        <v>92.1</v>
      </c>
      <c r="D1289" s="11">
        <v>5507000</v>
      </c>
      <c r="E1289" t="s">
        <v>53</v>
      </c>
      <c r="F1289">
        <f>(Акции[[#This Row],[Close]]-C1288)/C1288</f>
        <v>-9.8903461621156936E-3</v>
      </c>
    </row>
    <row r="1290" spans="2:6" x14ac:dyDescent="0.3">
      <c r="B1290" s="20">
        <v>43977</v>
      </c>
      <c r="C1290" s="10">
        <v>90.71</v>
      </c>
      <c r="D1290" s="11">
        <v>11869800</v>
      </c>
      <c r="E1290" t="s">
        <v>53</v>
      </c>
      <c r="F1290">
        <f>(Акции[[#This Row],[Close]]-C1289)/C1289</f>
        <v>-1.5092290988056468E-2</v>
      </c>
    </row>
    <row r="1291" spans="2:6" x14ac:dyDescent="0.3">
      <c r="B1291" s="20">
        <v>43978</v>
      </c>
      <c r="C1291" s="10">
        <v>89.98</v>
      </c>
      <c r="D1291" s="11">
        <v>12529500</v>
      </c>
      <c r="E1291" t="s">
        <v>53</v>
      </c>
      <c r="F1291">
        <f>(Акции[[#This Row],[Close]]-C1290)/C1290</f>
        <v>-8.04762429721078E-3</v>
      </c>
    </row>
    <row r="1292" spans="2:6" x14ac:dyDescent="0.3">
      <c r="B1292" s="20">
        <v>43979</v>
      </c>
      <c r="C1292" s="10">
        <v>90.03</v>
      </c>
      <c r="D1292" s="11">
        <v>8765900</v>
      </c>
      <c r="E1292" t="s">
        <v>53</v>
      </c>
      <c r="F1292">
        <f>(Акции[[#This Row],[Close]]-C1291)/C1291</f>
        <v>5.5567903978658766E-4</v>
      </c>
    </row>
    <row r="1293" spans="2:6" x14ac:dyDescent="0.3">
      <c r="B1293" s="20">
        <v>43980</v>
      </c>
      <c r="C1293" s="10">
        <v>92.67</v>
      </c>
      <c r="D1293" s="11">
        <v>13781600</v>
      </c>
      <c r="E1293" t="s">
        <v>53</v>
      </c>
      <c r="F1293">
        <f>(Акции[[#This Row],[Close]]-C1292)/C1292</f>
        <v>2.9323558813728764E-2</v>
      </c>
    </row>
    <row r="1294" spans="2:6" x14ac:dyDescent="0.3">
      <c r="B1294" s="20">
        <v>43983</v>
      </c>
      <c r="C1294" s="10">
        <v>90.7</v>
      </c>
      <c r="D1294" s="11">
        <v>8486500</v>
      </c>
      <c r="E1294" t="s">
        <v>53</v>
      </c>
      <c r="F1294">
        <f>(Акции[[#This Row],[Close]]-C1293)/C1293</f>
        <v>-2.1258228121290589E-2</v>
      </c>
    </row>
    <row r="1295" spans="2:6" x14ac:dyDescent="0.3">
      <c r="B1295" s="20">
        <v>43984</v>
      </c>
      <c r="C1295" s="10">
        <v>91.04</v>
      </c>
      <c r="D1295" s="11">
        <v>9413300</v>
      </c>
      <c r="E1295" t="s">
        <v>53</v>
      </c>
      <c r="F1295">
        <f>(Акции[[#This Row],[Close]]-C1294)/C1294</f>
        <v>3.7486218302095193E-3</v>
      </c>
    </row>
    <row r="1296" spans="2:6" x14ac:dyDescent="0.3">
      <c r="B1296" s="20">
        <v>43985</v>
      </c>
      <c r="C1296" s="10">
        <v>90.89</v>
      </c>
      <c r="D1296" s="11">
        <v>8588400</v>
      </c>
      <c r="E1296" t="s">
        <v>53</v>
      </c>
      <c r="F1296">
        <f>(Акции[[#This Row],[Close]]-C1295)/C1295</f>
        <v>-1.6476274165202732E-3</v>
      </c>
    </row>
    <row r="1297" spans="2:6" x14ac:dyDescent="0.3">
      <c r="B1297" s="20">
        <v>43986</v>
      </c>
      <c r="C1297" s="10">
        <v>93.04</v>
      </c>
      <c r="D1297" s="11">
        <v>9525700</v>
      </c>
      <c r="E1297" t="s">
        <v>53</v>
      </c>
      <c r="F1297">
        <f>(Акции[[#This Row],[Close]]-C1296)/C1296</f>
        <v>2.3654967543184132E-2</v>
      </c>
    </row>
    <row r="1298" spans="2:6" x14ac:dyDescent="0.3">
      <c r="B1298" s="20">
        <v>43987</v>
      </c>
      <c r="C1298" s="10">
        <v>93.85</v>
      </c>
      <c r="D1298" s="11">
        <v>9630100</v>
      </c>
      <c r="E1298" t="s">
        <v>53</v>
      </c>
      <c r="F1298">
        <f>(Акции[[#This Row],[Close]]-C1297)/C1297</f>
        <v>8.7059329320720979E-3</v>
      </c>
    </row>
    <row r="1299" spans="2:6" x14ac:dyDescent="0.3">
      <c r="B1299" s="20">
        <v>43990</v>
      </c>
      <c r="C1299" s="10">
        <v>94.59</v>
      </c>
      <c r="D1299" s="11">
        <v>6621400</v>
      </c>
      <c r="E1299" t="s">
        <v>53</v>
      </c>
      <c r="F1299">
        <f>(Акции[[#This Row],[Close]]-C1298)/C1298</f>
        <v>7.8849227490677583E-3</v>
      </c>
    </row>
    <row r="1300" spans="2:6" x14ac:dyDescent="0.3">
      <c r="B1300" s="20">
        <v>43991</v>
      </c>
      <c r="C1300" s="10">
        <v>96.17</v>
      </c>
      <c r="D1300" s="11">
        <v>9555900</v>
      </c>
      <c r="E1300" t="s">
        <v>53</v>
      </c>
      <c r="F1300">
        <f>(Акции[[#This Row],[Close]]-C1299)/C1299</f>
        <v>1.6703668463896801E-2</v>
      </c>
    </row>
    <row r="1301" spans="2:6" x14ac:dyDescent="0.3">
      <c r="B1301" s="20">
        <v>43992</v>
      </c>
      <c r="C1301" s="10">
        <v>96.9</v>
      </c>
      <c r="D1301" s="11">
        <v>11138300</v>
      </c>
      <c r="E1301" t="s">
        <v>53</v>
      </c>
      <c r="F1301">
        <f>(Акции[[#This Row],[Close]]-C1300)/C1300</f>
        <v>7.590724758240657E-3</v>
      </c>
    </row>
    <row r="1302" spans="2:6" x14ac:dyDescent="0.3">
      <c r="B1302" s="20">
        <v>43993</v>
      </c>
      <c r="C1302" s="10">
        <v>92.26</v>
      </c>
      <c r="D1302" s="11">
        <v>12584800</v>
      </c>
      <c r="E1302" t="s">
        <v>53</v>
      </c>
      <c r="F1302">
        <f>(Акции[[#This Row],[Close]]-C1301)/C1301</f>
        <v>-4.7884416924664608E-2</v>
      </c>
    </row>
    <row r="1303" spans="2:6" x14ac:dyDescent="0.3">
      <c r="B1303" s="20">
        <v>43994</v>
      </c>
      <c r="C1303" s="10">
        <v>92.46</v>
      </c>
      <c r="D1303" s="11">
        <v>8009100</v>
      </c>
      <c r="E1303" t="s">
        <v>53</v>
      </c>
      <c r="F1303">
        <f>(Акции[[#This Row],[Close]]-C1302)/C1302</f>
        <v>2.1677866897896014E-3</v>
      </c>
    </row>
    <row r="1304" spans="2:6" x14ac:dyDescent="0.3">
      <c r="B1304" s="20">
        <v>43997</v>
      </c>
      <c r="C1304" s="10">
        <v>93.08</v>
      </c>
      <c r="D1304" s="11">
        <v>7120200</v>
      </c>
      <c r="E1304" t="s">
        <v>53</v>
      </c>
      <c r="F1304">
        <f>(Акции[[#This Row],[Close]]-C1303)/C1303</f>
        <v>6.7056024226693116E-3</v>
      </c>
    </row>
    <row r="1305" spans="2:6" x14ac:dyDescent="0.3">
      <c r="B1305" s="20">
        <v>43998</v>
      </c>
      <c r="C1305" s="10">
        <v>96.06</v>
      </c>
      <c r="D1305" s="11">
        <v>9366100</v>
      </c>
      <c r="E1305" t="s">
        <v>53</v>
      </c>
      <c r="F1305">
        <f>(Акции[[#This Row],[Close]]-C1304)/C1304</f>
        <v>3.2015470562956637E-2</v>
      </c>
    </row>
    <row r="1306" spans="2:6" x14ac:dyDescent="0.3">
      <c r="B1306" s="20">
        <v>43999</v>
      </c>
      <c r="C1306" s="10">
        <v>95.74</v>
      </c>
      <c r="D1306" s="11">
        <v>6210900</v>
      </c>
      <c r="E1306" t="s">
        <v>53</v>
      </c>
      <c r="F1306">
        <f>(Акции[[#This Row],[Close]]-C1305)/C1305</f>
        <v>-3.3312513012701164E-3</v>
      </c>
    </row>
    <row r="1307" spans="2:6" x14ac:dyDescent="0.3">
      <c r="B1307" s="20">
        <v>44000</v>
      </c>
      <c r="C1307" s="10">
        <v>96.23</v>
      </c>
      <c r="D1307" s="11">
        <v>4571600</v>
      </c>
      <c r="E1307" t="s">
        <v>53</v>
      </c>
      <c r="F1307">
        <f>(Акции[[#This Row],[Close]]-C1306)/C1306</f>
        <v>5.1180279924797276E-3</v>
      </c>
    </row>
    <row r="1308" spans="2:6" x14ac:dyDescent="0.3">
      <c r="B1308" s="20">
        <v>44001</v>
      </c>
      <c r="C1308" s="10">
        <v>96.71</v>
      </c>
      <c r="D1308" s="11">
        <v>9210900</v>
      </c>
      <c r="E1308" t="s">
        <v>53</v>
      </c>
      <c r="F1308">
        <f>(Акции[[#This Row],[Close]]-C1307)/C1307</f>
        <v>4.9880494648237529E-3</v>
      </c>
    </row>
    <row r="1309" spans="2:6" x14ac:dyDescent="0.3">
      <c r="B1309" s="20">
        <v>44004</v>
      </c>
      <c r="C1309" s="10">
        <v>97.27</v>
      </c>
      <c r="D1309" s="11">
        <v>6004300</v>
      </c>
      <c r="E1309" t="s">
        <v>53</v>
      </c>
      <c r="F1309">
        <f>(Акции[[#This Row],[Close]]-C1308)/C1308</f>
        <v>5.7905077034433082E-3</v>
      </c>
    </row>
    <row r="1310" spans="2:6" x14ac:dyDescent="0.3">
      <c r="B1310" s="20">
        <v>44005</v>
      </c>
      <c r="C1310" s="10">
        <v>97.31</v>
      </c>
      <c r="D1310" s="11">
        <v>6715600</v>
      </c>
      <c r="E1310" t="s">
        <v>53</v>
      </c>
      <c r="F1310">
        <f>(Акции[[#This Row],[Close]]-C1309)/C1309</f>
        <v>4.1122648298556858E-4</v>
      </c>
    </row>
    <row r="1311" spans="2:6" x14ac:dyDescent="0.3">
      <c r="B1311" s="20">
        <v>44006</v>
      </c>
      <c r="C1311" s="10">
        <v>95.14</v>
      </c>
      <c r="D1311" s="11">
        <v>9025100</v>
      </c>
      <c r="E1311" t="s">
        <v>53</v>
      </c>
      <c r="F1311">
        <f>(Акции[[#This Row],[Close]]-C1310)/C1310</f>
        <v>-2.2299866406330301E-2</v>
      </c>
    </row>
    <row r="1312" spans="2:6" x14ac:dyDescent="0.3">
      <c r="B1312" s="20">
        <v>44007</v>
      </c>
      <c r="C1312" s="10">
        <v>96.99</v>
      </c>
      <c r="D1312" s="11">
        <v>6411700</v>
      </c>
      <c r="E1312" t="s">
        <v>53</v>
      </c>
      <c r="F1312">
        <f>(Акции[[#This Row],[Close]]-C1311)/C1311</f>
        <v>1.9445028379230549E-2</v>
      </c>
    </row>
    <row r="1313" spans="2:6" x14ac:dyDescent="0.3">
      <c r="B1313" s="20">
        <v>44008</v>
      </c>
      <c r="C1313" s="10">
        <v>96.13</v>
      </c>
      <c r="D1313" s="11">
        <v>14568400</v>
      </c>
      <c r="E1313" t="s">
        <v>53</v>
      </c>
      <c r="F1313">
        <f>(Акции[[#This Row],[Close]]-C1312)/C1312</f>
        <v>-8.8668934941746515E-3</v>
      </c>
    </row>
    <row r="1314" spans="2:6" x14ac:dyDescent="0.3">
      <c r="B1314" s="20">
        <v>44011</v>
      </c>
      <c r="C1314" s="10">
        <v>96.44</v>
      </c>
      <c r="D1314" s="11">
        <v>6676400</v>
      </c>
      <c r="E1314" t="s">
        <v>53</v>
      </c>
      <c r="F1314">
        <f>(Акции[[#This Row],[Close]]-C1313)/C1313</f>
        <v>3.2247997503381076E-3</v>
      </c>
    </row>
    <row r="1315" spans="2:6" x14ac:dyDescent="0.3">
      <c r="B1315" s="20">
        <v>44012</v>
      </c>
      <c r="C1315" s="10">
        <v>98.18</v>
      </c>
      <c r="D1315" s="11">
        <v>8112500</v>
      </c>
      <c r="E1315" t="s">
        <v>53</v>
      </c>
      <c r="F1315">
        <f>(Акции[[#This Row],[Close]]-C1314)/C1314</f>
        <v>1.8042306097055257E-2</v>
      </c>
    </row>
    <row r="1316" spans="2:6" x14ac:dyDescent="0.3">
      <c r="B1316" s="20">
        <v>44013</v>
      </c>
      <c r="C1316" s="10">
        <v>99.14</v>
      </c>
      <c r="D1316" s="11">
        <v>6522900</v>
      </c>
      <c r="E1316" t="s">
        <v>53</v>
      </c>
      <c r="F1316">
        <f>(Акции[[#This Row],[Close]]-C1315)/C1315</f>
        <v>9.7779588510897714E-3</v>
      </c>
    </row>
    <row r="1317" spans="2:6" x14ac:dyDescent="0.3">
      <c r="B1317" s="20">
        <v>44014</v>
      </c>
      <c r="C1317" s="10">
        <v>98.88</v>
      </c>
      <c r="D1317" s="11">
        <v>6158800</v>
      </c>
      <c r="E1317" t="s">
        <v>53</v>
      </c>
      <c r="F1317">
        <f>(Акции[[#This Row],[Close]]-C1316)/C1316</f>
        <v>-2.6225539640912358E-3</v>
      </c>
    </row>
    <row r="1318" spans="2:6" x14ac:dyDescent="0.3">
      <c r="B1318" s="20">
        <v>44018</v>
      </c>
      <c r="C1318" s="10">
        <v>99.01</v>
      </c>
      <c r="D1318" s="11">
        <v>7039000</v>
      </c>
      <c r="E1318" t="s">
        <v>53</v>
      </c>
      <c r="F1318">
        <f>(Акции[[#This Row],[Close]]-C1317)/C1317</f>
        <v>1.3147249190939489E-3</v>
      </c>
    </row>
    <row r="1319" spans="2:6" x14ac:dyDescent="0.3">
      <c r="B1319" s="20">
        <v>44019</v>
      </c>
      <c r="C1319" s="10">
        <v>99.35</v>
      </c>
      <c r="D1319" s="11">
        <v>6345600</v>
      </c>
      <c r="E1319" t="s">
        <v>53</v>
      </c>
      <c r="F1319">
        <f>(Акции[[#This Row],[Close]]-C1318)/C1318</f>
        <v>3.4339965660033249E-3</v>
      </c>
    </row>
    <row r="1320" spans="2:6" x14ac:dyDescent="0.3">
      <c r="B1320" s="20">
        <v>44020</v>
      </c>
      <c r="C1320" s="10">
        <v>99.28</v>
      </c>
      <c r="D1320" s="11">
        <v>6154400</v>
      </c>
      <c r="E1320" t="s">
        <v>53</v>
      </c>
      <c r="F1320">
        <f>(Акции[[#This Row],[Close]]-C1319)/C1319</f>
        <v>-7.0457976849515032E-4</v>
      </c>
    </row>
    <row r="1321" spans="2:6" x14ac:dyDescent="0.3">
      <c r="B1321" s="20">
        <v>44021</v>
      </c>
      <c r="C1321" s="10">
        <v>97.94</v>
      </c>
      <c r="D1321" s="11">
        <v>5817300</v>
      </c>
      <c r="E1321" t="s">
        <v>53</v>
      </c>
      <c r="F1321">
        <f>(Акции[[#This Row],[Close]]-C1320)/C1320</f>
        <v>-1.3497179693795361E-2</v>
      </c>
    </row>
    <row r="1322" spans="2:6" x14ac:dyDescent="0.3">
      <c r="B1322" s="20">
        <v>44022</v>
      </c>
      <c r="C1322" s="10">
        <v>96.83</v>
      </c>
      <c r="D1322" s="11">
        <v>6200900</v>
      </c>
      <c r="E1322" t="s">
        <v>53</v>
      </c>
      <c r="F1322">
        <f>(Акции[[#This Row],[Close]]-C1321)/C1321</f>
        <v>-1.1333469471104753E-2</v>
      </c>
    </row>
    <row r="1323" spans="2:6" x14ac:dyDescent="0.3">
      <c r="B1323" s="20">
        <v>44025</v>
      </c>
      <c r="C1323" s="10">
        <v>97.86</v>
      </c>
      <c r="D1323" s="11">
        <v>8507400</v>
      </c>
      <c r="E1323" t="s">
        <v>53</v>
      </c>
      <c r="F1323">
        <f>(Акции[[#This Row],[Close]]-C1322)/C1322</f>
        <v>1.0637199215119294E-2</v>
      </c>
    </row>
    <row r="1324" spans="2:6" x14ac:dyDescent="0.3">
      <c r="B1324" s="20">
        <v>44026</v>
      </c>
      <c r="C1324" s="10">
        <v>98.87</v>
      </c>
      <c r="D1324" s="11">
        <v>6765600</v>
      </c>
      <c r="E1324" t="s">
        <v>53</v>
      </c>
      <c r="F1324">
        <f>(Акции[[#This Row],[Close]]-C1323)/C1323</f>
        <v>1.0320866544042562E-2</v>
      </c>
    </row>
    <row r="1325" spans="2:6" x14ac:dyDescent="0.3">
      <c r="B1325" s="20">
        <v>44027</v>
      </c>
      <c r="C1325" s="10">
        <v>100.48</v>
      </c>
      <c r="D1325" s="11">
        <v>5661600</v>
      </c>
      <c r="E1325" t="s">
        <v>53</v>
      </c>
      <c r="F1325">
        <f>(Акции[[#This Row],[Close]]-C1324)/C1324</f>
        <v>1.6284009305148169E-2</v>
      </c>
    </row>
    <row r="1326" spans="2:6" x14ac:dyDescent="0.3">
      <c r="B1326" s="20">
        <v>44028</v>
      </c>
      <c r="C1326" s="10">
        <v>99.92</v>
      </c>
      <c r="D1326" s="11">
        <v>4269200</v>
      </c>
      <c r="E1326" t="s">
        <v>53</v>
      </c>
      <c r="F1326">
        <f>(Акции[[#This Row],[Close]]-C1325)/C1325</f>
        <v>-5.5732484076433343E-3</v>
      </c>
    </row>
    <row r="1327" spans="2:6" x14ac:dyDescent="0.3">
      <c r="B1327" s="20">
        <v>44029</v>
      </c>
      <c r="C1327" s="10">
        <v>100.83</v>
      </c>
      <c r="D1327" s="11">
        <v>6890900</v>
      </c>
      <c r="E1327" t="s">
        <v>53</v>
      </c>
      <c r="F1327">
        <f>(Акции[[#This Row],[Close]]-C1326)/C1326</f>
        <v>9.1072858286628967E-3</v>
      </c>
    </row>
    <row r="1328" spans="2:6" x14ac:dyDescent="0.3">
      <c r="B1328" s="20">
        <v>44032</v>
      </c>
      <c r="C1328" s="10">
        <v>99.54</v>
      </c>
      <c r="D1328" s="11">
        <v>4823300</v>
      </c>
      <c r="E1328" t="s">
        <v>53</v>
      </c>
      <c r="F1328">
        <f>(Акции[[#This Row],[Close]]-C1327)/C1327</f>
        <v>-1.2793811365664902E-2</v>
      </c>
    </row>
    <row r="1329" spans="2:6" x14ac:dyDescent="0.3">
      <c r="B1329" s="20">
        <v>44033</v>
      </c>
      <c r="C1329" s="10">
        <v>97.4</v>
      </c>
      <c r="D1329" s="11">
        <v>8240500</v>
      </c>
      <c r="E1329" t="s">
        <v>53</v>
      </c>
      <c r="F1329">
        <f>(Акции[[#This Row],[Close]]-C1328)/C1328</f>
        <v>-2.149889491661644E-2</v>
      </c>
    </row>
    <row r="1330" spans="2:6" x14ac:dyDescent="0.3">
      <c r="B1330" s="20">
        <v>44034</v>
      </c>
      <c r="C1330" s="10">
        <v>97.7</v>
      </c>
      <c r="D1330" s="11">
        <v>4441800</v>
      </c>
      <c r="E1330" t="s">
        <v>53</v>
      </c>
      <c r="F1330">
        <f>(Акции[[#This Row],[Close]]-C1329)/C1329</f>
        <v>3.0800821355235846E-3</v>
      </c>
    </row>
    <row r="1331" spans="2:6" x14ac:dyDescent="0.3">
      <c r="B1331" s="20">
        <v>44035</v>
      </c>
      <c r="C1331" s="10">
        <v>98.03</v>
      </c>
      <c r="D1331" s="11">
        <v>5127200</v>
      </c>
      <c r="E1331" t="s">
        <v>53</v>
      </c>
      <c r="F1331">
        <f>(Акции[[#This Row],[Close]]-C1330)/C1330</f>
        <v>3.3776867963152333E-3</v>
      </c>
    </row>
    <row r="1332" spans="2:6" x14ac:dyDescent="0.3">
      <c r="B1332" s="20">
        <v>44036</v>
      </c>
      <c r="C1332" s="10">
        <v>97.11</v>
      </c>
      <c r="D1332" s="11">
        <v>5169400</v>
      </c>
      <c r="E1332" t="s">
        <v>53</v>
      </c>
      <c r="F1332">
        <f>(Акции[[#This Row],[Close]]-C1331)/C1331</f>
        <v>-9.3848821789248357E-3</v>
      </c>
    </row>
    <row r="1333" spans="2:6" x14ac:dyDescent="0.3">
      <c r="B1333" s="20">
        <v>44039</v>
      </c>
      <c r="C1333" s="10">
        <v>97.16</v>
      </c>
      <c r="D1333" s="11">
        <v>5030700</v>
      </c>
      <c r="E1333" t="s">
        <v>53</v>
      </c>
      <c r="F1333">
        <f>(Акции[[#This Row],[Close]]-C1332)/C1332</f>
        <v>5.1488003295229281E-4</v>
      </c>
    </row>
    <row r="1334" spans="2:6" x14ac:dyDescent="0.3">
      <c r="B1334" s="20">
        <v>44040</v>
      </c>
      <c r="C1334" s="10">
        <v>96.71</v>
      </c>
      <c r="D1334" s="11">
        <v>5941800</v>
      </c>
      <c r="E1334" t="s">
        <v>53</v>
      </c>
      <c r="F1334">
        <f>(Акции[[#This Row],[Close]]-C1333)/C1333</f>
        <v>-4.6315356113627304E-3</v>
      </c>
    </row>
    <row r="1335" spans="2:6" x14ac:dyDescent="0.3">
      <c r="B1335" s="20">
        <v>44041</v>
      </c>
      <c r="C1335" s="10">
        <v>97.01</v>
      </c>
      <c r="D1335" s="11">
        <v>5512000</v>
      </c>
      <c r="E1335" t="s">
        <v>53</v>
      </c>
      <c r="F1335">
        <f>(Акции[[#This Row],[Close]]-C1334)/C1334</f>
        <v>3.1020576982733056E-3</v>
      </c>
    </row>
    <row r="1336" spans="2:6" x14ac:dyDescent="0.3">
      <c r="B1336" s="20">
        <v>44042</v>
      </c>
      <c r="C1336" s="10">
        <v>96.04</v>
      </c>
      <c r="D1336" s="11">
        <v>6411500</v>
      </c>
      <c r="E1336" t="s">
        <v>53</v>
      </c>
      <c r="F1336">
        <f>(Акции[[#This Row],[Close]]-C1335)/C1335</f>
        <v>-9.9989691784352006E-3</v>
      </c>
    </row>
    <row r="1337" spans="2:6" x14ac:dyDescent="0.3">
      <c r="B1337" s="20">
        <v>44043</v>
      </c>
      <c r="C1337" s="10">
        <v>94.91</v>
      </c>
      <c r="D1337" s="11">
        <v>14614300</v>
      </c>
      <c r="E1337" t="s">
        <v>53</v>
      </c>
      <c r="F1337">
        <f>(Акции[[#This Row],[Close]]-C1336)/C1336</f>
        <v>-1.1765930862140875E-2</v>
      </c>
    </row>
    <row r="1338" spans="2:6" x14ac:dyDescent="0.3">
      <c r="B1338" s="20">
        <v>44046</v>
      </c>
      <c r="C1338" s="10">
        <v>95.94</v>
      </c>
      <c r="D1338" s="11">
        <v>6919000</v>
      </c>
      <c r="E1338" t="s">
        <v>53</v>
      </c>
      <c r="F1338">
        <f>(Акции[[#This Row],[Close]]-C1337)/C1337</f>
        <v>1.0852386471393964E-2</v>
      </c>
    </row>
    <row r="1339" spans="2:6" x14ac:dyDescent="0.3">
      <c r="B1339" s="20">
        <v>44047</v>
      </c>
      <c r="C1339" s="10">
        <v>94.29</v>
      </c>
      <c r="D1339" s="11">
        <v>7865100</v>
      </c>
      <c r="E1339" t="s">
        <v>53</v>
      </c>
      <c r="F1339">
        <f>(Акции[[#This Row],[Close]]-C1338)/C1338</f>
        <v>-1.7198248905565889E-2</v>
      </c>
    </row>
    <row r="1340" spans="2:6" x14ac:dyDescent="0.3">
      <c r="B1340" s="20">
        <v>44048</v>
      </c>
      <c r="C1340" s="10">
        <v>93.25</v>
      </c>
      <c r="D1340" s="11">
        <v>6932700</v>
      </c>
      <c r="E1340" t="s">
        <v>53</v>
      </c>
      <c r="F1340">
        <f>(Акции[[#This Row],[Close]]-C1339)/C1339</f>
        <v>-1.1029801675681475E-2</v>
      </c>
    </row>
    <row r="1341" spans="2:6" x14ac:dyDescent="0.3">
      <c r="B1341" s="20">
        <v>44049</v>
      </c>
      <c r="C1341" s="10">
        <v>92.57</v>
      </c>
      <c r="D1341" s="11">
        <v>7269300</v>
      </c>
      <c r="E1341" t="s">
        <v>53</v>
      </c>
      <c r="F1341">
        <f>(Акции[[#This Row],[Close]]-C1340)/C1340</f>
        <v>-7.2922252010724593E-3</v>
      </c>
    </row>
    <row r="1342" spans="2:6" x14ac:dyDescent="0.3">
      <c r="B1342" s="20">
        <v>44050</v>
      </c>
      <c r="C1342" s="10">
        <v>92.92</v>
      </c>
      <c r="D1342" s="11">
        <v>5226600</v>
      </c>
      <c r="E1342" t="s">
        <v>53</v>
      </c>
      <c r="F1342">
        <f>(Акции[[#This Row],[Close]]-C1341)/C1341</f>
        <v>3.780922545101097E-3</v>
      </c>
    </row>
    <row r="1343" spans="2:6" x14ac:dyDescent="0.3">
      <c r="B1343" s="20">
        <v>44053</v>
      </c>
      <c r="C1343" s="10">
        <v>92.38</v>
      </c>
      <c r="D1343" s="11">
        <v>7623600</v>
      </c>
      <c r="E1343" t="s">
        <v>53</v>
      </c>
      <c r="F1343">
        <f>(Акции[[#This Row],[Close]]-C1342)/C1342</f>
        <v>-5.811450710288487E-3</v>
      </c>
    </row>
    <row r="1344" spans="2:6" x14ac:dyDescent="0.3">
      <c r="B1344" s="20">
        <v>44054</v>
      </c>
      <c r="C1344" s="10">
        <v>92.67</v>
      </c>
      <c r="D1344" s="11">
        <v>7208400</v>
      </c>
      <c r="E1344" t="s">
        <v>53</v>
      </c>
      <c r="F1344">
        <f>(Акции[[#This Row],[Close]]-C1343)/C1343</f>
        <v>3.1392076206971883E-3</v>
      </c>
    </row>
    <row r="1345" spans="2:6" x14ac:dyDescent="0.3">
      <c r="B1345" s="20">
        <v>44055</v>
      </c>
      <c r="C1345" s="10">
        <v>95.51</v>
      </c>
      <c r="D1345" s="11">
        <v>7705600</v>
      </c>
      <c r="E1345" t="s">
        <v>53</v>
      </c>
      <c r="F1345">
        <f>(Акции[[#This Row],[Close]]-C1344)/C1344</f>
        <v>3.0646379626632171E-2</v>
      </c>
    </row>
    <row r="1346" spans="2:6" x14ac:dyDescent="0.3">
      <c r="B1346" s="20">
        <v>44056</v>
      </c>
      <c r="C1346" s="10">
        <v>94.68</v>
      </c>
      <c r="D1346" s="11">
        <v>6004200</v>
      </c>
      <c r="E1346" t="s">
        <v>53</v>
      </c>
      <c r="F1346">
        <f>(Акции[[#This Row],[Close]]-C1345)/C1345</f>
        <v>-8.6901895089519232E-3</v>
      </c>
    </row>
    <row r="1347" spans="2:6" x14ac:dyDescent="0.3">
      <c r="B1347" s="20">
        <v>44057</v>
      </c>
      <c r="C1347" s="10">
        <v>95.07</v>
      </c>
      <c r="D1347" s="11">
        <v>5488100</v>
      </c>
      <c r="E1347" t="s">
        <v>53</v>
      </c>
      <c r="F1347">
        <f>(Акции[[#This Row],[Close]]-C1346)/C1346</f>
        <v>4.1191381495562559E-3</v>
      </c>
    </row>
    <row r="1348" spans="2:6" x14ac:dyDescent="0.3">
      <c r="B1348" s="20">
        <v>44060</v>
      </c>
      <c r="C1348" s="10">
        <v>96.35</v>
      </c>
      <c r="D1348" s="11">
        <v>7251400</v>
      </c>
      <c r="E1348" t="s">
        <v>53</v>
      </c>
      <c r="F1348">
        <f>(Акции[[#This Row],[Close]]-C1347)/C1347</f>
        <v>1.3463763542652794E-2</v>
      </c>
    </row>
    <row r="1349" spans="2:6" x14ac:dyDescent="0.3">
      <c r="B1349" s="20">
        <v>44061</v>
      </c>
      <c r="C1349" s="10">
        <v>95.65</v>
      </c>
      <c r="D1349" s="11">
        <v>4557400</v>
      </c>
      <c r="E1349" t="s">
        <v>53</v>
      </c>
      <c r="F1349">
        <f>(Акции[[#This Row],[Close]]-C1348)/C1348</f>
        <v>-7.2651790347689534E-3</v>
      </c>
    </row>
    <row r="1350" spans="2:6" x14ac:dyDescent="0.3">
      <c r="B1350" s="20">
        <v>44062</v>
      </c>
      <c r="C1350" s="10">
        <v>96.1</v>
      </c>
      <c r="D1350" s="11">
        <v>7672000</v>
      </c>
      <c r="E1350" t="s">
        <v>53</v>
      </c>
      <c r="F1350">
        <f>(Акции[[#This Row],[Close]]-C1349)/C1349</f>
        <v>4.7046523784630275E-3</v>
      </c>
    </row>
    <row r="1351" spans="2:6" x14ac:dyDescent="0.3">
      <c r="B1351" s="20">
        <v>44063</v>
      </c>
      <c r="C1351" s="10">
        <v>95.2</v>
      </c>
      <c r="D1351" s="11">
        <v>6798000</v>
      </c>
      <c r="E1351" t="s">
        <v>53</v>
      </c>
      <c r="F1351">
        <f>(Акции[[#This Row],[Close]]-C1350)/C1350</f>
        <v>-9.3652445369405979E-3</v>
      </c>
    </row>
    <row r="1352" spans="2:6" x14ac:dyDescent="0.3">
      <c r="B1352" s="20">
        <v>44064</v>
      </c>
      <c r="C1352" s="10">
        <v>94.86</v>
      </c>
      <c r="D1352" s="11">
        <v>5269000</v>
      </c>
      <c r="E1352" t="s">
        <v>53</v>
      </c>
      <c r="F1352">
        <f>(Акции[[#This Row],[Close]]-C1351)/C1351</f>
        <v>-3.5714285714286073E-3</v>
      </c>
    </row>
    <row r="1353" spans="2:6" x14ac:dyDescent="0.3">
      <c r="B1353" s="20">
        <v>44067</v>
      </c>
      <c r="C1353" s="10">
        <v>94.51</v>
      </c>
      <c r="D1353" s="11">
        <v>4103600</v>
      </c>
      <c r="E1353" t="s">
        <v>53</v>
      </c>
      <c r="F1353">
        <f>(Акции[[#This Row],[Close]]-C1352)/C1352</f>
        <v>-3.6896479021715613E-3</v>
      </c>
    </row>
    <row r="1354" spans="2:6" x14ac:dyDescent="0.3">
      <c r="B1354" s="20">
        <v>44068</v>
      </c>
      <c r="C1354" s="10">
        <v>94.06</v>
      </c>
      <c r="D1354" s="11">
        <v>6710000</v>
      </c>
      <c r="E1354" t="s">
        <v>53</v>
      </c>
      <c r="F1354">
        <f>(Акции[[#This Row],[Close]]-C1353)/C1353</f>
        <v>-4.7614009099566481E-3</v>
      </c>
    </row>
    <row r="1355" spans="2:6" x14ac:dyDescent="0.3">
      <c r="B1355" s="20">
        <v>44069</v>
      </c>
      <c r="C1355" s="10">
        <v>94.35</v>
      </c>
      <c r="D1355" s="11">
        <v>5682800</v>
      </c>
      <c r="E1355" t="s">
        <v>53</v>
      </c>
      <c r="F1355">
        <f>(Акции[[#This Row],[Close]]-C1354)/C1354</f>
        <v>3.083138422283564E-3</v>
      </c>
    </row>
    <row r="1356" spans="2:6" x14ac:dyDescent="0.3">
      <c r="B1356" s="20">
        <v>44070</v>
      </c>
      <c r="C1356" s="10">
        <v>94.3</v>
      </c>
      <c r="D1356" s="11">
        <v>5271500</v>
      </c>
      <c r="E1356" t="s">
        <v>53</v>
      </c>
      <c r="F1356">
        <f>(Акции[[#This Row],[Close]]-C1355)/C1355</f>
        <v>-5.2994170641226454E-4</v>
      </c>
    </row>
    <row r="1357" spans="2:6" x14ac:dyDescent="0.3">
      <c r="B1357" s="20">
        <v>44071</v>
      </c>
      <c r="C1357" s="10">
        <v>94.17</v>
      </c>
      <c r="D1357" s="11">
        <v>4938300</v>
      </c>
      <c r="E1357" t="s">
        <v>53</v>
      </c>
      <c r="F1357">
        <f>(Акции[[#This Row],[Close]]-C1356)/C1356</f>
        <v>-1.3785790031812879E-3</v>
      </c>
    </row>
    <row r="1358" spans="2:6" x14ac:dyDescent="0.3">
      <c r="B1358" s="20">
        <v>44074</v>
      </c>
      <c r="C1358" s="10">
        <v>95.77</v>
      </c>
      <c r="D1358" s="11">
        <v>9932300</v>
      </c>
      <c r="E1358" t="s">
        <v>53</v>
      </c>
      <c r="F1358">
        <f>(Акции[[#This Row],[Close]]-C1357)/C1357</f>
        <v>1.6990549007114733E-2</v>
      </c>
    </row>
    <row r="1359" spans="2:6" x14ac:dyDescent="0.3">
      <c r="B1359" s="20">
        <v>44075</v>
      </c>
      <c r="C1359" s="10">
        <v>92.24</v>
      </c>
      <c r="D1359" s="11">
        <v>15817800</v>
      </c>
      <c r="E1359" t="s">
        <v>53</v>
      </c>
      <c r="F1359">
        <f>(Акции[[#This Row],[Close]]-C1358)/C1358</f>
        <v>-3.6859141693641032E-2</v>
      </c>
    </row>
    <row r="1360" spans="2:6" x14ac:dyDescent="0.3">
      <c r="B1360" s="20">
        <v>44076</v>
      </c>
      <c r="C1360" s="10">
        <v>93.95</v>
      </c>
      <c r="D1360" s="11">
        <v>9139200</v>
      </c>
      <c r="E1360" t="s">
        <v>53</v>
      </c>
      <c r="F1360">
        <f>(Акции[[#This Row],[Close]]-C1359)/C1359</f>
        <v>1.8538594969644492E-2</v>
      </c>
    </row>
    <row r="1361" spans="2:6" x14ac:dyDescent="0.3">
      <c r="B1361" s="20">
        <v>44077</v>
      </c>
      <c r="C1361" s="10">
        <v>91.87</v>
      </c>
      <c r="D1361" s="11">
        <v>8921900</v>
      </c>
      <c r="E1361" t="s">
        <v>53</v>
      </c>
      <c r="F1361">
        <f>(Акции[[#This Row],[Close]]-C1360)/C1360</f>
        <v>-2.2139435870143675E-2</v>
      </c>
    </row>
    <row r="1362" spans="2:6" x14ac:dyDescent="0.3">
      <c r="B1362" s="20">
        <v>44078</v>
      </c>
      <c r="C1362" s="10">
        <v>91.87</v>
      </c>
      <c r="D1362" s="11">
        <v>9444800</v>
      </c>
      <c r="E1362" t="s">
        <v>53</v>
      </c>
      <c r="F1362">
        <f>(Акции[[#This Row],[Close]]-C1361)/C1361</f>
        <v>0</v>
      </c>
    </row>
    <row r="1363" spans="2:6" x14ac:dyDescent="0.3">
      <c r="B1363" s="20">
        <v>44082</v>
      </c>
      <c r="C1363" s="10">
        <v>90.22</v>
      </c>
      <c r="D1363" s="11">
        <v>8563900</v>
      </c>
      <c r="E1363" t="s">
        <v>53</v>
      </c>
      <c r="F1363">
        <f>(Акции[[#This Row],[Close]]-C1362)/C1362</f>
        <v>-1.796016109720263E-2</v>
      </c>
    </row>
    <row r="1364" spans="2:6" x14ac:dyDescent="0.3">
      <c r="B1364" s="20">
        <v>44083</v>
      </c>
      <c r="C1364" s="10">
        <v>91.63</v>
      </c>
      <c r="D1364" s="11">
        <v>5373500</v>
      </c>
      <c r="E1364" t="s">
        <v>53</v>
      </c>
      <c r="F1364">
        <f>(Акции[[#This Row],[Close]]-C1363)/C1363</f>
        <v>1.562846375526487E-2</v>
      </c>
    </row>
    <row r="1365" spans="2:6" x14ac:dyDescent="0.3">
      <c r="B1365" s="20">
        <v>44084</v>
      </c>
      <c r="C1365" s="10">
        <v>89.65</v>
      </c>
      <c r="D1365" s="11">
        <v>10403600</v>
      </c>
      <c r="E1365" t="s">
        <v>53</v>
      </c>
      <c r="F1365">
        <f>(Акции[[#This Row],[Close]]-C1364)/C1364</f>
        <v>-2.1608643457382844E-2</v>
      </c>
    </row>
    <row r="1366" spans="2:6" x14ac:dyDescent="0.3">
      <c r="B1366" s="20">
        <v>44085</v>
      </c>
      <c r="C1366" s="10">
        <v>89.7</v>
      </c>
      <c r="D1366" s="11">
        <v>8385800</v>
      </c>
      <c r="E1366" t="s">
        <v>53</v>
      </c>
      <c r="F1366">
        <f>(Акции[[#This Row],[Close]]-C1365)/C1365</f>
        <v>5.5772448410482047E-4</v>
      </c>
    </row>
    <row r="1367" spans="2:6" x14ac:dyDescent="0.3">
      <c r="B1367" s="20">
        <v>44088</v>
      </c>
      <c r="C1367" s="10">
        <v>90.49</v>
      </c>
      <c r="D1367" s="11">
        <v>5212300</v>
      </c>
      <c r="E1367" t="s">
        <v>53</v>
      </c>
      <c r="F1367">
        <f>(Акции[[#This Row],[Close]]-C1366)/C1366</f>
        <v>8.8071348940913265E-3</v>
      </c>
    </row>
    <row r="1368" spans="2:6" x14ac:dyDescent="0.3">
      <c r="B1368" s="20">
        <v>44089</v>
      </c>
      <c r="C1368" s="10">
        <v>90.91</v>
      </c>
      <c r="D1368" s="11">
        <v>3851300</v>
      </c>
      <c r="E1368" t="s">
        <v>53</v>
      </c>
      <c r="F1368">
        <f>(Акции[[#This Row],[Close]]-C1367)/C1367</f>
        <v>4.6413968394297903E-3</v>
      </c>
    </row>
    <row r="1369" spans="2:6" x14ac:dyDescent="0.3">
      <c r="B1369" s="20">
        <v>44090</v>
      </c>
      <c r="C1369" s="10">
        <v>89.78</v>
      </c>
      <c r="D1369" s="11">
        <v>6304400</v>
      </c>
      <c r="E1369" t="s">
        <v>53</v>
      </c>
      <c r="F1369">
        <f>(Акции[[#This Row],[Close]]-C1368)/C1368</f>
        <v>-1.2429875701242939E-2</v>
      </c>
    </row>
    <row r="1370" spans="2:6" x14ac:dyDescent="0.3">
      <c r="B1370" s="20">
        <v>44091</v>
      </c>
      <c r="C1370" s="10">
        <v>89.63</v>
      </c>
      <c r="D1370" s="11">
        <v>5604700</v>
      </c>
      <c r="E1370" t="s">
        <v>53</v>
      </c>
      <c r="F1370">
        <f>(Акции[[#This Row],[Close]]-C1369)/C1369</f>
        <v>-1.6707507239920438E-3</v>
      </c>
    </row>
    <row r="1371" spans="2:6" x14ac:dyDescent="0.3">
      <c r="B1371" s="20">
        <v>44092</v>
      </c>
      <c r="C1371" s="10">
        <v>90.11</v>
      </c>
      <c r="D1371" s="11">
        <v>10076300</v>
      </c>
      <c r="E1371" t="s">
        <v>53</v>
      </c>
      <c r="F1371">
        <f>(Акции[[#This Row],[Close]]-C1370)/C1370</f>
        <v>5.3553497712819816E-3</v>
      </c>
    </row>
    <row r="1372" spans="2:6" x14ac:dyDescent="0.3">
      <c r="B1372" s="20">
        <v>44095</v>
      </c>
      <c r="C1372" s="10">
        <v>89.09</v>
      </c>
      <c r="D1372" s="11">
        <v>7328300</v>
      </c>
      <c r="E1372" t="s">
        <v>53</v>
      </c>
      <c r="F1372">
        <f>(Акции[[#This Row],[Close]]-C1371)/C1371</f>
        <v>-1.1319498390855576E-2</v>
      </c>
    </row>
    <row r="1373" spans="2:6" x14ac:dyDescent="0.3">
      <c r="B1373" s="20">
        <v>44096</v>
      </c>
      <c r="C1373" s="10">
        <v>88.6</v>
      </c>
      <c r="D1373" s="11">
        <v>5306100</v>
      </c>
      <c r="E1373" t="s">
        <v>53</v>
      </c>
      <c r="F1373">
        <f>(Акции[[#This Row],[Close]]-C1372)/C1372</f>
        <v>-5.5000561230217652E-3</v>
      </c>
    </row>
    <row r="1374" spans="2:6" x14ac:dyDescent="0.3">
      <c r="B1374" s="20">
        <v>44097</v>
      </c>
      <c r="C1374" s="10">
        <v>87.14</v>
      </c>
      <c r="D1374" s="11">
        <v>6253000</v>
      </c>
      <c r="E1374" t="s">
        <v>53</v>
      </c>
      <c r="F1374">
        <f>(Акции[[#This Row],[Close]]-C1373)/C1373</f>
        <v>-1.6478555304740336E-2</v>
      </c>
    </row>
    <row r="1375" spans="2:6" x14ac:dyDescent="0.3">
      <c r="B1375" s="20">
        <v>44098</v>
      </c>
      <c r="C1375" s="10">
        <v>85.91</v>
      </c>
      <c r="D1375" s="11">
        <v>9980800</v>
      </c>
      <c r="E1375" t="s">
        <v>53</v>
      </c>
      <c r="F1375">
        <f>(Акции[[#This Row],[Close]]-C1374)/C1374</f>
        <v>-1.4115216892357172E-2</v>
      </c>
    </row>
    <row r="1376" spans="2:6" x14ac:dyDescent="0.3">
      <c r="B1376" s="20">
        <v>44099</v>
      </c>
      <c r="C1376" s="10">
        <v>86.23</v>
      </c>
      <c r="D1376" s="11">
        <v>9935600</v>
      </c>
      <c r="E1376" t="s">
        <v>53</v>
      </c>
      <c r="F1376">
        <f>(Акции[[#This Row],[Close]]-C1375)/C1375</f>
        <v>3.724828308695232E-3</v>
      </c>
    </row>
    <row r="1377" spans="2:6" x14ac:dyDescent="0.3">
      <c r="B1377" s="20">
        <v>44102</v>
      </c>
      <c r="C1377" s="10">
        <v>87.28</v>
      </c>
      <c r="D1377" s="11">
        <v>6306900</v>
      </c>
      <c r="E1377" t="s">
        <v>53</v>
      </c>
      <c r="F1377">
        <f>(Акции[[#This Row],[Close]]-C1376)/C1376</f>
        <v>1.2176736634581898E-2</v>
      </c>
    </row>
    <row r="1378" spans="2:6" x14ac:dyDescent="0.3">
      <c r="B1378" s="20">
        <v>44103</v>
      </c>
      <c r="C1378" s="10">
        <v>86.89</v>
      </c>
      <c r="D1378" s="11">
        <v>5508900</v>
      </c>
      <c r="E1378" t="s">
        <v>53</v>
      </c>
      <c r="F1378">
        <f>(Акции[[#This Row],[Close]]-C1377)/C1377</f>
        <v>-4.4683776351970737E-3</v>
      </c>
    </row>
    <row r="1379" spans="2:6" x14ac:dyDescent="0.3">
      <c r="B1379" s="20">
        <v>44104</v>
      </c>
      <c r="C1379" s="10">
        <v>87.59</v>
      </c>
      <c r="D1379" s="11">
        <v>8207600</v>
      </c>
      <c r="E1379" t="s">
        <v>53</v>
      </c>
      <c r="F1379">
        <f>(Акции[[#This Row],[Close]]-C1378)/C1378</f>
        <v>8.0561629646680039E-3</v>
      </c>
    </row>
    <row r="1380" spans="2:6" x14ac:dyDescent="0.3">
      <c r="B1380" s="20">
        <v>44105</v>
      </c>
      <c r="C1380" s="10">
        <v>87.14</v>
      </c>
      <c r="D1380" s="11">
        <v>8777300</v>
      </c>
      <c r="E1380" t="s">
        <v>53</v>
      </c>
      <c r="F1380">
        <f>(Акции[[#This Row],[Close]]-C1379)/C1379</f>
        <v>-5.1375727822811149E-3</v>
      </c>
    </row>
    <row r="1381" spans="2:6" x14ac:dyDescent="0.3">
      <c r="B1381" s="20">
        <v>44106</v>
      </c>
      <c r="C1381" s="10">
        <v>86.12</v>
      </c>
      <c r="D1381" s="11">
        <v>5554300</v>
      </c>
      <c r="E1381" t="s">
        <v>53</v>
      </c>
      <c r="F1381">
        <f>(Акции[[#This Row],[Close]]-C1380)/C1380</f>
        <v>-1.1705301813174156E-2</v>
      </c>
    </row>
    <row r="1382" spans="2:6" x14ac:dyDescent="0.3">
      <c r="B1382" s="20">
        <v>44109</v>
      </c>
      <c r="C1382" s="10">
        <v>87.93</v>
      </c>
      <c r="D1382" s="11">
        <v>5984200</v>
      </c>
      <c r="E1382" t="s">
        <v>53</v>
      </c>
      <c r="F1382">
        <f>(Акции[[#This Row],[Close]]-C1381)/C1381</f>
        <v>2.1017185322805412E-2</v>
      </c>
    </row>
    <row r="1383" spans="2:6" x14ac:dyDescent="0.3">
      <c r="B1383" s="20">
        <v>44110</v>
      </c>
      <c r="C1383" s="10">
        <v>85.89</v>
      </c>
      <c r="D1383" s="11">
        <v>8743800</v>
      </c>
      <c r="E1383" t="s">
        <v>53</v>
      </c>
      <c r="F1383">
        <f>(Акции[[#This Row],[Close]]-C1382)/C1382</f>
        <v>-2.3200272944387649E-2</v>
      </c>
    </row>
    <row r="1384" spans="2:6" x14ac:dyDescent="0.3">
      <c r="B1384" s="20">
        <v>44111</v>
      </c>
      <c r="C1384" s="10">
        <v>87.07</v>
      </c>
      <c r="D1384" s="11">
        <v>5899700</v>
      </c>
      <c r="E1384" t="s">
        <v>53</v>
      </c>
      <c r="F1384">
        <f>(Акции[[#This Row],[Close]]-C1383)/C1383</f>
        <v>1.3738502736057662E-2</v>
      </c>
    </row>
    <row r="1385" spans="2:6" x14ac:dyDescent="0.3">
      <c r="B1385" s="20">
        <v>44112</v>
      </c>
      <c r="C1385" s="10">
        <v>87.34</v>
      </c>
      <c r="D1385" s="11">
        <v>5535100</v>
      </c>
      <c r="E1385" t="s">
        <v>53</v>
      </c>
      <c r="F1385">
        <f>(Акции[[#This Row],[Close]]-C1384)/C1384</f>
        <v>3.1009532560010364E-3</v>
      </c>
    </row>
    <row r="1386" spans="2:6" x14ac:dyDescent="0.3">
      <c r="B1386" s="20">
        <v>44113</v>
      </c>
      <c r="C1386" s="10">
        <v>87.7</v>
      </c>
      <c r="D1386" s="11">
        <v>6005800</v>
      </c>
      <c r="E1386" t="s">
        <v>53</v>
      </c>
      <c r="F1386">
        <f>(Акции[[#This Row],[Close]]-C1385)/C1385</f>
        <v>4.1218227616212433E-3</v>
      </c>
    </row>
    <row r="1387" spans="2:6" x14ac:dyDescent="0.3">
      <c r="B1387" s="20">
        <v>44116</v>
      </c>
      <c r="C1387" s="10">
        <v>88.32</v>
      </c>
      <c r="D1387" s="11">
        <v>7314900</v>
      </c>
      <c r="E1387" t="s">
        <v>53</v>
      </c>
      <c r="F1387">
        <f>(Акции[[#This Row],[Close]]-C1386)/C1386</f>
        <v>7.0695553021663665E-3</v>
      </c>
    </row>
    <row r="1388" spans="2:6" x14ac:dyDescent="0.3">
      <c r="B1388" s="20">
        <v>44117</v>
      </c>
      <c r="C1388" s="10">
        <v>87.83</v>
      </c>
      <c r="D1388" s="11">
        <v>7851700</v>
      </c>
      <c r="E1388" t="s">
        <v>53</v>
      </c>
      <c r="F1388">
        <f>(Акции[[#This Row],[Close]]-C1387)/C1387</f>
        <v>-5.5480072463767538E-3</v>
      </c>
    </row>
    <row r="1389" spans="2:6" x14ac:dyDescent="0.3">
      <c r="B1389" s="20">
        <v>44118</v>
      </c>
      <c r="C1389" s="10">
        <v>86.07</v>
      </c>
      <c r="D1389" s="11">
        <v>5864500</v>
      </c>
      <c r="E1389" t="s">
        <v>53</v>
      </c>
      <c r="F1389">
        <f>(Акции[[#This Row],[Close]]-C1388)/C1388</f>
        <v>-2.0038711146533134E-2</v>
      </c>
    </row>
    <row r="1390" spans="2:6" x14ac:dyDescent="0.3">
      <c r="B1390" s="20">
        <v>44119</v>
      </c>
      <c r="C1390" s="10">
        <v>85.23</v>
      </c>
      <c r="D1390" s="11">
        <v>6190900</v>
      </c>
      <c r="E1390" t="s">
        <v>53</v>
      </c>
      <c r="F1390">
        <f>(Акции[[#This Row],[Close]]-C1389)/C1389</f>
        <v>-9.7594980829556095E-3</v>
      </c>
    </row>
    <row r="1391" spans="2:6" x14ac:dyDescent="0.3">
      <c r="B1391" s="20">
        <v>44120</v>
      </c>
      <c r="C1391" s="10">
        <v>86.27</v>
      </c>
      <c r="D1391" s="11">
        <v>5358500</v>
      </c>
      <c r="E1391" t="s">
        <v>53</v>
      </c>
      <c r="F1391">
        <f>(Акции[[#This Row],[Close]]-C1390)/C1390</f>
        <v>1.220227619382837E-2</v>
      </c>
    </row>
    <row r="1392" spans="2:6" x14ac:dyDescent="0.3">
      <c r="B1392" s="20">
        <v>44123</v>
      </c>
      <c r="C1392" s="10">
        <v>84.31</v>
      </c>
      <c r="D1392" s="11">
        <v>10288000</v>
      </c>
      <c r="E1392" t="s">
        <v>53</v>
      </c>
      <c r="F1392">
        <f>(Акции[[#This Row],[Close]]-C1391)/C1391</f>
        <v>-2.271936942158333E-2</v>
      </c>
    </row>
    <row r="1393" spans="2:6" x14ac:dyDescent="0.3">
      <c r="B1393" s="20">
        <v>44124</v>
      </c>
      <c r="C1393" s="10">
        <v>84.25</v>
      </c>
      <c r="D1393" s="11">
        <v>6932100</v>
      </c>
      <c r="E1393" t="s">
        <v>53</v>
      </c>
      <c r="F1393">
        <f>(Акции[[#This Row],[Close]]-C1392)/C1392</f>
        <v>-7.1165935239001627E-4</v>
      </c>
    </row>
    <row r="1394" spans="2:6" x14ac:dyDescent="0.3">
      <c r="B1394" s="20">
        <v>44125</v>
      </c>
      <c r="C1394" s="10">
        <v>82.89</v>
      </c>
      <c r="D1394" s="11">
        <v>9776900</v>
      </c>
      <c r="E1394" t="s">
        <v>53</v>
      </c>
      <c r="F1394">
        <f>(Акции[[#This Row],[Close]]-C1393)/C1393</f>
        <v>-1.6142433234421358E-2</v>
      </c>
    </row>
    <row r="1395" spans="2:6" x14ac:dyDescent="0.3">
      <c r="B1395" s="20">
        <v>44126</v>
      </c>
      <c r="C1395" s="10">
        <v>84.31</v>
      </c>
      <c r="D1395" s="11">
        <v>8080100</v>
      </c>
      <c r="E1395" t="s">
        <v>53</v>
      </c>
      <c r="F1395">
        <f>(Акции[[#This Row],[Close]]-C1394)/C1394</f>
        <v>1.7131137652310311E-2</v>
      </c>
    </row>
    <row r="1396" spans="2:6" x14ac:dyDescent="0.3">
      <c r="B1396" s="20">
        <v>44127</v>
      </c>
      <c r="C1396" s="10">
        <v>84.34</v>
      </c>
      <c r="D1396" s="11">
        <v>4238700</v>
      </c>
      <c r="E1396" t="s">
        <v>53</v>
      </c>
      <c r="F1396">
        <f>(Акции[[#This Row],[Close]]-C1395)/C1395</f>
        <v>3.5582967619500813E-4</v>
      </c>
    </row>
    <row r="1397" spans="2:6" x14ac:dyDescent="0.3">
      <c r="B1397" s="20">
        <v>44130</v>
      </c>
      <c r="C1397" s="10">
        <v>83.92</v>
      </c>
      <c r="D1397" s="11">
        <v>7986300</v>
      </c>
      <c r="E1397" t="s">
        <v>53</v>
      </c>
      <c r="F1397">
        <f>(Акции[[#This Row],[Close]]-C1396)/C1396</f>
        <v>-4.9798434906331715E-3</v>
      </c>
    </row>
    <row r="1398" spans="2:6" x14ac:dyDescent="0.3">
      <c r="B1398" s="20">
        <v>44131</v>
      </c>
      <c r="C1398" s="10">
        <v>82.71</v>
      </c>
      <c r="D1398" s="11">
        <v>6705600</v>
      </c>
      <c r="E1398" t="s">
        <v>53</v>
      </c>
      <c r="F1398">
        <f>(Акции[[#This Row],[Close]]-C1397)/C1397</f>
        <v>-1.4418493803622591E-2</v>
      </c>
    </row>
    <row r="1399" spans="2:6" x14ac:dyDescent="0.3">
      <c r="B1399" s="20">
        <v>44132</v>
      </c>
      <c r="C1399" s="10">
        <v>80.489999999999995</v>
      </c>
      <c r="D1399" s="11">
        <v>11480200</v>
      </c>
      <c r="E1399" t="s">
        <v>53</v>
      </c>
      <c r="F1399">
        <f>(Акции[[#This Row],[Close]]-C1398)/C1398</f>
        <v>-2.6840768951759148E-2</v>
      </c>
    </row>
    <row r="1400" spans="2:6" x14ac:dyDescent="0.3">
      <c r="B1400" s="20">
        <v>44133</v>
      </c>
      <c r="C1400" s="10">
        <v>80.67</v>
      </c>
      <c r="D1400" s="11">
        <v>8876700</v>
      </c>
      <c r="E1400" t="s">
        <v>53</v>
      </c>
      <c r="F1400">
        <f>(Акции[[#This Row],[Close]]-C1399)/C1399</f>
        <v>2.2363026462915497E-3</v>
      </c>
    </row>
    <row r="1401" spans="2:6" x14ac:dyDescent="0.3">
      <c r="B1401" s="20">
        <v>44134</v>
      </c>
      <c r="C1401" s="10">
        <v>85.1</v>
      </c>
      <c r="D1401" s="11">
        <v>18089100</v>
      </c>
      <c r="E1401" t="s">
        <v>53</v>
      </c>
      <c r="F1401">
        <f>(Акции[[#This Row],[Close]]-C1400)/C1400</f>
        <v>5.4915086153464639E-2</v>
      </c>
    </row>
    <row r="1402" spans="2:6" x14ac:dyDescent="0.3">
      <c r="B1402" s="20">
        <v>44137</v>
      </c>
      <c r="C1402" s="10">
        <v>88.25</v>
      </c>
      <c r="D1402" s="11">
        <v>10781400</v>
      </c>
      <c r="E1402" t="s">
        <v>53</v>
      </c>
      <c r="F1402">
        <f>(Акции[[#This Row],[Close]]-C1401)/C1401</f>
        <v>3.7015276145710999E-2</v>
      </c>
    </row>
    <row r="1403" spans="2:6" x14ac:dyDescent="0.3">
      <c r="B1403" s="20">
        <v>44138</v>
      </c>
      <c r="C1403" s="10">
        <v>87.96</v>
      </c>
      <c r="D1403" s="11">
        <v>8518800</v>
      </c>
      <c r="E1403" t="s">
        <v>53</v>
      </c>
      <c r="F1403">
        <f>(Акции[[#This Row],[Close]]-C1402)/C1402</f>
        <v>-3.2861189801700426E-3</v>
      </c>
    </row>
    <row r="1404" spans="2:6" x14ac:dyDescent="0.3">
      <c r="B1404" s="20">
        <v>44139</v>
      </c>
      <c r="C1404" s="10">
        <v>94.5</v>
      </c>
      <c r="D1404" s="11">
        <v>25849000</v>
      </c>
      <c r="E1404" t="s">
        <v>53</v>
      </c>
      <c r="F1404">
        <f>(Акции[[#This Row],[Close]]-C1403)/C1403</f>
        <v>7.4351978171896399E-2</v>
      </c>
    </row>
    <row r="1405" spans="2:6" x14ac:dyDescent="0.3">
      <c r="B1405" s="20">
        <v>44140</v>
      </c>
      <c r="C1405" s="10">
        <v>93.69</v>
      </c>
      <c r="D1405" s="11">
        <v>8013000</v>
      </c>
      <c r="E1405" t="s">
        <v>53</v>
      </c>
      <c r="F1405">
        <f>(Акции[[#This Row],[Close]]-C1404)/C1404</f>
        <v>-8.5714285714285961E-3</v>
      </c>
    </row>
    <row r="1406" spans="2:6" x14ac:dyDescent="0.3">
      <c r="B1406" s="20">
        <v>44141</v>
      </c>
      <c r="C1406" s="10">
        <v>92.85</v>
      </c>
      <c r="D1406" s="11">
        <v>7006900</v>
      </c>
      <c r="E1406" t="s">
        <v>53</v>
      </c>
      <c r="F1406">
        <f>(Акции[[#This Row],[Close]]-C1405)/C1405</f>
        <v>-8.9657380723663516E-3</v>
      </c>
    </row>
    <row r="1407" spans="2:6" x14ac:dyDescent="0.3">
      <c r="B1407" s="20">
        <v>44144</v>
      </c>
      <c r="C1407" s="10">
        <v>95.12</v>
      </c>
      <c r="D1407" s="11">
        <v>11028900</v>
      </c>
      <c r="E1407" t="s">
        <v>53</v>
      </c>
      <c r="F1407">
        <f>(Акции[[#This Row],[Close]]-C1406)/C1406</f>
        <v>2.4448034464189666E-2</v>
      </c>
    </row>
    <row r="1408" spans="2:6" x14ac:dyDescent="0.3">
      <c r="B1408" s="20">
        <v>44145</v>
      </c>
      <c r="C1408" s="10">
        <v>98.87</v>
      </c>
      <c r="D1408" s="11">
        <v>12267200</v>
      </c>
      <c r="E1408" t="s">
        <v>53</v>
      </c>
      <c r="F1408">
        <f>(Акции[[#This Row],[Close]]-C1407)/C1407</f>
        <v>3.9423885618166524E-2</v>
      </c>
    </row>
    <row r="1409" spans="2:6" x14ac:dyDescent="0.3">
      <c r="B1409" s="20">
        <v>44146</v>
      </c>
      <c r="C1409" s="10">
        <v>98.15</v>
      </c>
      <c r="D1409" s="11">
        <v>9476500</v>
      </c>
      <c r="E1409" t="s">
        <v>53</v>
      </c>
      <c r="F1409">
        <f>(Акции[[#This Row],[Close]]-C1408)/C1408</f>
        <v>-7.282289875594203E-3</v>
      </c>
    </row>
    <row r="1410" spans="2:6" x14ac:dyDescent="0.3">
      <c r="B1410" s="20">
        <v>44147</v>
      </c>
      <c r="C1410" s="10">
        <v>97.6</v>
      </c>
      <c r="D1410" s="11">
        <v>7646600</v>
      </c>
      <c r="E1410" t="s">
        <v>53</v>
      </c>
      <c r="F1410">
        <f>(Акции[[#This Row],[Close]]-C1409)/C1409</f>
        <v>-5.6036678553235998E-3</v>
      </c>
    </row>
    <row r="1411" spans="2:6" x14ac:dyDescent="0.3">
      <c r="B1411" s="20">
        <v>44148</v>
      </c>
      <c r="C1411" s="10">
        <v>99.04</v>
      </c>
      <c r="D1411" s="11">
        <v>6888600</v>
      </c>
      <c r="E1411" t="s">
        <v>53</v>
      </c>
      <c r="F1411">
        <f>(Акции[[#This Row],[Close]]-C1410)/C1410</f>
        <v>1.4754098360655861E-2</v>
      </c>
    </row>
    <row r="1412" spans="2:6" x14ac:dyDescent="0.3">
      <c r="B1412" s="20">
        <v>44151</v>
      </c>
      <c r="C1412" s="10">
        <v>98.36</v>
      </c>
      <c r="D1412" s="11">
        <v>8611300</v>
      </c>
      <c r="E1412" t="s">
        <v>53</v>
      </c>
      <c r="F1412">
        <f>(Акции[[#This Row],[Close]]-C1411)/C1411</f>
        <v>-6.8659127625202623E-3</v>
      </c>
    </row>
    <row r="1413" spans="2:6" x14ac:dyDescent="0.3">
      <c r="B1413" s="20">
        <v>44152</v>
      </c>
      <c r="C1413" s="10">
        <v>99.21</v>
      </c>
      <c r="D1413" s="11">
        <v>11593500</v>
      </c>
      <c r="E1413" t="s">
        <v>53</v>
      </c>
      <c r="F1413">
        <f>(Акции[[#This Row],[Close]]-C1412)/C1412</f>
        <v>8.6417242781617973E-3</v>
      </c>
    </row>
    <row r="1414" spans="2:6" x14ac:dyDescent="0.3">
      <c r="B1414" s="20">
        <v>44153</v>
      </c>
      <c r="C1414" s="10">
        <v>98.72</v>
      </c>
      <c r="D1414" s="11">
        <v>8880600</v>
      </c>
      <c r="E1414" t="s">
        <v>53</v>
      </c>
      <c r="F1414">
        <f>(Акции[[#This Row],[Close]]-C1413)/C1413</f>
        <v>-4.9390182441285645E-3</v>
      </c>
    </row>
    <row r="1415" spans="2:6" x14ac:dyDescent="0.3">
      <c r="B1415" s="20">
        <v>44154</v>
      </c>
      <c r="C1415" s="10">
        <v>99.67</v>
      </c>
      <c r="D1415" s="11">
        <v>7550300</v>
      </c>
      <c r="E1415" t="s">
        <v>53</v>
      </c>
      <c r="F1415">
        <f>(Акции[[#This Row],[Close]]-C1414)/C1414</f>
        <v>9.6231766612642107E-3</v>
      </c>
    </row>
    <row r="1416" spans="2:6" x14ac:dyDescent="0.3">
      <c r="B1416" s="20">
        <v>44155</v>
      </c>
      <c r="C1416" s="10">
        <v>100.84</v>
      </c>
      <c r="D1416" s="11">
        <v>9682500</v>
      </c>
      <c r="E1416" t="s">
        <v>53</v>
      </c>
      <c r="F1416">
        <f>(Акции[[#This Row],[Close]]-C1415)/C1415</f>
        <v>1.1738737834855038E-2</v>
      </c>
    </row>
    <row r="1417" spans="2:6" x14ac:dyDescent="0.3">
      <c r="B1417" s="20">
        <v>44158</v>
      </c>
      <c r="C1417" s="10">
        <v>102.18</v>
      </c>
      <c r="D1417" s="11">
        <v>7541500</v>
      </c>
      <c r="E1417" t="s">
        <v>53</v>
      </c>
      <c r="F1417">
        <f>(Акции[[#This Row],[Close]]-C1416)/C1416</f>
        <v>1.328837762792546E-2</v>
      </c>
    </row>
    <row r="1418" spans="2:6" x14ac:dyDescent="0.3">
      <c r="B1418" s="20">
        <v>44159</v>
      </c>
      <c r="C1418" s="10">
        <v>103.96</v>
      </c>
      <c r="D1418" s="11">
        <v>9322200</v>
      </c>
      <c r="E1418" t="s">
        <v>53</v>
      </c>
      <c r="F1418">
        <f>(Акции[[#This Row],[Close]]-C1417)/C1417</f>
        <v>1.7420238794284466E-2</v>
      </c>
    </row>
    <row r="1419" spans="2:6" x14ac:dyDescent="0.3">
      <c r="B1419" s="20">
        <v>44160</v>
      </c>
      <c r="C1419" s="10">
        <v>104.2</v>
      </c>
      <c r="D1419" s="11">
        <v>6368100</v>
      </c>
      <c r="E1419" t="s">
        <v>53</v>
      </c>
      <c r="F1419">
        <f>(Акции[[#This Row],[Close]]-C1418)/C1418</f>
        <v>2.3085802231628426E-3</v>
      </c>
    </row>
    <row r="1420" spans="2:6" x14ac:dyDescent="0.3">
      <c r="B1420" s="20">
        <v>44162</v>
      </c>
      <c r="C1420" s="10">
        <v>104.89</v>
      </c>
      <c r="D1420" s="11">
        <v>4418800</v>
      </c>
      <c r="E1420" t="s">
        <v>53</v>
      </c>
      <c r="F1420">
        <f>(Акции[[#This Row],[Close]]-C1419)/C1419</f>
        <v>6.6218809980805923E-3</v>
      </c>
    </row>
    <row r="1421" spans="2:6" x14ac:dyDescent="0.3">
      <c r="B1421" s="20">
        <v>44165</v>
      </c>
      <c r="C1421" s="10">
        <v>104.58</v>
      </c>
      <c r="D1421" s="11">
        <v>20726500</v>
      </c>
      <c r="E1421" t="s">
        <v>53</v>
      </c>
      <c r="F1421">
        <f>(Акции[[#This Row],[Close]]-C1420)/C1420</f>
        <v>-2.9554771665554606E-3</v>
      </c>
    </row>
    <row r="1422" spans="2:6" x14ac:dyDescent="0.3">
      <c r="B1422" s="20">
        <v>44166</v>
      </c>
      <c r="C1422" s="10">
        <v>104.04</v>
      </c>
      <c r="D1422" s="11">
        <v>7625100</v>
      </c>
      <c r="E1422" t="s">
        <v>53</v>
      </c>
      <c r="F1422">
        <f>(Акции[[#This Row],[Close]]-C1421)/C1421</f>
        <v>-5.1635111876074972E-3</v>
      </c>
    </row>
    <row r="1423" spans="2:6" x14ac:dyDescent="0.3">
      <c r="B1423" s="20">
        <v>44167</v>
      </c>
      <c r="C1423" s="10">
        <v>104.99</v>
      </c>
      <c r="D1423" s="11">
        <v>5492200</v>
      </c>
      <c r="E1423" t="s">
        <v>53</v>
      </c>
      <c r="F1423">
        <f>(Акции[[#This Row],[Close]]-C1422)/C1422</f>
        <v>9.1311034217607511E-3</v>
      </c>
    </row>
    <row r="1424" spans="2:6" x14ac:dyDescent="0.3">
      <c r="B1424" s="20">
        <v>44168</v>
      </c>
      <c r="C1424" s="10">
        <v>104.74</v>
      </c>
      <c r="D1424" s="11">
        <v>4693600</v>
      </c>
      <c r="E1424" t="s">
        <v>53</v>
      </c>
      <c r="F1424">
        <f>(Акции[[#This Row],[Close]]-C1423)/C1423</f>
        <v>-2.3811791599199924E-3</v>
      </c>
    </row>
    <row r="1425" spans="2:6" x14ac:dyDescent="0.3">
      <c r="B1425" s="20">
        <v>44169</v>
      </c>
      <c r="C1425" s="10">
        <v>107.28</v>
      </c>
      <c r="D1425" s="11">
        <v>7235800</v>
      </c>
      <c r="E1425" t="s">
        <v>53</v>
      </c>
      <c r="F1425">
        <f>(Акции[[#This Row],[Close]]-C1424)/C1424</f>
        <v>2.4250525109795744E-2</v>
      </c>
    </row>
    <row r="1426" spans="2:6" x14ac:dyDescent="0.3">
      <c r="B1426" s="20">
        <v>44172</v>
      </c>
      <c r="C1426" s="10">
        <v>105.84</v>
      </c>
      <c r="D1426" s="11">
        <v>6532500</v>
      </c>
      <c r="E1426" t="s">
        <v>53</v>
      </c>
      <c r="F1426">
        <f>(Акции[[#This Row],[Close]]-C1425)/C1425</f>
        <v>-1.3422818791946288E-2</v>
      </c>
    </row>
    <row r="1427" spans="2:6" x14ac:dyDescent="0.3">
      <c r="B1427" s="20">
        <v>44173</v>
      </c>
      <c r="C1427" s="10">
        <v>107.69</v>
      </c>
      <c r="D1427" s="11">
        <v>6688200</v>
      </c>
      <c r="E1427" t="s">
        <v>53</v>
      </c>
      <c r="F1427">
        <f>(Акции[[#This Row],[Close]]-C1426)/C1426</f>
        <v>1.7479213907785281E-2</v>
      </c>
    </row>
    <row r="1428" spans="2:6" x14ac:dyDescent="0.3">
      <c r="B1428" s="20">
        <v>44174</v>
      </c>
      <c r="C1428" s="10">
        <v>108.67</v>
      </c>
      <c r="D1428" s="11">
        <v>7350700</v>
      </c>
      <c r="E1428" t="s">
        <v>53</v>
      </c>
      <c r="F1428">
        <f>(Акции[[#This Row],[Close]]-C1427)/C1427</f>
        <v>9.1001950041786975E-3</v>
      </c>
    </row>
    <row r="1429" spans="2:6" x14ac:dyDescent="0.3">
      <c r="B1429" s="20">
        <v>44175</v>
      </c>
      <c r="C1429" s="10">
        <v>107.49</v>
      </c>
      <c r="D1429" s="11">
        <v>6285700</v>
      </c>
      <c r="E1429" t="s">
        <v>53</v>
      </c>
      <c r="F1429">
        <f>(Акции[[#This Row],[Close]]-C1428)/C1428</f>
        <v>-1.0858562620778566E-2</v>
      </c>
    </row>
    <row r="1430" spans="2:6" x14ac:dyDescent="0.3">
      <c r="B1430" s="20">
        <v>44176</v>
      </c>
      <c r="C1430" s="10">
        <v>106.34</v>
      </c>
      <c r="D1430" s="11">
        <v>5205200</v>
      </c>
      <c r="E1430" t="s">
        <v>53</v>
      </c>
      <c r="F1430">
        <f>(Акции[[#This Row],[Close]]-C1429)/C1429</f>
        <v>-1.0698669643687706E-2</v>
      </c>
    </row>
    <row r="1431" spans="2:6" x14ac:dyDescent="0.3">
      <c r="B1431" s="20">
        <v>44179</v>
      </c>
      <c r="C1431" s="10">
        <v>104.2</v>
      </c>
      <c r="D1431" s="11">
        <v>8272700</v>
      </c>
      <c r="E1431" t="s">
        <v>53</v>
      </c>
      <c r="F1431">
        <f>(Акции[[#This Row],[Close]]-C1430)/C1430</f>
        <v>-2.0124130148580031E-2</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Y1398"/>
  <sheetViews>
    <sheetView workbookViewId="0">
      <selection activeCell="C5" sqref="C5"/>
    </sheetView>
  </sheetViews>
  <sheetFormatPr defaultColWidth="8.77734375" defaultRowHeight="14.4" x14ac:dyDescent="0.3"/>
  <cols>
    <col min="3" max="3" width="9" customWidth="1"/>
    <col min="4" max="4" width="14.77734375" customWidth="1"/>
    <col min="5" max="5" width="9.6640625" customWidth="1"/>
    <col min="6" max="6" width="15.44140625" style="14" customWidth="1"/>
    <col min="7" max="7" width="9.6640625" customWidth="1"/>
    <col min="8" max="8" width="13.6640625" customWidth="1"/>
    <col min="9" max="9" width="10.44140625" customWidth="1"/>
    <col min="10" max="10" width="17.6640625" bestFit="1" customWidth="1"/>
    <col min="11" max="11" width="11.109375" bestFit="1" customWidth="1"/>
  </cols>
  <sheetData>
    <row r="2" spans="3:25" x14ac:dyDescent="0.3">
      <c r="K2" s="29"/>
      <c r="L2" s="29"/>
      <c r="M2" s="29"/>
      <c r="N2" s="29"/>
      <c r="O2" s="29"/>
      <c r="P2" s="29"/>
      <c r="Q2" s="29"/>
      <c r="R2" s="29"/>
      <c r="S2" s="29"/>
      <c r="T2" s="29"/>
      <c r="U2" s="29"/>
      <c r="V2" s="29"/>
      <c r="W2" s="29"/>
      <c r="X2" s="29"/>
      <c r="Y2" s="29"/>
    </row>
    <row r="3" spans="3:25" x14ac:dyDescent="0.3">
      <c r="K3" s="29"/>
      <c r="L3" s="29"/>
      <c r="M3" s="29"/>
      <c r="N3" s="29"/>
      <c r="O3" s="29"/>
      <c r="P3" s="29"/>
      <c r="Q3" s="29"/>
      <c r="R3" s="29"/>
      <c r="S3" s="29"/>
      <c r="T3" s="29"/>
      <c r="U3" s="29"/>
      <c r="V3" s="29"/>
      <c r="W3" s="29"/>
      <c r="X3" s="29"/>
      <c r="Y3" s="29"/>
    </row>
    <row r="4" spans="3:25" x14ac:dyDescent="0.3">
      <c r="K4" s="29"/>
      <c r="L4" s="29"/>
      <c r="M4" s="29"/>
      <c r="N4" s="29"/>
      <c r="O4" s="29"/>
      <c r="P4" s="29"/>
      <c r="Q4" s="29"/>
      <c r="R4" s="29"/>
      <c r="S4" s="29"/>
      <c r="T4" s="29"/>
      <c r="U4" s="29"/>
      <c r="V4" s="29"/>
      <c r="W4" s="29"/>
      <c r="X4" s="29"/>
      <c r="Y4" s="29"/>
    </row>
    <row r="5" spans="3:25" x14ac:dyDescent="0.3">
      <c r="C5" s="9" t="s">
        <v>4</v>
      </c>
      <c r="D5" s="9" t="s">
        <v>54</v>
      </c>
      <c r="E5" s="9" t="s">
        <v>55</v>
      </c>
      <c r="F5" s="13" t="s">
        <v>56</v>
      </c>
      <c r="G5" s="9" t="s">
        <v>57</v>
      </c>
      <c r="H5" s="9" t="s">
        <v>58</v>
      </c>
      <c r="I5" s="9" t="s">
        <v>59</v>
      </c>
      <c r="J5" s="33" t="s">
        <v>2796</v>
      </c>
      <c r="K5" s="29"/>
      <c r="L5" s="29"/>
      <c r="M5" s="29"/>
      <c r="N5" s="29"/>
      <c r="O5" s="29"/>
      <c r="P5" s="29"/>
      <c r="Q5" s="29"/>
      <c r="R5" s="29"/>
      <c r="S5" s="29"/>
      <c r="T5" s="29"/>
      <c r="U5" s="29"/>
      <c r="V5" s="29"/>
      <c r="W5" s="29"/>
      <c r="X5" s="29"/>
      <c r="Y5" s="29"/>
    </row>
    <row r="6" spans="3:25" x14ac:dyDescent="0.3">
      <c r="C6">
        <v>655</v>
      </c>
      <c r="D6" t="s">
        <v>60</v>
      </c>
      <c r="E6" t="s">
        <v>61</v>
      </c>
      <c r="F6" s="15" t="s">
        <v>62</v>
      </c>
      <c r="G6">
        <v>31</v>
      </c>
      <c r="H6" t="s">
        <v>63</v>
      </c>
      <c r="I6">
        <v>69210236</v>
      </c>
      <c r="J6" t="str">
        <f>RIGHT(КХЛ[[#This Row],[Дата рождения]],4)</f>
        <v>1986</v>
      </c>
      <c r="K6" s="29"/>
      <c r="L6" s="31"/>
      <c r="M6" s="29"/>
      <c r="N6" s="29"/>
      <c r="O6" s="29"/>
      <c r="P6" s="29"/>
      <c r="Q6" s="29"/>
      <c r="R6" s="29"/>
      <c r="S6" s="29"/>
      <c r="T6" s="29"/>
      <c r="U6" s="29"/>
      <c r="V6" s="29"/>
      <c r="W6" s="29"/>
      <c r="X6" s="29"/>
      <c r="Y6" s="29"/>
    </row>
    <row r="7" spans="3:25" x14ac:dyDescent="0.3">
      <c r="C7">
        <v>1037</v>
      </c>
      <c r="D7" t="s">
        <v>64</v>
      </c>
      <c r="E7" t="s">
        <v>61</v>
      </c>
      <c r="F7" s="14" t="s">
        <v>65</v>
      </c>
      <c r="G7">
        <v>34</v>
      </c>
      <c r="H7" t="s">
        <v>63</v>
      </c>
      <c r="I7">
        <v>37539453</v>
      </c>
      <c r="J7" t="str">
        <f>RIGHT(КХЛ[[#This Row],[Дата рождения]],4)</f>
        <v>1983</v>
      </c>
      <c r="K7" s="29"/>
      <c r="L7" s="31"/>
      <c r="M7" s="29"/>
      <c r="N7" s="29"/>
      <c r="O7" s="29"/>
      <c r="P7" s="29"/>
      <c r="Q7" s="29"/>
      <c r="R7" s="29"/>
      <c r="S7" s="29"/>
      <c r="T7" s="29"/>
      <c r="U7" s="29"/>
      <c r="V7" s="29"/>
      <c r="W7" s="29"/>
      <c r="X7" s="29"/>
      <c r="Y7" s="29"/>
    </row>
    <row r="8" spans="3:25" x14ac:dyDescent="0.3">
      <c r="C8">
        <v>791</v>
      </c>
      <c r="D8" t="s">
        <v>66</v>
      </c>
      <c r="E8" t="s">
        <v>67</v>
      </c>
      <c r="F8" s="14" t="s">
        <v>68</v>
      </c>
      <c r="G8">
        <v>21</v>
      </c>
      <c r="H8" t="s">
        <v>63</v>
      </c>
      <c r="I8">
        <v>48112317</v>
      </c>
      <c r="J8" t="str">
        <f>RIGHT(КХЛ[[#This Row],[Дата рождения]],4)</f>
        <v>1996</v>
      </c>
      <c r="K8" s="29"/>
      <c r="L8" s="31"/>
      <c r="M8" s="29"/>
      <c r="N8" s="29"/>
      <c r="O8" s="29"/>
      <c r="P8" s="29"/>
      <c r="Q8" s="29"/>
      <c r="R8" s="29"/>
      <c r="S8" s="29"/>
      <c r="T8" s="29"/>
      <c r="U8" s="29"/>
      <c r="V8" s="29"/>
      <c r="W8" s="29"/>
      <c r="X8" s="29"/>
      <c r="Y8" s="29"/>
    </row>
    <row r="9" spans="3:25" x14ac:dyDescent="0.3">
      <c r="C9">
        <v>7</v>
      </c>
      <c r="D9" t="s">
        <v>69</v>
      </c>
      <c r="E9" t="s">
        <v>61</v>
      </c>
      <c r="F9" s="14" t="s">
        <v>70</v>
      </c>
      <c r="G9">
        <v>34</v>
      </c>
      <c r="H9" t="s">
        <v>63</v>
      </c>
      <c r="I9">
        <v>66455401</v>
      </c>
      <c r="J9" t="str">
        <f>RIGHT(КХЛ[[#This Row],[Дата рождения]],4)</f>
        <v>1983</v>
      </c>
      <c r="K9" s="29"/>
      <c r="L9" s="31"/>
      <c r="M9" s="29"/>
      <c r="N9" s="29"/>
      <c r="O9" s="29"/>
      <c r="P9" s="29"/>
      <c r="Q9" s="29"/>
      <c r="R9" s="29"/>
      <c r="S9" s="29"/>
      <c r="T9" s="29"/>
      <c r="U9" s="29"/>
      <c r="V9" s="29"/>
      <c r="W9" s="29"/>
      <c r="X9" s="29"/>
      <c r="Y9" s="29"/>
    </row>
    <row r="10" spans="3:25" x14ac:dyDescent="0.3">
      <c r="C10">
        <v>358</v>
      </c>
      <c r="D10" t="s">
        <v>71</v>
      </c>
      <c r="E10" t="s">
        <v>72</v>
      </c>
      <c r="F10" s="14" t="s">
        <v>73</v>
      </c>
      <c r="G10">
        <v>27</v>
      </c>
      <c r="H10" t="s">
        <v>63</v>
      </c>
      <c r="I10">
        <v>78878485</v>
      </c>
      <c r="J10" t="str">
        <f>RIGHT(КХЛ[[#This Row],[Дата рождения]],4)</f>
        <v>1990</v>
      </c>
      <c r="K10" s="29"/>
      <c r="L10" s="31"/>
      <c r="M10" s="29"/>
      <c r="N10" s="29"/>
      <c r="O10" s="29"/>
      <c r="P10" s="29"/>
      <c r="Q10" s="29"/>
      <c r="R10" s="29"/>
      <c r="S10" s="29"/>
      <c r="T10" s="29"/>
      <c r="U10" s="29"/>
      <c r="V10" s="29"/>
      <c r="W10" s="29"/>
      <c r="X10" s="29"/>
      <c r="Y10" s="29"/>
    </row>
    <row r="11" spans="3:25" x14ac:dyDescent="0.3">
      <c r="C11">
        <v>553</v>
      </c>
      <c r="D11" t="s">
        <v>74</v>
      </c>
      <c r="E11" t="s">
        <v>61</v>
      </c>
      <c r="F11" s="14" t="s">
        <v>75</v>
      </c>
      <c r="G11">
        <v>22</v>
      </c>
      <c r="H11" t="s">
        <v>63</v>
      </c>
      <c r="I11">
        <v>98361454</v>
      </c>
      <c r="J11" t="str">
        <f>RIGHT(КХЛ[[#This Row],[Дата рождения]],4)</f>
        <v>1995</v>
      </c>
      <c r="K11" s="29"/>
      <c r="L11" s="31"/>
      <c r="M11" s="29"/>
      <c r="N11" s="29"/>
      <c r="O11" s="29"/>
      <c r="P11" s="29"/>
      <c r="Q11" s="29"/>
      <c r="R11" s="29"/>
      <c r="S11" s="29"/>
      <c r="T11" s="29"/>
      <c r="U11" s="29"/>
      <c r="V11" s="29"/>
      <c r="W11" s="29"/>
      <c r="X11" s="29"/>
      <c r="Y11" s="29"/>
    </row>
    <row r="12" spans="3:25" x14ac:dyDescent="0.3">
      <c r="C12">
        <v>918</v>
      </c>
      <c r="D12" t="s">
        <v>76</v>
      </c>
      <c r="E12" t="s">
        <v>67</v>
      </c>
      <c r="F12" s="14" t="s">
        <v>77</v>
      </c>
      <c r="G12">
        <v>37</v>
      </c>
      <c r="H12" t="s">
        <v>78</v>
      </c>
      <c r="I12">
        <v>64464378</v>
      </c>
      <c r="J12" t="str">
        <f>RIGHT(КХЛ[[#This Row],[Дата рождения]],4)</f>
        <v>1980</v>
      </c>
      <c r="K12" s="29"/>
      <c r="L12" s="29"/>
      <c r="M12" s="29"/>
      <c r="N12" s="29"/>
      <c r="O12" s="29"/>
      <c r="P12" s="29"/>
      <c r="Q12" s="29"/>
      <c r="R12" s="29"/>
      <c r="S12" s="29"/>
      <c r="T12" s="29"/>
      <c r="U12" s="29"/>
      <c r="V12" s="29"/>
      <c r="W12" s="29"/>
      <c r="X12" s="29"/>
      <c r="Y12" s="29"/>
    </row>
    <row r="13" spans="3:25" x14ac:dyDescent="0.3">
      <c r="C13">
        <v>456</v>
      </c>
      <c r="D13" t="s">
        <v>79</v>
      </c>
      <c r="E13" t="s">
        <v>67</v>
      </c>
      <c r="F13" s="14" t="s">
        <v>80</v>
      </c>
      <c r="G13">
        <v>37</v>
      </c>
      <c r="H13" t="s">
        <v>78</v>
      </c>
      <c r="I13">
        <v>61436564</v>
      </c>
      <c r="J13" t="str">
        <f>RIGHT(КХЛ[[#This Row],[Дата рождения]],4)</f>
        <v>1980</v>
      </c>
      <c r="K13" s="29"/>
      <c r="L13" s="29"/>
      <c r="M13" s="29"/>
      <c r="N13" s="29"/>
      <c r="O13" s="29"/>
      <c r="P13" s="29"/>
      <c r="Q13" s="29"/>
      <c r="R13" s="29"/>
      <c r="S13" s="29"/>
      <c r="T13" s="29"/>
      <c r="U13" s="29"/>
      <c r="V13" s="29"/>
      <c r="W13" s="29"/>
      <c r="X13" s="29"/>
      <c r="Y13" s="29"/>
    </row>
    <row r="14" spans="3:25" x14ac:dyDescent="0.3">
      <c r="C14">
        <v>297</v>
      </c>
      <c r="D14" t="s">
        <v>81</v>
      </c>
      <c r="E14" t="s">
        <v>67</v>
      </c>
      <c r="F14" s="14" t="s">
        <v>82</v>
      </c>
      <c r="G14">
        <v>31</v>
      </c>
      <c r="H14" t="s">
        <v>63</v>
      </c>
      <c r="I14">
        <v>51865905</v>
      </c>
      <c r="J14" t="str">
        <f>RIGHT(КХЛ[[#This Row],[Дата рождения]],4)</f>
        <v>1986</v>
      </c>
      <c r="K14" s="29"/>
      <c r="L14" s="29"/>
      <c r="M14" s="29"/>
      <c r="N14" s="29"/>
      <c r="O14" s="29"/>
      <c r="P14" s="29"/>
      <c r="Q14" s="29"/>
      <c r="R14" s="29"/>
      <c r="S14" s="29"/>
      <c r="T14" s="29"/>
      <c r="U14" s="29"/>
      <c r="V14" s="29"/>
      <c r="W14" s="29"/>
      <c r="X14" s="29"/>
      <c r="Y14" s="29"/>
    </row>
    <row r="15" spans="3:25" x14ac:dyDescent="0.3">
      <c r="C15">
        <v>1230</v>
      </c>
      <c r="D15" t="s">
        <v>83</v>
      </c>
      <c r="E15" t="s">
        <v>72</v>
      </c>
      <c r="F15" s="14" t="s">
        <v>84</v>
      </c>
      <c r="G15">
        <v>22</v>
      </c>
      <c r="H15" t="s">
        <v>85</v>
      </c>
      <c r="I15">
        <v>98116605</v>
      </c>
      <c r="J15" t="str">
        <f>RIGHT(КХЛ[[#This Row],[Дата рождения]],4)</f>
        <v>1995</v>
      </c>
    </row>
    <row r="16" spans="3:25" x14ac:dyDescent="0.3">
      <c r="C16">
        <v>923</v>
      </c>
      <c r="D16" t="s">
        <v>86</v>
      </c>
      <c r="E16" t="s">
        <v>67</v>
      </c>
      <c r="F16" s="14" t="s">
        <v>87</v>
      </c>
      <c r="G16">
        <v>26</v>
      </c>
      <c r="H16" t="s">
        <v>88</v>
      </c>
      <c r="I16">
        <v>45816694</v>
      </c>
      <c r="J16" t="str">
        <f>RIGHT(КХЛ[[#This Row],[Дата рождения]],4)</f>
        <v>1991</v>
      </c>
    </row>
    <row r="17" spans="3:10" x14ac:dyDescent="0.3">
      <c r="C17">
        <v>950</v>
      </c>
      <c r="D17" t="s">
        <v>89</v>
      </c>
      <c r="E17" t="s">
        <v>61</v>
      </c>
      <c r="F17" s="14" t="s">
        <v>90</v>
      </c>
      <c r="G17">
        <v>23</v>
      </c>
      <c r="H17" t="s">
        <v>63</v>
      </c>
      <c r="I17">
        <v>2134621</v>
      </c>
      <c r="J17" t="str">
        <f>RIGHT(КХЛ[[#This Row],[Дата рождения]],4)</f>
        <v>1994</v>
      </c>
    </row>
    <row r="18" spans="3:10" x14ac:dyDescent="0.3">
      <c r="C18">
        <v>1108</v>
      </c>
      <c r="D18" t="s">
        <v>91</v>
      </c>
      <c r="E18" t="s">
        <v>61</v>
      </c>
      <c r="F18" s="14" t="s">
        <v>92</v>
      </c>
      <c r="G18">
        <v>23</v>
      </c>
      <c r="H18" t="s">
        <v>63</v>
      </c>
      <c r="I18">
        <v>38387684</v>
      </c>
      <c r="J18" t="str">
        <f>RIGHT(КХЛ[[#This Row],[Дата рождения]],4)</f>
        <v>1994</v>
      </c>
    </row>
    <row r="19" spans="3:10" x14ac:dyDescent="0.3">
      <c r="C19">
        <v>972</v>
      </c>
      <c r="D19" t="s">
        <v>93</v>
      </c>
      <c r="E19" t="s">
        <v>67</v>
      </c>
      <c r="F19" s="14" t="s">
        <v>94</v>
      </c>
      <c r="G19">
        <v>28</v>
      </c>
      <c r="H19" t="s">
        <v>95</v>
      </c>
      <c r="I19">
        <v>82541262</v>
      </c>
      <c r="J19" t="str">
        <f>RIGHT(КХЛ[[#This Row],[Дата рождения]],4)</f>
        <v>1989</v>
      </c>
    </row>
    <row r="20" spans="3:10" x14ac:dyDescent="0.3">
      <c r="C20">
        <v>1719</v>
      </c>
      <c r="D20" t="s">
        <v>96</v>
      </c>
      <c r="E20" t="s">
        <v>72</v>
      </c>
      <c r="F20" s="14" t="s">
        <v>97</v>
      </c>
      <c r="G20">
        <v>41</v>
      </c>
      <c r="H20" t="s">
        <v>78</v>
      </c>
      <c r="I20">
        <v>44092356</v>
      </c>
      <c r="J20" t="str">
        <f>RIGHT(КХЛ[[#This Row],[Дата рождения]],4)</f>
        <v>1976</v>
      </c>
    </row>
    <row r="21" spans="3:10" x14ac:dyDescent="0.3">
      <c r="C21">
        <v>338</v>
      </c>
      <c r="D21" t="s">
        <v>98</v>
      </c>
      <c r="E21" t="s">
        <v>61</v>
      </c>
      <c r="F21" s="14" t="s">
        <v>99</v>
      </c>
      <c r="G21">
        <v>24</v>
      </c>
      <c r="H21" t="s">
        <v>63</v>
      </c>
      <c r="I21">
        <v>16994125</v>
      </c>
      <c r="J21" t="str">
        <f>RIGHT(КХЛ[[#This Row],[Дата рождения]],4)</f>
        <v>1994</v>
      </c>
    </row>
    <row r="22" spans="3:10" x14ac:dyDescent="0.3">
      <c r="C22">
        <v>547</v>
      </c>
      <c r="D22" t="s">
        <v>100</v>
      </c>
      <c r="E22" t="s">
        <v>67</v>
      </c>
      <c r="F22" s="14" t="s">
        <v>101</v>
      </c>
      <c r="G22">
        <v>28</v>
      </c>
      <c r="H22" t="s">
        <v>63</v>
      </c>
      <c r="I22">
        <v>58093545</v>
      </c>
      <c r="J22" t="str">
        <f>RIGHT(КХЛ[[#This Row],[Дата рождения]],4)</f>
        <v>1989</v>
      </c>
    </row>
    <row r="23" spans="3:10" x14ac:dyDescent="0.3">
      <c r="C23">
        <v>1079</v>
      </c>
      <c r="D23" t="s">
        <v>102</v>
      </c>
      <c r="E23" t="s">
        <v>61</v>
      </c>
      <c r="F23" s="14" t="s">
        <v>103</v>
      </c>
      <c r="G23">
        <v>32</v>
      </c>
      <c r="H23" t="s">
        <v>63</v>
      </c>
      <c r="I23">
        <v>28883808</v>
      </c>
      <c r="J23" t="str">
        <f>RIGHT(КХЛ[[#This Row],[Дата рождения]],4)</f>
        <v>1985</v>
      </c>
    </row>
    <row r="24" spans="3:10" x14ac:dyDescent="0.3">
      <c r="C24">
        <v>1070</v>
      </c>
      <c r="D24" t="s">
        <v>104</v>
      </c>
      <c r="E24" t="s">
        <v>67</v>
      </c>
      <c r="F24" s="14" t="s">
        <v>105</v>
      </c>
      <c r="G24">
        <v>34</v>
      </c>
      <c r="H24" t="s">
        <v>106</v>
      </c>
      <c r="I24">
        <v>76740521</v>
      </c>
      <c r="J24" t="str">
        <f>RIGHT(КХЛ[[#This Row],[Дата рождения]],4)</f>
        <v>1983</v>
      </c>
    </row>
    <row r="25" spans="3:10" x14ac:dyDescent="0.3">
      <c r="C25">
        <v>440</v>
      </c>
      <c r="D25" t="s">
        <v>107</v>
      </c>
      <c r="E25" t="s">
        <v>61</v>
      </c>
      <c r="F25" s="14" t="s">
        <v>108</v>
      </c>
      <c r="G25">
        <v>26</v>
      </c>
      <c r="H25" t="s">
        <v>63</v>
      </c>
      <c r="I25">
        <v>95720993</v>
      </c>
      <c r="J25" t="str">
        <f>RIGHT(КХЛ[[#This Row],[Дата рождения]],4)</f>
        <v>1991</v>
      </c>
    </row>
    <row r="26" spans="3:10" x14ac:dyDescent="0.3">
      <c r="C26">
        <v>796</v>
      </c>
      <c r="D26" t="s">
        <v>109</v>
      </c>
      <c r="E26" t="s">
        <v>67</v>
      </c>
      <c r="F26" s="14" t="s">
        <v>110</v>
      </c>
      <c r="G26">
        <v>29</v>
      </c>
      <c r="H26" t="s">
        <v>63</v>
      </c>
      <c r="I26">
        <v>7106553</v>
      </c>
      <c r="J26" t="str">
        <f>RIGHT(КХЛ[[#This Row],[Дата рождения]],4)</f>
        <v>1988</v>
      </c>
    </row>
    <row r="27" spans="3:10" x14ac:dyDescent="0.3">
      <c r="C27">
        <v>244</v>
      </c>
      <c r="D27" t="s">
        <v>111</v>
      </c>
      <c r="E27" t="s">
        <v>67</v>
      </c>
      <c r="F27" s="14" t="s">
        <v>112</v>
      </c>
      <c r="G27">
        <v>41</v>
      </c>
      <c r="H27" t="s">
        <v>63</v>
      </c>
      <c r="I27">
        <v>13910829</v>
      </c>
      <c r="J27" t="str">
        <f>RIGHT(КХЛ[[#This Row],[Дата рождения]],4)</f>
        <v>1976</v>
      </c>
    </row>
    <row r="28" spans="3:10" x14ac:dyDescent="0.3">
      <c r="C28">
        <v>344</v>
      </c>
      <c r="D28" t="s">
        <v>113</v>
      </c>
      <c r="E28" t="s">
        <v>61</v>
      </c>
      <c r="F28" s="14" t="s">
        <v>114</v>
      </c>
      <c r="G28">
        <v>33</v>
      </c>
      <c r="H28" t="s">
        <v>115</v>
      </c>
      <c r="I28">
        <v>54621499</v>
      </c>
      <c r="J28" t="str">
        <f>RIGHT(КХЛ[[#This Row],[Дата рождения]],4)</f>
        <v>1984</v>
      </c>
    </row>
    <row r="29" spans="3:10" x14ac:dyDescent="0.3">
      <c r="C29">
        <v>251</v>
      </c>
      <c r="D29" t="s">
        <v>116</v>
      </c>
      <c r="E29" t="s">
        <v>61</v>
      </c>
      <c r="F29" s="14" t="s">
        <v>117</v>
      </c>
      <c r="G29">
        <v>31</v>
      </c>
      <c r="H29" t="s">
        <v>106</v>
      </c>
      <c r="I29">
        <v>16729662</v>
      </c>
      <c r="J29" t="str">
        <f>RIGHT(КХЛ[[#This Row],[Дата рождения]],4)</f>
        <v>1986</v>
      </c>
    </row>
    <row r="30" spans="3:10" x14ac:dyDescent="0.3">
      <c r="C30">
        <v>847</v>
      </c>
      <c r="D30" t="s">
        <v>118</v>
      </c>
      <c r="E30" t="s">
        <v>61</v>
      </c>
      <c r="F30" s="14" t="s">
        <v>119</v>
      </c>
      <c r="G30">
        <v>25</v>
      </c>
      <c r="H30" t="s">
        <v>120</v>
      </c>
      <c r="I30">
        <v>57588217</v>
      </c>
      <c r="J30" t="str">
        <f>RIGHT(КХЛ[[#This Row],[Дата рождения]],4)</f>
        <v>1992</v>
      </c>
    </row>
    <row r="31" spans="3:10" x14ac:dyDescent="0.3">
      <c r="C31">
        <v>699</v>
      </c>
      <c r="D31" t="s">
        <v>121</v>
      </c>
      <c r="E31" t="s">
        <v>61</v>
      </c>
      <c r="F31" s="14" t="s">
        <v>122</v>
      </c>
      <c r="G31">
        <v>38</v>
      </c>
      <c r="H31" t="s">
        <v>78</v>
      </c>
      <c r="I31">
        <v>75309702</v>
      </c>
      <c r="J31" t="str">
        <f>RIGHT(КХЛ[[#This Row],[Дата рождения]],4)</f>
        <v>1979</v>
      </c>
    </row>
    <row r="32" spans="3:10" x14ac:dyDescent="0.3">
      <c r="C32">
        <v>1189</v>
      </c>
      <c r="D32" t="s">
        <v>123</v>
      </c>
      <c r="E32" t="s">
        <v>61</v>
      </c>
      <c r="F32" s="14" t="s">
        <v>124</v>
      </c>
      <c r="G32">
        <v>21</v>
      </c>
      <c r="H32" t="s">
        <v>63</v>
      </c>
      <c r="I32">
        <v>70391151</v>
      </c>
      <c r="J32" t="str">
        <f>RIGHT(КХЛ[[#This Row],[Дата рождения]],4)</f>
        <v>1996</v>
      </c>
    </row>
    <row r="33" spans="3:10" x14ac:dyDescent="0.3">
      <c r="C33">
        <v>1574</v>
      </c>
      <c r="D33" t="s">
        <v>125</v>
      </c>
      <c r="E33" t="s">
        <v>67</v>
      </c>
      <c r="F33" s="14" t="s">
        <v>126</v>
      </c>
      <c r="G33">
        <v>35</v>
      </c>
      <c r="H33" t="s">
        <v>127</v>
      </c>
      <c r="I33">
        <v>76205131</v>
      </c>
      <c r="J33" t="str">
        <f>RIGHT(КХЛ[[#This Row],[Дата рождения]],4)</f>
        <v>1982</v>
      </c>
    </row>
    <row r="34" spans="3:10" x14ac:dyDescent="0.3">
      <c r="C34">
        <v>411</v>
      </c>
      <c r="D34" t="s">
        <v>128</v>
      </c>
      <c r="E34" t="s">
        <v>72</v>
      </c>
      <c r="F34" s="14" t="s">
        <v>129</v>
      </c>
      <c r="G34">
        <v>37</v>
      </c>
      <c r="H34" t="s">
        <v>63</v>
      </c>
      <c r="I34">
        <v>32702119</v>
      </c>
      <c r="J34" t="str">
        <f>RIGHT(КХЛ[[#This Row],[Дата рождения]],4)</f>
        <v>1980</v>
      </c>
    </row>
    <row r="35" spans="3:10" x14ac:dyDescent="0.3">
      <c r="C35">
        <v>153</v>
      </c>
      <c r="D35" t="s">
        <v>130</v>
      </c>
      <c r="E35" t="s">
        <v>61</v>
      </c>
      <c r="F35" s="14" t="s">
        <v>131</v>
      </c>
      <c r="G35">
        <v>31</v>
      </c>
      <c r="H35" t="s">
        <v>63</v>
      </c>
      <c r="I35">
        <v>26612020</v>
      </c>
      <c r="J35" t="str">
        <f>RIGHT(КХЛ[[#This Row],[Дата рождения]],4)</f>
        <v>1986</v>
      </c>
    </row>
    <row r="36" spans="3:10" x14ac:dyDescent="0.3">
      <c r="C36">
        <v>735</v>
      </c>
      <c r="D36" t="s">
        <v>132</v>
      </c>
      <c r="E36" t="s">
        <v>72</v>
      </c>
      <c r="F36" s="14" t="s">
        <v>133</v>
      </c>
      <c r="G36">
        <v>41</v>
      </c>
      <c r="H36" t="s">
        <v>63</v>
      </c>
      <c r="I36">
        <v>63600102</v>
      </c>
      <c r="J36" t="str">
        <f>RIGHT(КХЛ[[#This Row],[Дата рождения]],4)</f>
        <v>1976</v>
      </c>
    </row>
    <row r="37" spans="3:10" x14ac:dyDescent="0.3">
      <c r="C37">
        <v>1780</v>
      </c>
      <c r="D37" t="s">
        <v>134</v>
      </c>
      <c r="E37" t="s">
        <v>61</v>
      </c>
      <c r="F37" s="14" t="s">
        <v>135</v>
      </c>
      <c r="G37">
        <v>25</v>
      </c>
      <c r="H37" t="s">
        <v>95</v>
      </c>
      <c r="I37">
        <v>70241147</v>
      </c>
      <c r="J37" t="str">
        <f>RIGHT(КХЛ[[#This Row],[Дата рождения]],4)</f>
        <v>1992</v>
      </c>
    </row>
    <row r="38" spans="3:10" x14ac:dyDescent="0.3">
      <c r="C38">
        <v>1357</v>
      </c>
      <c r="D38" t="s">
        <v>136</v>
      </c>
      <c r="E38" t="s">
        <v>61</v>
      </c>
      <c r="F38" s="14" t="s">
        <v>137</v>
      </c>
      <c r="G38">
        <v>28</v>
      </c>
      <c r="H38" t="s">
        <v>63</v>
      </c>
      <c r="I38">
        <v>60468487</v>
      </c>
      <c r="J38" t="str">
        <f>RIGHT(КХЛ[[#This Row],[Дата рождения]],4)</f>
        <v>1990</v>
      </c>
    </row>
    <row r="39" spans="3:10" x14ac:dyDescent="0.3">
      <c r="C39">
        <v>1555</v>
      </c>
      <c r="D39" t="s">
        <v>138</v>
      </c>
      <c r="E39" t="s">
        <v>61</v>
      </c>
      <c r="F39" s="14" t="s">
        <v>139</v>
      </c>
      <c r="G39">
        <v>39</v>
      </c>
      <c r="H39" t="s">
        <v>95</v>
      </c>
      <c r="I39">
        <v>2435934</v>
      </c>
      <c r="J39" t="str">
        <f>RIGHT(КХЛ[[#This Row],[Дата рождения]],4)</f>
        <v>1978</v>
      </c>
    </row>
    <row r="40" spans="3:10" x14ac:dyDescent="0.3">
      <c r="C40">
        <v>28</v>
      </c>
      <c r="D40" t="s">
        <v>140</v>
      </c>
      <c r="E40" t="s">
        <v>61</v>
      </c>
      <c r="F40" s="14" t="s">
        <v>141</v>
      </c>
      <c r="G40">
        <v>35</v>
      </c>
      <c r="H40" t="s">
        <v>63</v>
      </c>
      <c r="I40">
        <v>72392409</v>
      </c>
      <c r="J40" t="str">
        <f>RIGHT(КХЛ[[#This Row],[Дата рождения]],4)</f>
        <v>1982</v>
      </c>
    </row>
    <row r="41" spans="3:10" x14ac:dyDescent="0.3">
      <c r="C41">
        <v>885</v>
      </c>
      <c r="D41" t="s">
        <v>142</v>
      </c>
      <c r="E41" t="s">
        <v>67</v>
      </c>
      <c r="F41" s="14" t="s">
        <v>143</v>
      </c>
      <c r="G41">
        <v>24</v>
      </c>
      <c r="H41" t="s">
        <v>63</v>
      </c>
      <c r="I41">
        <v>36190404</v>
      </c>
      <c r="J41" t="str">
        <f>RIGHT(КХЛ[[#This Row],[Дата рождения]],4)</f>
        <v>1993</v>
      </c>
    </row>
    <row r="42" spans="3:10" x14ac:dyDescent="0.3">
      <c r="C42">
        <v>1060</v>
      </c>
      <c r="D42" t="s">
        <v>144</v>
      </c>
      <c r="E42" t="s">
        <v>67</v>
      </c>
      <c r="F42" s="14" t="s">
        <v>145</v>
      </c>
      <c r="G42">
        <v>21</v>
      </c>
      <c r="H42" t="s">
        <v>63</v>
      </c>
      <c r="I42">
        <v>85847090</v>
      </c>
      <c r="J42" t="str">
        <f>RIGHT(КХЛ[[#This Row],[Дата рождения]],4)</f>
        <v>1996</v>
      </c>
    </row>
    <row r="43" spans="3:10" x14ac:dyDescent="0.3">
      <c r="C43">
        <v>982</v>
      </c>
      <c r="D43" t="s">
        <v>146</v>
      </c>
      <c r="E43" t="s">
        <v>61</v>
      </c>
      <c r="F43" s="14" t="s">
        <v>147</v>
      </c>
      <c r="G43">
        <v>36</v>
      </c>
      <c r="H43" t="s">
        <v>88</v>
      </c>
      <c r="I43">
        <v>19138846</v>
      </c>
      <c r="J43" t="str">
        <f>RIGHT(КХЛ[[#This Row],[Дата рождения]],4)</f>
        <v>1981</v>
      </c>
    </row>
    <row r="44" spans="3:10" x14ac:dyDescent="0.3">
      <c r="C44">
        <v>1571</v>
      </c>
      <c r="D44" t="s">
        <v>148</v>
      </c>
      <c r="E44" t="s">
        <v>61</v>
      </c>
      <c r="F44" s="14" t="s">
        <v>149</v>
      </c>
      <c r="G44">
        <v>36</v>
      </c>
      <c r="H44" t="s">
        <v>63</v>
      </c>
      <c r="I44">
        <v>98414356</v>
      </c>
      <c r="J44" t="str">
        <f>RIGHT(КХЛ[[#This Row],[Дата рождения]],4)</f>
        <v>1981</v>
      </c>
    </row>
    <row r="45" spans="3:10" x14ac:dyDescent="0.3">
      <c r="C45">
        <v>559</v>
      </c>
      <c r="D45" t="s">
        <v>150</v>
      </c>
      <c r="E45" t="s">
        <v>67</v>
      </c>
      <c r="F45" s="14" t="s">
        <v>151</v>
      </c>
      <c r="G45">
        <v>40</v>
      </c>
      <c r="H45" t="s">
        <v>63</v>
      </c>
      <c r="I45">
        <v>95887227</v>
      </c>
      <c r="J45" t="str">
        <f>RIGHT(КХЛ[[#This Row],[Дата рождения]],4)</f>
        <v>1977</v>
      </c>
    </row>
    <row r="46" spans="3:10" x14ac:dyDescent="0.3">
      <c r="C46">
        <v>752</v>
      </c>
      <c r="D46" t="s">
        <v>152</v>
      </c>
      <c r="E46" t="s">
        <v>61</v>
      </c>
      <c r="F46" s="14" t="s">
        <v>153</v>
      </c>
      <c r="G46">
        <v>29</v>
      </c>
      <c r="H46" t="s">
        <v>106</v>
      </c>
      <c r="I46">
        <v>64994328</v>
      </c>
      <c r="J46" t="str">
        <f>RIGHT(КХЛ[[#This Row],[Дата рождения]],4)</f>
        <v>1988</v>
      </c>
    </row>
    <row r="47" spans="3:10" x14ac:dyDescent="0.3">
      <c r="C47">
        <v>690</v>
      </c>
      <c r="D47" t="s">
        <v>154</v>
      </c>
      <c r="E47" t="s">
        <v>67</v>
      </c>
      <c r="F47" s="14" t="s">
        <v>155</v>
      </c>
      <c r="G47">
        <v>26</v>
      </c>
      <c r="H47" t="s">
        <v>88</v>
      </c>
      <c r="I47">
        <v>83402886</v>
      </c>
      <c r="J47" t="str">
        <f>RIGHT(КХЛ[[#This Row],[Дата рождения]],4)</f>
        <v>1991</v>
      </c>
    </row>
    <row r="48" spans="3:10" x14ac:dyDescent="0.3">
      <c r="C48">
        <v>1325</v>
      </c>
      <c r="D48" t="s">
        <v>156</v>
      </c>
      <c r="E48" t="s">
        <v>61</v>
      </c>
      <c r="F48" s="14" t="s">
        <v>157</v>
      </c>
      <c r="G48">
        <v>32</v>
      </c>
      <c r="H48" t="s">
        <v>63</v>
      </c>
      <c r="I48">
        <v>49511118</v>
      </c>
      <c r="J48" t="str">
        <f>RIGHT(КХЛ[[#This Row],[Дата рождения]],4)</f>
        <v>1986</v>
      </c>
    </row>
    <row r="49" spans="3:10" x14ac:dyDescent="0.3">
      <c r="C49">
        <v>1642</v>
      </c>
      <c r="D49" t="s">
        <v>158</v>
      </c>
      <c r="E49" t="s">
        <v>61</v>
      </c>
      <c r="F49" s="14" t="s">
        <v>159</v>
      </c>
      <c r="G49">
        <v>21</v>
      </c>
      <c r="H49" t="s">
        <v>63</v>
      </c>
      <c r="I49">
        <v>42220418</v>
      </c>
      <c r="J49" t="str">
        <f>RIGHT(КХЛ[[#This Row],[Дата рождения]],4)</f>
        <v>1996</v>
      </c>
    </row>
    <row r="50" spans="3:10" x14ac:dyDescent="0.3">
      <c r="C50">
        <v>21</v>
      </c>
      <c r="D50" t="s">
        <v>160</v>
      </c>
      <c r="E50" t="s">
        <v>61</v>
      </c>
      <c r="F50" s="14" t="s">
        <v>161</v>
      </c>
      <c r="G50">
        <v>42</v>
      </c>
      <c r="H50" t="s">
        <v>63</v>
      </c>
      <c r="I50">
        <v>15477233</v>
      </c>
      <c r="J50" t="str">
        <f>RIGHT(КХЛ[[#This Row],[Дата рождения]],4)</f>
        <v>1976</v>
      </c>
    </row>
    <row r="51" spans="3:10" x14ac:dyDescent="0.3">
      <c r="C51">
        <v>686</v>
      </c>
      <c r="D51" t="s">
        <v>162</v>
      </c>
      <c r="E51" t="s">
        <v>67</v>
      </c>
      <c r="F51" s="14" t="s">
        <v>163</v>
      </c>
      <c r="G51">
        <v>22</v>
      </c>
      <c r="H51" t="s">
        <v>164</v>
      </c>
      <c r="I51">
        <v>76826031</v>
      </c>
      <c r="J51" t="str">
        <f>RIGHT(КХЛ[[#This Row],[Дата рождения]],4)</f>
        <v>1995</v>
      </c>
    </row>
    <row r="52" spans="3:10" x14ac:dyDescent="0.3">
      <c r="C52">
        <v>1067</v>
      </c>
      <c r="D52" t="s">
        <v>165</v>
      </c>
      <c r="E52" t="s">
        <v>61</v>
      </c>
      <c r="F52" s="14" t="s">
        <v>166</v>
      </c>
      <c r="G52">
        <v>27</v>
      </c>
      <c r="H52" t="s">
        <v>78</v>
      </c>
      <c r="I52">
        <v>39150239</v>
      </c>
      <c r="J52" t="str">
        <f>RIGHT(КХЛ[[#This Row],[Дата рождения]],4)</f>
        <v>1990</v>
      </c>
    </row>
    <row r="53" spans="3:10" x14ac:dyDescent="0.3">
      <c r="C53">
        <v>1018</v>
      </c>
      <c r="D53" t="s">
        <v>167</v>
      </c>
      <c r="E53" t="s">
        <v>61</v>
      </c>
      <c r="F53" s="14" t="s">
        <v>168</v>
      </c>
      <c r="G53">
        <v>32</v>
      </c>
      <c r="H53" t="s">
        <v>63</v>
      </c>
      <c r="I53">
        <v>60419880</v>
      </c>
      <c r="J53" t="str">
        <f>RIGHT(КХЛ[[#This Row],[Дата рождения]],4)</f>
        <v>1986</v>
      </c>
    </row>
    <row r="54" spans="3:10" x14ac:dyDescent="0.3">
      <c r="C54">
        <v>465</v>
      </c>
      <c r="D54" t="s">
        <v>169</v>
      </c>
      <c r="E54" t="s">
        <v>61</v>
      </c>
      <c r="F54" s="14" t="s">
        <v>168</v>
      </c>
      <c r="G54">
        <v>32</v>
      </c>
      <c r="H54" t="s">
        <v>164</v>
      </c>
      <c r="I54">
        <v>4012005</v>
      </c>
      <c r="J54" t="str">
        <f>RIGHT(КХЛ[[#This Row],[Дата рождения]],4)</f>
        <v>1986</v>
      </c>
    </row>
    <row r="55" spans="3:10" x14ac:dyDescent="0.3">
      <c r="C55">
        <v>543</v>
      </c>
      <c r="D55" t="s">
        <v>170</v>
      </c>
      <c r="E55" t="s">
        <v>61</v>
      </c>
      <c r="F55" s="14" t="s">
        <v>171</v>
      </c>
      <c r="G55">
        <v>27</v>
      </c>
      <c r="H55" t="s">
        <v>63</v>
      </c>
      <c r="I55">
        <v>40011231</v>
      </c>
      <c r="J55" t="str">
        <f>RIGHT(КХЛ[[#This Row],[Дата рождения]],4)</f>
        <v>1990</v>
      </c>
    </row>
    <row r="56" spans="3:10" x14ac:dyDescent="0.3">
      <c r="C56">
        <v>602</v>
      </c>
      <c r="D56" t="s">
        <v>172</v>
      </c>
      <c r="E56" t="s">
        <v>61</v>
      </c>
      <c r="F56" s="14" t="s">
        <v>173</v>
      </c>
      <c r="G56">
        <v>26</v>
      </c>
      <c r="H56" t="s">
        <v>63</v>
      </c>
      <c r="I56">
        <v>15952912</v>
      </c>
      <c r="J56" t="str">
        <f>RIGHT(КХЛ[[#This Row],[Дата рождения]],4)</f>
        <v>1991</v>
      </c>
    </row>
    <row r="57" spans="3:10" x14ac:dyDescent="0.3">
      <c r="C57">
        <v>514</v>
      </c>
      <c r="D57" t="s">
        <v>174</v>
      </c>
      <c r="E57" t="s">
        <v>61</v>
      </c>
      <c r="F57" s="14" t="s">
        <v>175</v>
      </c>
      <c r="G57">
        <v>30</v>
      </c>
      <c r="H57" t="s">
        <v>63</v>
      </c>
      <c r="I57">
        <v>61471041</v>
      </c>
      <c r="J57" t="str">
        <f>RIGHT(КХЛ[[#This Row],[Дата рождения]],4)</f>
        <v>1987</v>
      </c>
    </row>
    <row r="58" spans="3:10" x14ac:dyDescent="0.3">
      <c r="C58">
        <v>80</v>
      </c>
      <c r="D58" t="s">
        <v>176</v>
      </c>
      <c r="E58" t="s">
        <v>72</v>
      </c>
      <c r="F58" s="14" t="s">
        <v>177</v>
      </c>
      <c r="G58">
        <v>41</v>
      </c>
      <c r="H58" t="s">
        <v>63</v>
      </c>
      <c r="I58">
        <v>34684421</v>
      </c>
      <c r="J58" t="str">
        <f>RIGHT(КХЛ[[#This Row],[Дата рождения]],4)</f>
        <v>1976</v>
      </c>
    </row>
    <row r="59" spans="3:10" x14ac:dyDescent="0.3">
      <c r="C59">
        <v>207</v>
      </c>
      <c r="D59" t="s">
        <v>178</v>
      </c>
      <c r="E59" t="s">
        <v>67</v>
      </c>
      <c r="F59" s="14" t="s">
        <v>179</v>
      </c>
      <c r="G59">
        <v>19</v>
      </c>
      <c r="H59" t="s">
        <v>63</v>
      </c>
      <c r="I59">
        <v>26012362</v>
      </c>
      <c r="J59" t="str">
        <f>RIGHT(КХЛ[[#This Row],[Дата рождения]],4)</f>
        <v>1999</v>
      </c>
    </row>
    <row r="60" spans="3:10" x14ac:dyDescent="0.3">
      <c r="C60">
        <v>340</v>
      </c>
      <c r="D60" t="s">
        <v>180</v>
      </c>
      <c r="E60" t="s">
        <v>61</v>
      </c>
      <c r="F60" s="14" t="s">
        <v>181</v>
      </c>
      <c r="G60">
        <v>21</v>
      </c>
      <c r="H60" t="s">
        <v>63</v>
      </c>
      <c r="I60">
        <v>75963629</v>
      </c>
      <c r="J60" t="str">
        <f>RIGHT(КХЛ[[#This Row],[Дата рождения]],4)</f>
        <v>1996</v>
      </c>
    </row>
    <row r="61" spans="3:10" x14ac:dyDescent="0.3">
      <c r="C61">
        <v>60</v>
      </c>
      <c r="D61" t="s">
        <v>182</v>
      </c>
      <c r="E61" t="s">
        <v>61</v>
      </c>
      <c r="F61" s="14" t="s">
        <v>183</v>
      </c>
      <c r="G61">
        <v>31</v>
      </c>
      <c r="H61" t="s">
        <v>95</v>
      </c>
      <c r="I61">
        <v>18596850</v>
      </c>
      <c r="J61" t="str">
        <f>RIGHT(КХЛ[[#This Row],[Дата рождения]],4)</f>
        <v>1986</v>
      </c>
    </row>
    <row r="62" spans="3:10" x14ac:dyDescent="0.3">
      <c r="C62">
        <v>1118</v>
      </c>
      <c r="D62" t="s">
        <v>184</v>
      </c>
      <c r="E62" t="s">
        <v>61</v>
      </c>
      <c r="F62" s="14" t="s">
        <v>185</v>
      </c>
      <c r="G62">
        <v>24</v>
      </c>
      <c r="H62" t="s">
        <v>63</v>
      </c>
      <c r="I62">
        <v>33308618</v>
      </c>
      <c r="J62" t="str">
        <f>RIGHT(КХЛ[[#This Row],[Дата рождения]],4)</f>
        <v>1993</v>
      </c>
    </row>
    <row r="63" spans="3:10" x14ac:dyDescent="0.3">
      <c r="C63">
        <v>1601</v>
      </c>
      <c r="D63" t="s">
        <v>186</v>
      </c>
      <c r="E63" t="s">
        <v>72</v>
      </c>
      <c r="F63" s="14" t="s">
        <v>187</v>
      </c>
      <c r="G63">
        <v>35</v>
      </c>
      <c r="H63" t="s">
        <v>106</v>
      </c>
      <c r="I63">
        <v>42217260</v>
      </c>
      <c r="J63" t="str">
        <f>RIGHT(КХЛ[[#This Row],[Дата рождения]],4)</f>
        <v>1982</v>
      </c>
    </row>
    <row r="64" spans="3:10" x14ac:dyDescent="0.3">
      <c r="C64">
        <v>819</v>
      </c>
      <c r="D64" t="s">
        <v>188</v>
      </c>
      <c r="E64" t="s">
        <v>67</v>
      </c>
      <c r="F64" s="14" t="s">
        <v>189</v>
      </c>
      <c r="G64">
        <v>31</v>
      </c>
      <c r="H64" t="s">
        <v>95</v>
      </c>
      <c r="I64">
        <v>58211876</v>
      </c>
      <c r="J64" t="str">
        <f>RIGHT(КХЛ[[#This Row],[Дата рождения]],4)</f>
        <v>1986</v>
      </c>
    </row>
    <row r="65" spans="3:10" x14ac:dyDescent="0.3">
      <c r="C65">
        <v>238</v>
      </c>
      <c r="D65" t="s">
        <v>190</v>
      </c>
      <c r="E65" t="s">
        <v>67</v>
      </c>
      <c r="F65" s="14" t="s">
        <v>191</v>
      </c>
      <c r="G65">
        <v>33</v>
      </c>
      <c r="H65" t="s">
        <v>63</v>
      </c>
      <c r="I65">
        <v>6828690</v>
      </c>
      <c r="J65" t="str">
        <f>RIGHT(КХЛ[[#This Row],[Дата рождения]],4)</f>
        <v>1985</v>
      </c>
    </row>
    <row r="66" spans="3:10" x14ac:dyDescent="0.3">
      <c r="C66">
        <v>1252</v>
      </c>
      <c r="D66" t="s">
        <v>192</v>
      </c>
      <c r="E66" t="s">
        <v>61</v>
      </c>
      <c r="F66" s="14" t="s">
        <v>193</v>
      </c>
      <c r="G66">
        <v>24</v>
      </c>
      <c r="H66" t="s">
        <v>63</v>
      </c>
      <c r="I66">
        <v>86169290</v>
      </c>
      <c r="J66" t="str">
        <f>RIGHT(КХЛ[[#This Row],[Дата рождения]],4)</f>
        <v>1994</v>
      </c>
    </row>
    <row r="67" spans="3:10" x14ac:dyDescent="0.3">
      <c r="C67">
        <v>230</v>
      </c>
      <c r="D67" t="s">
        <v>194</v>
      </c>
      <c r="E67" t="s">
        <v>67</v>
      </c>
      <c r="F67" s="14" t="s">
        <v>195</v>
      </c>
      <c r="G67">
        <v>35</v>
      </c>
      <c r="H67" t="s">
        <v>127</v>
      </c>
      <c r="I67">
        <v>54657291</v>
      </c>
      <c r="J67" t="str">
        <f>RIGHT(КХЛ[[#This Row],[Дата рождения]],4)</f>
        <v>1982</v>
      </c>
    </row>
    <row r="68" spans="3:10" x14ac:dyDescent="0.3">
      <c r="C68">
        <v>677</v>
      </c>
      <c r="D68" t="s">
        <v>196</v>
      </c>
      <c r="E68" t="s">
        <v>61</v>
      </c>
      <c r="F68" s="14" t="s">
        <v>197</v>
      </c>
      <c r="G68">
        <v>25</v>
      </c>
      <c r="H68" t="s">
        <v>198</v>
      </c>
      <c r="I68">
        <v>7640255</v>
      </c>
      <c r="J68" t="str">
        <f>RIGHT(КХЛ[[#This Row],[Дата рождения]],4)</f>
        <v>1992</v>
      </c>
    </row>
    <row r="69" spans="3:10" x14ac:dyDescent="0.3">
      <c r="C69">
        <v>79</v>
      </c>
      <c r="D69" t="s">
        <v>199</v>
      </c>
      <c r="E69" t="s">
        <v>61</v>
      </c>
      <c r="F69" s="14" t="s">
        <v>200</v>
      </c>
      <c r="G69">
        <v>20</v>
      </c>
      <c r="H69" t="s">
        <v>63</v>
      </c>
      <c r="I69">
        <v>1080928</v>
      </c>
      <c r="J69" t="str">
        <f>RIGHT(КХЛ[[#This Row],[Дата рождения]],4)</f>
        <v>1997</v>
      </c>
    </row>
    <row r="70" spans="3:10" x14ac:dyDescent="0.3">
      <c r="C70">
        <v>250</v>
      </c>
      <c r="D70" t="s">
        <v>201</v>
      </c>
      <c r="E70" t="s">
        <v>61</v>
      </c>
      <c r="F70" s="14" t="s">
        <v>202</v>
      </c>
      <c r="G70">
        <v>37</v>
      </c>
      <c r="H70" t="s">
        <v>106</v>
      </c>
      <c r="I70">
        <v>18171823</v>
      </c>
      <c r="J70" t="str">
        <f>RIGHT(КХЛ[[#This Row],[Дата рождения]],4)</f>
        <v>1980</v>
      </c>
    </row>
    <row r="71" spans="3:10" x14ac:dyDescent="0.3">
      <c r="C71">
        <v>527</v>
      </c>
      <c r="D71" t="s">
        <v>203</v>
      </c>
      <c r="E71" t="s">
        <v>61</v>
      </c>
      <c r="F71" s="14" t="s">
        <v>204</v>
      </c>
      <c r="G71">
        <v>24</v>
      </c>
      <c r="H71" t="s">
        <v>120</v>
      </c>
      <c r="I71">
        <v>92071508</v>
      </c>
      <c r="J71" t="str">
        <f>RIGHT(КХЛ[[#This Row],[Дата рождения]],4)</f>
        <v>1993</v>
      </c>
    </row>
    <row r="72" spans="3:10" x14ac:dyDescent="0.3">
      <c r="C72">
        <v>599</v>
      </c>
      <c r="D72" t="s">
        <v>205</v>
      </c>
      <c r="E72" t="s">
        <v>61</v>
      </c>
      <c r="F72" s="14" t="s">
        <v>206</v>
      </c>
      <c r="G72">
        <v>27</v>
      </c>
      <c r="H72" t="s">
        <v>63</v>
      </c>
      <c r="I72">
        <v>62126538</v>
      </c>
      <c r="J72" t="str">
        <f>RIGHT(КХЛ[[#This Row],[Дата рождения]],4)</f>
        <v>1990</v>
      </c>
    </row>
    <row r="73" spans="3:10" x14ac:dyDescent="0.3">
      <c r="C73">
        <v>35</v>
      </c>
      <c r="D73" t="s">
        <v>207</v>
      </c>
      <c r="E73" t="s">
        <v>61</v>
      </c>
      <c r="F73" s="14" t="s">
        <v>208</v>
      </c>
      <c r="G73">
        <v>46</v>
      </c>
      <c r="H73" t="s">
        <v>63</v>
      </c>
      <c r="I73">
        <v>80413800</v>
      </c>
      <c r="J73" t="str">
        <f>RIGHT(КХЛ[[#This Row],[Дата рождения]],4)</f>
        <v>1971</v>
      </c>
    </row>
    <row r="74" spans="3:10" x14ac:dyDescent="0.3">
      <c r="C74">
        <v>1259</v>
      </c>
      <c r="D74" t="s">
        <v>209</v>
      </c>
      <c r="E74" t="s">
        <v>67</v>
      </c>
      <c r="F74" s="14" t="s">
        <v>210</v>
      </c>
      <c r="G74">
        <v>24</v>
      </c>
      <c r="H74" t="s">
        <v>63</v>
      </c>
      <c r="I74">
        <v>68296623</v>
      </c>
      <c r="J74" t="str">
        <f>RIGHT(КХЛ[[#This Row],[Дата рождения]],4)</f>
        <v>1993</v>
      </c>
    </row>
    <row r="75" spans="3:10" x14ac:dyDescent="0.3">
      <c r="C75">
        <v>309</v>
      </c>
      <c r="D75" t="s">
        <v>211</v>
      </c>
      <c r="E75" t="s">
        <v>61</v>
      </c>
      <c r="F75" s="14" t="s">
        <v>212</v>
      </c>
      <c r="G75">
        <v>35</v>
      </c>
      <c r="H75" t="s">
        <v>63</v>
      </c>
      <c r="I75">
        <v>55301411</v>
      </c>
      <c r="J75" t="str">
        <f>RIGHT(КХЛ[[#This Row],[Дата рождения]],4)</f>
        <v>1982</v>
      </c>
    </row>
    <row r="76" spans="3:10" x14ac:dyDescent="0.3">
      <c r="C76">
        <v>482</v>
      </c>
      <c r="D76" t="s">
        <v>213</v>
      </c>
      <c r="E76" t="s">
        <v>61</v>
      </c>
      <c r="F76" s="14" t="s">
        <v>214</v>
      </c>
      <c r="G76">
        <v>29</v>
      </c>
      <c r="H76" t="s">
        <v>115</v>
      </c>
      <c r="I76">
        <v>21439783</v>
      </c>
      <c r="J76" t="str">
        <f>RIGHT(КХЛ[[#This Row],[Дата рождения]],4)</f>
        <v>1988</v>
      </c>
    </row>
    <row r="77" spans="3:10" x14ac:dyDescent="0.3">
      <c r="C77">
        <v>361</v>
      </c>
      <c r="D77" t="s">
        <v>215</v>
      </c>
      <c r="E77" t="s">
        <v>72</v>
      </c>
      <c r="F77" s="14" t="s">
        <v>216</v>
      </c>
      <c r="G77">
        <v>23</v>
      </c>
      <c r="H77" t="s">
        <v>63</v>
      </c>
      <c r="I77">
        <v>95957416</v>
      </c>
      <c r="J77" t="str">
        <f>RIGHT(КХЛ[[#This Row],[Дата рождения]],4)</f>
        <v>1994</v>
      </c>
    </row>
    <row r="78" spans="3:10" x14ac:dyDescent="0.3">
      <c r="C78">
        <v>1087</v>
      </c>
      <c r="D78" t="s">
        <v>217</v>
      </c>
      <c r="E78" t="s">
        <v>61</v>
      </c>
      <c r="F78" s="14" t="s">
        <v>218</v>
      </c>
      <c r="G78">
        <v>39</v>
      </c>
      <c r="H78" t="s">
        <v>106</v>
      </c>
      <c r="I78">
        <v>27066458</v>
      </c>
      <c r="J78" t="str">
        <f>RIGHT(КХЛ[[#This Row],[Дата рождения]],4)</f>
        <v>1979</v>
      </c>
    </row>
    <row r="79" spans="3:10" x14ac:dyDescent="0.3">
      <c r="C79">
        <v>818</v>
      </c>
      <c r="D79" t="s">
        <v>219</v>
      </c>
      <c r="E79" t="s">
        <v>61</v>
      </c>
      <c r="F79" s="14" t="s">
        <v>220</v>
      </c>
      <c r="G79">
        <v>27</v>
      </c>
      <c r="H79" t="s">
        <v>63</v>
      </c>
      <c r="I79">
        <v>26970851</v>
      </c>
      <c r="J79" t="str">
        <f>RIGHT(КХЛ[[#This Row],[Дата рождения]],4)</f>
        <v>1990</v>
      </c>
    </row>
    <row r="80" spans="3:10" x14ac:dyDescent="0.3">
      <c r="C80">
        <v>867</v>
      </c>
      <c r="D80" t="s">
        <v>221</v>
      </c>
      <c r="E80" t="s">
        <v>67</v>
      </c>
      <c r="F80" s="14" t="s">
        <v>222</v>
      </c>
      <c r="G80">
        <v>34</v>
      </c>
      <c r="H80" t="s">
        <v>63</v>
      </c>
      <c r="I80">
        <v>94610358</v>
      </c>
      <c r="J80" t="str">
        <f>RIGHT(КХЛ[[#This Row],[Дата рождения]],4)</f>
        <v>1983</v>
      </c>
    </row>
    <row r="81" spans="3:10" x14ac:dyDescent="0.3">
      <c r="C81">
        <v>1362</v>
      </c>
      <c r="D81" t="s">
        <v>223</v>
      </c>
      <c r="E81" t="s">
        <v>67</v>
      </c>
      <c r="F81" s="14" t="s">
        <v>224</v>
      </c>
      <c r="G81">
        <v>37</v>
      </c>
      <c r="H81" t="s">
        <v>63</v>
      </c>
      <c r="I81">
        <v>4019648</v>
      </c>
      <c r="J81" t="str">
        <f>RIGHT(КХЛ[[#This Row],[Дата рождения]],4)</f>
        <v>1981</v>
      </c>
    </row>
    <row r="82" spans="3:10" x14ac:dyDescent="0.3">
      <c r="C82">
        <v>572</v>
      </c>
      <c r="D82" t="s">
        <v>225</v>
      </c>
      <c r="E82" t="s">
        <v>61</v>
      </c>
      <c r="F82" s="14" t="s">
        <v>226</v>
      </c>
      <c r="G82">
        <v>29</v>
      </c>
      <c r="H82" t="s">
        <v>63</v>
      </c>
      <c r="I82">
        <v>7326941</v>
      </c>
      <c r="J82" t="str">
        <f>RIGHT(КХЛ[[#This Row],[Дата рождения]],4)</f>
        <v>1988</v>
      </c>
    </row>
    <row r="83" spans="3:10" x14ac:dyDescent="0.3">
      <c r="C83">
        <v>221</v>
      </c>
      <c r="D83" t="s">
        <v>227</v>
      </c>
      <c r="E83" t="s">
        <v>61</v>
      </c>
      <c r="F83" s="14" t="s">
        <v>228</v>
      </c>
      <c r="G83">
        <v>24</v>
      </c>
      <c r="H83" t="s">
        <v>63</v>
      </c>
      <c r="I83">
        <v>31393397</v>
      </c>
      <c r="J83" t="str">
        <f>RIGHT(КХЛ[[#This Row],[Дата рождения]],4)</f>
        <v>1993</v>
      </c>
    </row>
    <row r="84" spans="3:10" x14ac:dyDescent="0.3">
      <c r="C84">
        <v>1036</v>
      </c>
      <c r="D84" t="s">
        <v>229</v>
      </c>
      <c r="E84" t="s">
        <v>61</v>
      </c>
      <c r="F84" s="14" t="s">
        <v>230</v>
      </c>
      <c r="G84">
        <v>25</v>
      </c>
      <c r="H84" t="s">
        <v>63</v>
      </c>
      <c r="I84">
        <v>71131224</v>
      </c>
      <c r="J84" t="str">
        <f>RIGHT(КХЛ[[#This Row],[Дата рождения]],4)</f>
        <v>1992</v>
      </c>
    </row>
    <row r="85" spans="3:10" x14ac:dyDescent="0.3">
      <c r="C85">
        <v>1373</v>
      </c>
      <c r="D85" t="s">
        <v>231</v>
      </c>
      <c r="E85" t="s">
        <v>61</v>
      </c>
      <c r="F85" s="14" t="s">
        <v>232</v>
      </c>
      <c r="G85">
        <v>21</v>
      </c>
      <c r="H85" t="s">
        <v>88</v>
      </c>
      <c r="I85">
        <v>77913898</v>
      </c>
      <c r="J85" t="str">
        <f>RIGHT(КХЛ[[#This Row],[Дата рождения]],4)</f>
        <v>1996</v>
      </c>
    </row>
    <row r="86" spans="3:10" x14ac:dyDescent="0.3">
      <c r="C86">
        <v>894</v>
      </c>
      <c r="D86" t="s">
        <v>233</v>
      </c>
      <c r="E86" t="s">
        <v>61</v>
      </c>
      <c r="F86" s="14" t="s">
        <v>234</v>
      </c>
      <c r="G86">
        <v>43</v>
      </c>
      <c r="H86" t="s">
        <v>63</v>
      </c>
      <c r="I86">
        <v>99380946</v>
      </c>
      <c r="J86" t="str">
        <f>RIGHT(КХЛ[[#This Row],[Дата рождения]],4)</f>
        <v>1974</v>
      </c>
    </row>
    <row r="87" spans="3:10" x14ac:dyDescent="0.3">
      <c r="C87">
        <v>1035</v>
      </c>
      <c r="D87" t="s">
        <v>235</v>
      </c>
      <c r="E87" t="s">
        <v>67</v>
      </c>
      <c r="F87" s="14" t="s">
        <v>236</v>
      </c>
      <c r="G87">
        <v>27</v>
      </c>
      <c r="H87" t="s">
        <v>63</v>
      </c>
      <c r="I87">
        <v>15683849</v>
      </c>
      <c r="J87" t="str">
        <f>RIGHT(КХЛ[[#This Row],[Дата рождения]],4)</f>
        <v>1990</v>
      </c>
    </row>
    <row r="88" spans="3:10" x14ac:dyDescent="0.3">
      <c r="C88">
        <v>899</v>
      </c>
      <c r="D88" t="s">
        <v>237</v>
      </c>
      <c r="E88" t="s">
        <v>67</v>
      </c>
      <c r="F88" s="14" t="s">
        <v>238</v>
      </c>
      <c r="G88">
        <v>30</v>
      </c>
      <c r="H88" t="s">
        <v>63</v>
      </c>
      <c r="I88">
        <v>24059762</v>
      </c>
      <c r="J88" t="str">
        <f>RIGHT(КХЛ[[#This Row],[Дата рождения]],4)</f>
        <v>1987</v>
      </c>
    </row>
    <row r="89" spans="3:10" x14ac:dyDescent="0.3">
      <c r="C89">
        <v>615</v>
      </c>
      <c r="D89" t="s">
        <v>239</v>
      </c>
      <c r="E89" t="s">
        <v>67</v>
      </c>
      <c r="F89" s="14" t="s">
        <v>240</v>
      </c>
      <c r="G89">
        <v>25</v>
      </c>
      <c r="H89" t="s">
        <v>63</v>
      </c>
      <c r="I89">
        <v>68590770</v>
      </c>
      <c r="J89" t="str">
        <f>RIGHT(КХЛ[[#This Row],[Дата рождения]],4)</f>
        <v>1992</v>
      </c>
    </row>
    <row r="90" spans="3:10" x14ac:dyDescent="0.3">
      <c r="C90">
        <v>617</v>
      </c>
      <c r="D90" t="s">
        <v>241</v>
      </c>
      <c r="E90" t="s">
        <v>61</v>
      </c>
      <c r="F90" s="14" t="s">
        <v>242</v>
      </c>
      <c r="G90">
        <v>27</v>
      </c>
      <c r="H90" t="s">
        <v>63</v>
      </c>
      <c r="I90">
        <v>31451063</v>
      </c>
      <c r="J90" t="str">
        <f>RIGHT(КХЛ[[#This Row],[Дата рождения]],4)</f>
        <v>1990</v>
      </c>
    </row>
    <row r="91" spans="3:10" x14ac:dyDescent="0.3">
      <c r="C91">
        <v>1310</v>
      </c>
      <c r="D91" t="s">
        <v>243</v>
      </c>
      <c r="E91" t="s">
        <v>61</v>
      </c>
      <c r="F91" s="14" t="s">
        <v>244</v>
      </c>
      <c r="G91">
        <v>35</v>
      </c>
      <c r="H91" t="s">
        <v>78</v>
      </c>
      <c r="I91">
        <v>34257404</v>
      </c>
      <c r="J91" t="str">
        <f>RIGHT(КХЛ[[#This Row],[Дата рождения]],4)</f>
        <v>1982</v>
      </c>
    </row>
    <row r="92" spans="3:10" x14ac:dyDescent="0.3">
      <c r="C92">
        <v>400</v>
      </c>
      <c r="D92" t="s">
        <v>245</v>
      </c>
      <c r="E92" t="s">
        <v>61</v>
      </c>
      <c r="F92" s="14" t="s">
        <v>246</v>
      </c>
      <c r="G92">
        <v>44</v>
      </c>
      <c r="H92" t="s">
        <v>63</v>
      </c>
      <c r="I92">
        <v>59454805</v>
      </c>
      <c r="J92" t="str">
        <f>RIGHT(КХЛ[[#This Row],[Дата рождения]],4)</f>
        <v>1973</v>
      </c>
    </row>
    <row r="93" spans="3:10" x14ac:dyDescent="0.3">
      <c r="C93">
        <v>1123</v>
      </c>
      <c r="D93" t="s">
        <v>247</v>
      </c>
      <c r="E93" t="s">
        <v>61</v>
      </c>
      <c r="F93" s="14" t="s">
        <v>248</v>
      </c>
      <c r="G93">
        <v>22</v>
      </c>
      <c r="H93" t="s">
        <v>63</v>
      </c>
      <c r="I93">
        <v>96332466</v>
      </c>
      <c r="J93" t="str">
        <f>RIGHT(КХЛ[[#This Row],[Дата рождения]],4)</f>
        <v>1995</v>
      </c>
    </row>
    <row r="94" spans="3:10" x14ac:dyDescent="0.3">
      <c r="C94">
        <v>687</v>
      </c>
      <c r="D94" t="s">
        <v>249</v>
      </c>
      <c r="E94" t="s">
        <v>67</v>
      </c>
      <c r="F94" s="14" t="s">
        <v>250</v>
      </c>
      <c r="G94">
        <v>32</v>
      </c>
      <c r="H94" t="s">
        <v>164</v>
      </c>
      <c r="I94">
        <v>39067845</v>
      </c>
      <c r="J94" t="str">
        <f>RIGHT(КХЛ[[#This Row],[Дата рождения]],4)</f>
        <v>1985</v>
      </c>
    </row>
    <row r="95" spans="3:10" x14ac:dyDescent="0.3">
      <c r="C95">
        <v>1049</v>
      </c>
      <c r="D95" t="s">
        <v>251</v>
      </c>
      <c r="E95" t="s">
        <v>67</v>
      </c>
      <c r="F95" s="14" t="s">
        <v>252</v>
      </c>
      <c r="G95">
        <v>20</v>
      </c>
      <c r="H95" t="s">
        <v>63</v>
      </c>
      <c r="I95">
        <v>45609944</v>
      </c>
      <c r="J95" t="str">
        <f>RIGHT(КХЛ[[#This Row],[Дата рождения]],4)</f>
        <v>1997</v>
      </c>
    </row>
    <row r="96" spans="3:10" x14ac:dyDescent="0.3">
      <c r="C96">
        <v>144</v>
      </c>
      <c r="D96" t="s">
        <v>253</v>
      </c>
      <c r="E96" t="s">
        <v>72</v>
      </c>
      <c r="F96" s="14" t="s">
        <v>254</v>
      </c>
      <c r="G96">
        <v>23</v>
      </c>
      <c r="H96" t="s">
        <v>120</v>
      </c>
      <c r="I96">
        <v>57242113</v>
      </c>
      <c r="J96" t="str">
        <f>RIGHT(КХЛ[[#This Row],[Дата рождения]],4)</f>
        <v>1994</v>
      </c>
    </row>
    <row r="97" spans="3:10" x14ac:dyDescent="0.3">
      <c r="C97">
        <v>370</v>
      </c>
      <c r="D97" t="s">
        <v>255</v>
      </c>
      <c r="E97" t="s">
        <v>61</v>
      </c>
      <c r="F97" s="14" t="s">
        <v>256</v>
      </c>
      <c r="G97">
        <v>25</v>
      </c>
      <c r="H97" t="s">
        <v>63</v>
      </c>
      <c r="I97">
        <v>18614652</v>
      </c>
      <c r="J97" t="str">
        <f>RIGHT(КХЛ[[#This Row],[Дата рождения]],4)</f>
        <v>1992</v>
      </c>
    </row>
    <row r="98" spans="3:10" x14ac:dyDescent="0.3">
      <c r="C98">
        <v>701</v>
      </c>
      <c r="D98" t="s">
        <v>257</v>
      </c>
      <c r="E98" t="s">
        <v>72</v>
      </c>
      <c r="F98" s="14" t="s">
        <v>258</v>
      </c>
      <c r="G98">
        <v>29</v>
      </c>
      <c r="H98" t="s">
        <v>63</v>
      </c>
      <c r="I98">
        <v>72428232</v>
      </c>
      <c r="J98" t="str">
        <f>RIGHT(КХЛ[[#This Row],[Дата рождения]],4)</f>
        <v>1988</v>
      </c>
    </row>
    <row r="99" spans="3:10" x14ac:dyDescent="0.3">
      <c r="C99">
        <v>589</v>
      </c>
      <c r="D99" t="s">
        <v>259</v>
      </c>
      <c r="E99" t="s">
        <v>67</v>
      </c>
      <c r="F99" s="14" t="s">
        <v>260</v>
      </c>
      <c r="G99">
        <v>29</v>
      </c>
      <c r="H99" t="s">
        <v>63</v>
      </c>
      <c r="I99">
        <v>81178365</v>
      </c>
      <c r="J99" t="str">
        <f>RIGHT(КХЛ[[#This Row],[Дата рождения]],4)</f>
        <v>1988</v>
      </c>
    </row>
    <row r="100" spans="3:10" x14ac:dyDescent="0.3">
      <c r="C100">
        <v>794</v>
      </c>
      <c r="D100" t="s">
        <v>261</v>
      </c>
      <c r="E100" t="s">
        <v>61</v>
      </c>
      <c r="F100" s="14" t="s">
        <v>262</v>
      </c>
      <c r="G100">
        <v>21</v>
      </c>
      <c r="H100" t="s">
        <v>63</v>
      </c>
      <c r="I100">
        <v>7631358</v>
      </c>
      <c r="J100" t="str">
        <f>RIGHT(КХЛ[[#This Row],[Дата рождения]],4)</f>
        <v>1997</v>
      </c>
    </row>
    <row r="101" spans="3:10" x14ac:dyDescent="0.3">
      <c r="C101">
        <v>1757</v>
      </c>
      <c r="D101" t="s">
        <v>263</v>
      </c>
      <c r="E101" t="s">
        <v>61</v>
      </c>
      <c r="F101" s="14" t="s">
        <v>264</v>
      </c>
      <c r="G101">
        <v>28</v>
      </c>
      <c r="H101" t="s">
        <v>63</v>
      </c>
      <c r="I101">
        <v>41660517</v>
      </c>
      <c r="J101" t="str">
        <f>RIGHT(КХЛ[[#This Row],[Дата рождения]],4)</f>
        <v>1989</v>
      </c>
    </row>
    <row r="102" spans="3:10" x14ac:dyDescent="0.3">
      <c r="C102">
        <v>525</v>
      </c>
      <c r="D102" t="s">
        <v>265</v>
      </c>
      <c r="E102" t="s">
        <v>67</v>
      </c>
      <c r="F102" s="14" t="s">
        <v>266</v>
      </c>
      <c r="G102">
        <v>41</v>
      </c>
      <c r="H102" t="s">
        <v>63</v>
      </c>
      <c r="I102">
        <v>7613930</v>
      </c>
      <c r="J102" t="str">
        <f>RIGHT(КХЛ[[#This Row],[Дата рождения]],4)</f>
        <v>1976</v>
      </c>
    </row>
    <row r="103" spans="3:10" x14ac:dyDescent="0.3">
      <c r="C103">
        <v>151</v>
      </c>
      <c r="D103" t="s">
        <v>267</v>
      </c>
      <c r="E103" t="s">
        <v>61</v>
      </c>
      <c r="F103" s="14" t="s">
        <v>268</v>
      </c>
      <c r="G103">
        <v>30</v>
      </c>
      <c r="H103" t="s">
        <v>115</v>
      </c>
      <c r="I103">
        <v>70013668</v>
      </c>
      <c r="J103" t="str">
        <f>RIGHT(КХЛ[[#This Row],[Дата рождения]],4)</f>
        <v>1987</v>
      </c>
    </row>
    <row r="104" spans="3:10" x14ac:dyDescent="0.3">
      <c r="C104">
        <v>1482</v>
      </c>
      <c r="D104" t="s">
        <v>269</v>
      </c>
      <c r="E104" t="s">
        <v>61</v>
      </c>
      <c r="F104" s="14" t="s">
        <v>270</v>
      </c>
      <c r="G104">
        <v>27</v>
      </c>
      <c r="H104" t="s">
        <v>63</v>
      </c>
      <c r="I104">
        <v>12908339</v>
      </c>
      <c r="J104" t="str">
        <f>RIGHT(КХЛ[[#This Row],[Дата рождения]],4)</f>
        <v>1990</v>
      </c>
    </row>
    <row r="105" spans="3:10" x14ac:dyDescent="0.3">
      <c r="C105">
        <v>1297</v>
      </c>
      <c r="D105" t="s">
        <v>271</v>
      </c>
      <c r="E105" t="s">
        <v>67</v>
      </c>
      <c r="F105" s="14" t="s">
        <v>272</v>
      </c>
      <c r="G105">
        <v>33</v>
      </c>
      <c r="H105" t="s">
        <v>115</v>
      </c>
      <c r="I105">
        <v>19272090</v>
      </c>
      <c r="J105" t="str">
        <f>RIGHT(КХЛ[[#This Row],[Дата рождения]],4)</f>
        <v>1984</v>
      </c>
    </row>
    <row r="106" spans="3:10" x14ac:dyDescent="0.3">
      <c r="C106">
        <v>1675</v>
      </c>
      <c r="D106" t="s">
        <v>273</v>
      </c>
      <c r="E106" t="s">
        <v>61</v>
      </c>
      <c r="F106" s="14" t="s">
        <v>274</v>
      </c>
      <c r="G106">
        <v>22</v>
      </c>
      <c r="H106" t="s">
        <v>63</v>
      </c>
      <c r="I106">
        <v>1991092</v>
      </c>
      <c r="J106" t="str">
        <f>RIGHT(КХЛ[[#This Row],[Дата рождения]],4)</f>
        <v>1995</v>
      </c>
    </row>
    <row r="107" spans="3:10" x14ac:dyDescent="0.3">
      <c r="C107">
        <v>961</v>
      </c>
      <c r="D107" t="s">
        <v>275</v>
      </c>
      <c r="E107" t="s">
        <v>61</v>
      </c>
      <c r="F107" s="14" t="s">
        <v>276</v>
      </c>
      <c r="G107">
        <v>20</v>
      </c>
      <c r="H107" t="s">
        <v>63</v>
      </c>
      <c r="I107">
        <v>58802511</v>
      </c>
      <c r="J107" t="str">
        <f>RIGHT(КХЛ[[#This Row],[Дата рождения]],4)</f>
        <v>1997</v>
      </c>
    </row>
    <row r="108" spans="3:10" x14ac:dyDescent="0.3">
      <c r="C108">
        <v>600</v>
      </c>
      <c r="D108" t="s">
        <v>277</v>
      </c>
      <c r="E108" t="s">
        <v>72</v>
      </c>
      <c r="F108" s="14" t="s">
        <v>278</v>
      </c>
      <c r="G108">
        <v>31</v>
      </c>
      <c r="H108" t="s">
        <v>106</v>
      </c>
      <c r="I108">
        <v>44594683</v>
      </c>
      <c r="J108" t="str">
        <f>RIGHT(КХЛ[[#This Row],[Дата рождения]],4)</f>
        <v>1986</v>
      </c>
    </row>
    <row r="109" spans="3:10" x14ac:dyDescent="0.3">
      <c r="C109">
        <v>1716</v>
      </c>
      <c r="D109" t="s">
        <v>279</v>
      </c>
      <c r="E109" t="s">
        <v>67</v>
      </c>
      <c r="F109" s="14" t="s">
        <v>280</v>
      </c>
      <c r="G109">
        <v>35</v>
      </c>
      <c r="H109" t="s">
        <v>106</v>
      </c>
      <c r="I109">
        <v>22300654</v>
      </c>
      <c r="J109" t="str">
        <f>RIGHT(КХЛ[[#This Row],[Дата рождения]],4)</f>
        <v>1982</v>
      </c>
    </row>
    <row r="110" spans="3:10" x14ac:dyDescent="0.3">
      <c r="C110">
        <v>876</v>
      </c>
      <c r="D110" t="s">
        <v>281</v>
      </c>
      <c r="E110" t="s">
        <v>61</v>
      </c>
      <c r="F110" s="14" t="s">
        <v>282</v>
      </c>
      <c r="G110">
        <v>22</v>
      </c>
      <c r="H110" t="s">
        <v>63</v>
      </c>
      <c r="I110">
        <v>23126753</v>
      </c>
      <c r="J110" t="str">
        <f>RIGHT(КХЛ[[#This Row],[Дата рождения]],4)</f>
        <v>1995</v>
      </c>
    </row>
    <row r="111" spans="3:10" x14ac:dyDescent="0.3">
      <c r="C111">
        <v>191</v>
      </c>
      <c r="D111" t="s">
        <v>283</v>
      </c>
      <c r="E111" t="s">
        <v>67</v>
      </c>
      <c r="F111" s="14" t="s">
        <v>284</v>
      </c>
      <c r="G111">
        <v>28</v>
      </c>
      <c r="H111" t="s">
        <v>63</v>
      </c>
      <c r="I111">
        <v>88756378</v>
      </c>
      <c r="J111" t="str">
        <f>RIGHT(КХЛ[[#This Row],[Дата рождения]],4)</f>
        <v>1989</v>
      </c>
    </row>
    <row r="112" spans="3:10" x14ac:dyDescent="0.3">
      <c r="C112">
        <v>1769</v>
      </c>
      <c r="D112" t="s">
        <v>285</v>
      </c>
      <c r="E112" t="s">
        <v>61</v>
      </c>
      <c r="F112" s="14" t="s">
        <v>286</v>
      </c>
      <c r="G112">
        <v>29</v>
      </c>
      <c r="H112" t="s">
        <v>78</v>
      </c>
      <c r="I112">
        <v>54095807</v>
      </c>
      <c r="J112" t="str">
        <f>RIGHT(КХЛ[[#This Row],[Дата рождения]],4)</f>
        <v>1988</v>
      </c>
    </row>
    <row r="113" spans="3:10" x14ac:dyDescent="0.3">
      <c r="C113">
        <v>1084</v>
      </c>
      <c r="D113" t="s">
        <v>287</v>
      </c>
      <c r="E113" t="s">
        <v>67</v>
      </c>
      <c r="F113" s="14" t="s">
        <v>288</v>
      </c>
      <c r="G113">
        <v>31</v>
      </c>
      <c r="H113" t="s">
        <v>127</v>
      </c>
      <c r="I113">
        <v>94556649</v>
      </c>
      <c r="J113" t="str">
        <f>RIGHT(КХЛ[[#This Row],[Дата рождения]],4)</f>
        <v>1986</v>
      </c>
    </row>
    <row r="114" spans="3:10" x14ac:dyDescent="0.3">
      <c r="C114">
        <v>1626</v>
      </c>
      <c r="D114" t="s">
        <v>289</v>
      </c>
      <c r="E114" t="s">
        <v>72</v>
      </c>
      <c r="F114" s="14" t="s">
        <v>290</v>
      </c>
      <c r="G114">
        <v>42</v>
      </c>
      <c r="H114" t="s">
        <v>63</v>
      </c>
      <c r="I114">
        <v>92544886</v>
      </c>
      <c r="J114" t="str">
        <f>RIGHT(КХЛ[[#This Row],[Дата рождения]],4)</f>
        <v>1975</v>
      </c>
    </row>
    <row r="115" spans="3:10" x14ac:dyDescent="0.3">
      <c r="C115">
        <v>1088</v>
      </c>
      <c r="D115" t="s">
        <v>291</v>
      </c>
      <c r="E115" t="s">
        <v>67</v>
      </c>
      <c r="F115" s="14" t="s">
        <v>292</v>
      </c>
      <c r="G115">
        <v>41</v>
      </c>
      <c r="H115" t="s">
        <v>63</v>
      </c>
      <c r="I115">
        <v>97974421</v>
      </c>
      <c r="J115" t="str">
        <f>RIGHT(КХЛ[[#This Row],[Дата рождения]],4)</f>
        <v>1976</v>
      </c>
    </row>
    <row r="116" spans="3:10" x14ac:dyDescent="0.3">
      <c r="C116">
        <v>1375</v>
      </c>
      <c r="D116" t="s">
        <v>293</v>
      </c>
      <c r="E116" t="s">
        <v>67</v>
      </c>
      <c r="F116" s="14" t="s">
        <v>294</v>
      </c>
      <c r="G116">
        <v>23</v>
      </c>
      <c r="H116" t="s">
        <v>120</v>
      </c>
      <c r="I116">
        <v>45758626</v>
      </c>
      <c r="J116" t="str">
        <f>RIGHT(КХЛ[[#This Row],[Дата рождения]],4)</f>
        <v>1994</v>
      </c>
    </row>
    <row r="117" spans="3:10" x14ac:dyDescent="0.3">
      <c r="C117">
        <v>286</v>
      </c>
      <c r="D117" t="s">
        <v>295</v>
      </c>
      <c r="E117" t="s">
        <v>67</v>
      </c>
      <c r="F117" s="14" t="s">
        <v>296</v>
      </c>
      <c r="G117">
        <v>39</v>
      </c>
      <c r="H117" t="s">
        <v>63</v>
      </c>
      <c r="I117">
        <v>51933291</v>
      </c>
      <c r="J117" t="str">
        <f>RIGHT(КХЛ[[#This Row],[Дата рождения]],4)</f>
        <v>1978</v>
      </c>
    </row>
    <row r="118" spans="3:10" x14ac:dyDescent="0.3">
      <c r="C118">
        <v>1339</v>
      </c>
      <c r="D118" t="s">
        <v>297</v>
      </c>
      <c r="E118" t="s">
        <v>61</v>
      </c>
      <c r="F118" s="14" t="s">
        <v>298</v>
      </c>
      <c r="G118">
        <v>26</v>
      </c>
      <c r="H118" t="s">
        <v>63</v>
      </c>
      <c r="I118">
        <v>24594549</v>
      </c>
      <c r="J118" t="str">
        <f>RIGHT(КХЛ[[#This Row],[Дата рождения]],4)</f>
        <v>1991</v>
      </c>
    </row>
    <row r="119" spans="3:10" x14ac:dyDescent="0.3">
      <c r="C119">
        <v>1016</v>
      </c>
      <c r="D119" t="s">
        <v>299</v>
      </c>
      <c r="E119" t="s">
        <v>61</v>
      </c>
      <c r="F119" s="14" t="s">
        <v>300</v>
      </c>
      <c r="G119">
        <v>35</v>
      </c>
      <c r="H119" t="s">
        <v>88</v>
      </c>
      <c r="I119">
        <v>79869333</v>
      </c>
      <c r="J119" t="str">
        <f>RIGHT(КХЛ[[#This Row],[Дата рождения]],4)</f>
        <v>1982</v>
      </c>
    </row>
    <row r="120" spans="3:10" x14ac:dyDescent="0.3">
      <c r="C120">
        <v>708</v>
      </c>
      <c r="D120" t="s">
        <v>301</v>
      </c>
      <c r="E120" t="s">
        <v>72</v>
      </c>
      <c r="F120" s="14" t="s">
        <v>302</v>
      </c>
      <c r="G120">
        <v>24</v>
      </c>
      <c r="H120" t="s">
        <v>63</v>
      </c>
      <c r="I120">
        <v>41961489</v>
      </c>
      <c r="J120" t="str">
        <f>RIGHT(КХЛ[[#This Row],[Дата рождения]],4)</f>
        <v>1993</v>
      </c>
    </row>
    <row r="121" spans="3:10" x14ac:dyDescent="0.3">
      <c r="C121">
        <v>658</v>
      </c>
      <c r="D121" t="s">
        <v>303</v>
      </c>
      <c r="E121" t="s">
        <v>67</v>
      </c>
      <c r="F121" s="14" t="s">
        <v>304</v>
      </c>
      <c r="G121">
        <v>36</v>
      </c>
      <c r="H121" t="s">
        <v>115</v>
      </c>
      <c r="I121">
        <v>91365196</v>
      </c>
      <c r="J121" t="str">
        <f>RIGHT(КХЛ[[#This Row],[Дата рождения]],4)</f>
        <v>1981</v>
      </c>
    </row>
    <row r="122" spans="3:10" x14ac:dyDescent="0.3">
      <c r="C122">
        <v>212</v>
      </c>
      <c r="D122" t="s">
        <v>305</v>
      </c>
      <c r="E122" t="s">
        <v>61</v>
      </c>
      <c r="F122" s="14" t="s">
        <v>306</v>
      </c>
      <c r="G122">
        <v>37</v>
      </c>
      <c r="H122" t="s">
        <v>127</v>
      </c>
      <c r="I122">
        <v>25577381</v>
      </c>
      <c r="J122" t="str">
        <f>RIGHT(КХЛ[[#This Row],[Дата рождения]],4)</f>
        <v>1980</v>
      </c>
    </row>
    <row r="123" spans="3:10" x14ac:dyDescent="0.3">
      <c r="C123">
        <v>1105</v>
      </c>
      <c r="D123" t="s">
        <v>307</v>
      </c>
      <c r="E123" t="s">
        <v>67</v>
      </c>
      <c r="F123" s="14" t="s">
        <v>308</v>
      </c>
      <c r="G123">
        <v>38</v>
      </c>
      <c r="H123" t="s">
        <v>106</v>
      </c>
      <c r="I123">
        <v>8340066</v>
      </c>
      <c r="J123" t="str">
        <f>RIGHT(КХЛ[[#This Row],[Дата рождения]],4)</f>
        <v>1979</v>
      </c>
    </row>
    <row r="124" spans="3:10" x14ac:dyDescent="0.3">
      <c r="C124">
        <v>734</v>
      </c>
      <c r="D124" t="s">
        <v>309</v>
      </c>
      <c r="E124" t="s">
        <v>61</v>
      </c>
      <c r="F124" s="14" t="s">
        <v>310</v>
      </c>
      <c r="G124">
        <v>29</v>
      </c>
      <c r="H124" t="s">
        <v>311</v>
      </c>
      <c r="I124">
        <v>14439238</v>
      </c>
      <c r="J124" t="str">
        <f>RIGHT(КХЛ[[#This Row],[Дата рождения]],4)</f>
        <v>1988</v>
      </c>
    </row>
    <row r="125" spans="3:10" x14ac:dyDescent="0.3">
      <c r="C125">
        <v>1609</v>
      </c>
      <c r="D125" t="s">
        <v>312</v>
      </c>
      <c r="E125" t="s">
        <v>61</v>
      </c>
      <c r="F125" s="14" t="s">
        <v>313</v>
      </c>
      <c r="G125">
        <v>26</v>
      </c>
      <c r="H125" t="s">
        <v>63</v>
      </c>
      <c r="I125">
        <v>45379250</v>
      </c>
      <c r="J125" t="str">
        <f>RIGHT(КХЛ[[#This Row],[Дата рождения]],4)</f>
        <v>1991</v>
      </c>
    </row>
    <row r="126" spans="3:10" x14ac:dyDescent="0.3">
      <c r="C126">
        <v>595</v>
      </c>
      <c r="D126" t="s">
        <v>314</v>
      </c>
      <c r="E126" t="s">
        <v>72</v>
      </c>
      <c r="F126" s="14" t="s">
        <v>315</v>
      </c>
      <c r="G126">
        <v>20</v>
      </c>
      <c r="H126" t="s">
        <v>63</v>
      </c>
      <c r="I126">
        <v>32467268</v>
      </c>
      <c r="J126" t="str">
        <f>RIGHT(КХЛ[[#This Row],[Дата рождения]],4)</f>
        <v>1998</v>
      </c>
    </row>
    <row r="127" spans="3:10" x14ac:dyDescent="0.3">
      <c r="C127">
        <v>766</v>
      </c>
      <c r="D127" t="s">
        <v>316</v>
      </c>
      <c r="E127" t="s">
        <v>67</v>
      </c>
      <c r="F127" s="14" t="s">
        <v>317</v>
      </c>
      <c r="G127">
        <v>33</v>
      </c>
      <c r="H127" t="s">
        <v>88</v>
      </c>
      <c r="I127">
        <v>78975805</v>
      </c>
      <c r="J127" t="str">
        <f>RIGHT(КХЛ[[#This Row],[Дата рождения]],4)</f>
        <v>1984</v>
      </c>
    </row>
    <row r="128" spans="3:10" x14ac:dyDescent="0.3">
      <c r="C128">
        <v>138</v>
      </c>
      <c r="D128" t="s">
        <v>318</v>
      </c>
      <c r="E128" t="s">
        <v>61</v>
      </c>
      <c r="F128" s="14" t="s">
        <v>319</v>
      </c>
      <c r="G128">
        <v>25</v>
      </c>
      <c r="H128" t="s">
        <v>63</v>
      </c>
      <c r="I128">
        <v>20454876</v>
      </c>
      <c r="J128" t="str">
        <f>RIGHT(КХЛ[[#This Row],[Дата рождения]],4)</f>
        <v>1992</v>
      </c>
    </row>
    <row r="129" spans="3:10" x14ac:dyDescent="0.3">
      <c r="C129">
        <v>844</v>
      </c>
      <c r="D129" t="s">
        <v>320</v>
      </c>
      <c r="E129" t="s">
        <v>67</v>
      </c>
      <c r="F129" s="14" t="s">
        <v>321</v>
      </c>
      <c r="G129">
        <v>26</v>
      </c>
      <c r="H129" t="s">
        <v>63</v>
      </c>
      <c r="I129">
        <v>91957086</v>
      </c>
      <c r="J129" t="str">
        <f>RIGHT(КХЛ[[#This Row],[Дата рождения]],4)</f>
        <v>1991</v>
      </c>
    </row>
    <row r="130" spans="3:10" x14ac:dyDescent="0.3">
      <c r="C130">
        <v>787</v>
      </c>
      <c r="D130" t="s">
        <v>322</v>
      </c>
      <c r="E130" t="s">
        <v>61</v>
      </c>
      <c r="F130" s="14" t="s">
        <v>323</v>
      </c>
      <c r="G130">
        <v>36</v>
      </c>
      <c r="H130" t="s">
        <v>106</v>
      </c>
      <c r="I130">
        <v>89092164</v>
      </c>
      <c r="J130" t="str">
        <f>RIGHT(КХЛ[[#This Row],[Дата рождения]],4)</f>
        <v>1981</v>
      </c>
    </row>
    <row r="131" spans="3:10" x14ac:dyDescent="0.3">
      <c r="C131">
        <v>645</v>
      </c>
      <c r="D131" t="s">
        <v>324</v>
      </c>
      <c r="E131" t="s">
        <v>61</v>
      </c>
      <c r="F131" s="14" t="s">
        <v>325</v>
      </c>
      <c r="G131">
        <v>29</v>
      </c>
      <c r="H131" t="s">
        <v>88</v>
      </c>
      <c r="I131">
        <v>45784992</v>
      </c>
      <c r="J131" t="str">
        <f>RIGHT(КХЛ[[#This Row],[Дата рождения]],4)</f>
        <v>1988</v>
      </c>
    </row>
    <row r="132" spans="3:10" x14ac:dyDescent="0.3">
      <c r="C132">
        <v>233</v>
      </c>
      <c r="D132" t="s">
        <v>326</v>
      </c>
      <c r="E132" t="s">
        <v>67</v>
      </c>
      <c r="F132" s="14" t="s">
        <v>327</v>
      </c>
      <c r="G132">
        <v>38</v>
      </c>
      <c r="H132" t="s">
        <v>63</v>
      </c>
      <c r="I132">
        <v>63839136</v>
      </c>
      <c r="J132" t="str">
        <f>RIGHT(КХЛ[[#This Row],[Дата рождения]],4)</f>
        <v>1979</v>
      </c>
    </row>
    <row r="133" spans="3:10" x14ac:dyDescent="0.3">
      <c r="C133">
        <v>288</v>
      </c>
      <c r="D133" t="s">
        <v>328</v>
      </c>
      <c r="E133" t="s">
        <v>61</v>
      </c>
      <c r="F133" s="14" t="s">
        <v>329</v>
      </c>
      <c r="G133">
        <v>36</v>
      </c>
      <c r="H133" t="s">
        <v>63</v>
      </c>
      <c r="I133">
        <v>79983095</v>
      </c>
      <c r="J133" t="str">
        <f>RIGHT(КХЛ[[#This Row],[Дата рождения]],4)</f>
        <v>1981</v>
      </c>
    </row>
    <row r="134" spans="3:10" x14ac:dyDescent="0.3">
      <c r="C134">
        <v>455</v>
      </c>
      <c r="D134" t="s">
        <v>330</v>
      </c>
      <c r="E134" t="s">
        <v>67</v>
      </c>
      <c r="F134" s="14" t="s">
        <v>331</v>
      </c>
      <c r="G134">
        <v>41</v>
      </c>
      <c r="H134" t="s">
        <v>78</v>
      </c>
      <c r="I134">
        <v>61865823</v>
      </c>
      <c r="J134" t="str">
        <f>RIGHT(КХЛ[[#This Row],[Дата рождения]],4)</f>
        <v>1976</v>
      </c>
    </row>
    <row r="135" spans="3:10" x14ac:dyDescent="0.3">
      <c r="C135">
        <v>5</v>
      </c>
      <c r="D135" t="s">
        <v>332</v>
      </c>
      <c r="E135" t="s">
        <v>67</v>
      </c>
      <c r="F135" s="14" t="s">
        <v>333</v>
      </c>
      <c r="G135">
        <v>32</v>
      </c>
      <c r="H135" t="s">
        <v>63</v>
      </c>
      <c r="I135">
        <v>21604667</v>
      </c>
      <c r="J135" t="str">
        <f>RIGHT(КХЛ[[#This Row],[Дата рождения]],4)</f>
        <v>1985</v>
      </c>
    </row>
    <row r="136" spans="3:10" x14ac:dyDescent="0.3">
      <c r="C136">
        <v>1033</v>
      </c>
      <c r="D136" t="s">
        <v>334</v>
      </c>
      <c r="E136" t="s">
        <v>67</v>
      </c>
      <c r="F136" s="14" t="s">
        <v>335</v>
      </c>
      <c r="G136">
        <v>22</v>
      </c>
      <c r="H136" t="s">
        <v>63</v>
      </c>
      <c r="I136">
        <v>52889338</v>
      </c>
      <c r="J136" t="str">
        <f>RIGHT(КХЛ[[#This Row],[Дата рождения]],4)</f>
        <v>1995</v>
      </c>
    </row>
    <row r="137" spans="3:10" x14ac:dyDescent="0.3">
      <c r="C137">
        <v>398</v>
      </c>
      <c r="D137" t="s">
        <v>336</v>
      </c>
      <c r="E137" t="s">
        <v>61</v>
      </c>
      <c r="F137" s="14" t="s">
        <v>337</v>
      </c>
      <c r="G137">
        <v>35</v>
      </c>
      <c r="H137" t="s">
        <v>63</v>
      </c>
      <c r="I137">
        <v>26255170</v>
      </c>
      <c r="J137" t="str">
        <f>RIGHT(КХЛ[[#This Row],[Дата рождения]],4)</f>
        <v>1982</v>
      </c>
    </row>
    <row r="138" spans="3:10" x14ac:dyDescent="0.3">
      <c r="C138">
        <v>1659</v>
      </c>
      <c r="D138" t="s">
        <v>338</v>
      </c>
      <c r="E138" t="s">
        <v>61</v>
      </c>
      <c r="F138" s="14" t="s">
        <v>339</v>
      </c>
      <c r="G138">
        <v>39</v>
      </c>
      <c r="H138" t="s">
        <v>63</v>
      </c>
      <c r="I138">
        <v>32222092</v>
      </c>
      <c r="J138" t="str">
        <f>RIGHT(КХЛ[[#This Row],[Дата рождения]],4)</f>
        <v>1979</v>
      </c>
    </row>
    <row r="139" spans="3:10" x14ac:dyDescent="0.3">
      <c r="C139">
        <v>145</v>
      </c>
      <c r="D139" t="s">
        <v>340</v>
      </c>
      <c r="E139" t="s">
        <v>61</v>
      </c>
      <c r="F139" s="14" t="s">
        <v>341</v>
      </c>
      <c r="G139">
        <v>41</v>
      </c>
      <c r="H139" t="s">
        <v>120</v>
      </c>
      <c r="I139">
        <v>58732353</v>
      </c>
      <c r="J139" t="str">
        <f>RIGHT(КХЛ[[#This Row],[Дата рождения]],4)</f>
        <v>1976</v>
      </c>
    </row>
    <row r="140" spans="3:10" x14ac:dyDescent="0.3">
      <c r="C140">
        <v>392</v>
      </c>
      <c r="D140" t="s">
        <v>342</v>
      </c>
      <c r="E140" t="s">
        <v>67</v>
      </c>
      <c r="F140" s="14" t="s">
        <v>343</v>
      </c>
      <c r="G140">
        <v>33</v>
      </c>
      <c r="H140" t="s">
        <v>115</v>
      </c>
      <c r="I140">
        <v>6548726</v>
      </c>
      <c r="J140" t="str">
        <f>RIGHT(КХЛ[[#This Row],[Дата рождения]],4)</f>
        <v>1984</v>
      </c>
    </row>
    <row r="141" spans="3:10" x14ac:dyDescent="0.3">
      <c r="C141">
        <v>1426</v>
      </c>
      <c r="D141" t="s">
        <v>344</v>
      </c>
      <c r="E141" t="s">
        <v>67</v>
      </c>
      <c r="F141" s="14" t="s">
        <v>345</v>
      </c>
      <c r="G141">
        <v>36</v>
      </c>
      <c r="H141" t="s">
        <v>106</v>
      </c>
      <c r="I141">
        <v>209922</v>
      </c>
      <c r="J141" t="str">
        <f>RIGHT(КХЛ[[#This Row],[Дата рождения]],4)</f>
        <v>1981</v>
      </c>
    </row>
    <row r="142" spans="3:10" x14ac:dyDescent="0.3">
      <c r="C142">
        <v>1318</v>
      </c>
      <c r="D142" t="s">
        <v>346</v>
      </c>
      <c r="E142" t="s">
        <v>61</v>
      </c>
      <c r="F142" s="14" t="s">
        <v>202</v>
      </c>
      <c r="G142">
        <v>37</v>
      </c>
      <c r="H142" t="s">
        <v>63</v>
      </c>
      <c r="I142">
        <v>67216644</v>
      </c>
      <c r="J142" t="str">
        <f>RIGHT(КХЛ[[#This Row],[Дата рождения]],4)</f>
        <v>1980</v>
      </c>
    </row>
    <row r="143" spans="3:10" x14ac:dyDescent="0.3">
      <c r="C143">
        <v>17</v>
      </c>
      <c r="D143" t="s">
        <v>347</v>
      </c>
      <c r="E143" t="s">
        <v>67</v>
      </c>
      <c r="F143" s="14" t="s">
        <v>348</v>
      </c>
      <c r="G143">
        <v>23</v>
      </c>
      <c r="H143" t="s">
        <v>63</v>
      </c>
      <c r="I143">
        <v>41189160</v>
      </c>
      <c r="J143" t="str">
        <f>RIGHT(КХЛ[[#This Row],[Дата рождения]],4)</f>
        <v>1994</v>
      </c>
    </row>
    <row r="144" spans="3:10" x14ac:dyDescent="0.3">
      <c r="C144">
        <v>918</v>
      </c>
      <c r="D144" t="s">
        <v>349</v>
      </c>
      <c r="E144" t="s">
        <v>61</v>
      </c>
      <c r="F144" s="14" t="s">
        <v>350</v>
      </c>
      <c r="G144">
        <v>25</v>
      </c>
      <c r="H144" t="s">
        <v>63</v>
      </c>
      <c r="I144">
        <v>79617044</v>
      </c>
      <c r="J144" t="str">
        <f>RIGHT(КХЛ[[#This Row],[Дата рождения]],4)</f>
        <v>1992</v>
      </c>
    </row>
    <row r="145" spans="3:10" x14ac:dyDescent="0.3">
      <c r="C145">
        <v>1000</v>
      </c>
      <c r="D145" t="s">
        <v>351</v>
      </c>
      <c r="E145" t="s">
        <v>67</v>
      </c>
      <c r="F145" s="14" t="s">
        <v>352</v>
      </c>
      <c r="G145">
        <v>38</v>
      </c>
      <c r="H145" t="s">
        <v>127</v>
      </c>
      <c r="I145">
        <v>82054606</v>
      </c>
      <c r="J145" t="str">
        <f>RIGHT(КХЛ[[#This Row],[Дата рождения]],4)</f>
        <v>1979</v>
      </c>
    </row>
    <row r="146" spans="3:10" x14ac:dyDescent="0.3">
      <c r="C146">
        <v>257</v>
      </c>
      <c r="D146" t="s">
        <v>353</v>
      </c>
      <c r="E146" t="s">
        <v>61</v>
      </c>
      <c r="F146" s="14" t="s">
        <v>236</v>
      </c>
      <c r="G146">
        <v>27</v>
      </c>
      <c r="H146" t="s">
        <v>85</v>
      </c>
      <c r="I146">
        <v>76463957</v>
      </c>
      <c r="J146" t="str">
        <f>RIGHT(КХЛ[[#This Row],[Дата рождения]],4)</f>
        <v>1990</v>
      </c>
    </row>
    <row r="147" spans="3:10" x14ac:dyDescent="0.3">
      <c r="C147">
        <v>153</v>
      </c>
      <c r="D147" t="s">
        <v>354</v>
      </c>
      <c r="E147" t="s">
        <v>61</v>
      </c>
      <c r="F147" s="14" t="s">
        <v>355</v>
      </c>
      <c r="G147">
        <v>24</v>
      </c>
      <c r="H147" t="s">
        <v>63</v>
      </c>
      <c r="I147">
        <v>23461274</v>
      </c>
      <c r="J147" t="str">
        <f>RIGHT(КХЛ[[#This Row],[Дата рождения]],4)</f>
        <v>1993</v>
      </c>
    </row>
    <row r="148" spans="3:10" x14ac:dyDescent="0.3">
      <c r="C148">
        <v>31</v>
      </c>
      <c r="D148" t="s">
        <v>356</v>
      </c>
      <c r="E148" t="s">
        <v>61</v>
      </c>
      <c r="F148" s="14" t="s">
        <v>357</v>
      </c>
      <c r="G148">
        <v>29</v>
      </c>
      <c r="H148" t="s">
        <v>63</v>
      </c>
      <c r="I148">
        <v>928226</v>
      </c>
      <c r="J148" t="str">
        <f>RIGHT(КХЛ[[#This Row],[Дата рождения]],4)</f>
        <v>1988</v>
      </c>
    </row>
    <row r="149" spans="3:10" x14ac:dyDescent="0.3">
      <c r="C149">
        <v>11</v>
      </c>
      <c r="D149" t="s">
        <v>358</v>
      </c>
      <c r="E149" t="s">
        <v>67</v>
      </c>
      <c r="F149" s="14" t="s">
        <v>359</v>
      </c>
      <c r="G149">
        <v>33</v>
      </c>
      <c r="H149" t="s">
        <v>63</v>
      </c>
      <c r="I149">
        <v>85977930</v>
      </c>
      <c r="J149" t="str">
        <f>RIGHT(КХЛ[[#This Row],[Дата рождения]],4)</f>
        <v>1984</v>
      </c>
    </row>
    <row r="150" spans="3:10" x14ac:dyDescent="0.3">
      <c r="C150">
        <v>343</v>
      </c>
      <c r="D150" t="s">
        <v>360</v>
      </c>
      <c r="E150" t="s">
        <v>67</v>
      </c>
      <c r="F150" s="14" t="s">
        <v>361</v>
      </c>
      <c r="G150">
        <v>32</v>
      </c>
      <c r="H150" t="s">
        <v>120</v>
      </c>
      <c r="I150">
        <v>52909937</v>
      </c>
      <c r="J150" t="str">
        <f>RIGHT(КХЛ[[#This Row],[Дата рождения]],4)</f>
        <v>1985</v>
      </c>
    </row>
    <row r="151" spans="3:10" x14ac:dyDescent="0.3">
      <c r="C151">
        <v>101</v>
      </c>
      <c r="D151" t="s">
        <v>362</v>
      </c>
      <c r="E151" t="s">
        <v>61</v>
      </c>
      <c r="F151" s="14" t="s">
        <v>363</v>
      </c>
      <c r="G151">
        <v>31</v>
      </c>
      <c r="H151" t="s">
        <v>63</v>
      </c>
      <c r="I151">
        <v>5889141</v>
      </c>
      <c r="J151" t="str">
        <f>RIGHT(КХЛ[[#This Row],[Дата рождения]],4)</f>
        <v>1986</v>
      </c>
    </row>
    <row r="152" spans="3:10" x14ac:dyDescent="0.3">
      <c r="C152">
        <v>178</v>
      </c>
      <c r="D152" t="s">
        <v>364</v>
      </c>
      <c r="E152" t="s">
        <v>67</v>
      </c>
      <c r="F152" s="14" t="s">
        <v>365</v>
      </c>
      <c r="G152">
        <v>30</v>
      </c>
      <c r="H152" t="s">
        <v>63</v>
      </c>
      <c r="I152">
        <v>65299713</v>
      </c>
      <c r="J152" t="str">
        <f>RIGHT(КХЛ[[#This Row],[Дата рождения]],4)</f>
        <v>1987</v>
      </c>
    </row>
    <row r="153" spans="3:10" x14ac:dyDescent="0.3">
      <c r="C153">
        <v>533</v>
      </c>
      <c r="D153" t="s">
        <v>366</v>
      </c>
      <c r="E153" t="s">
        <v>72</v>
      </c>
      <c r="F153" s="14" t="s">
        <v>367</v>
      </c>
      <c r="G153">
        <v>22</v>
      </c>
      <c r="H153" t="s">
        <v>120</v>
      </c>
      <c r="I153">
        <v>94752799</v>
      </c>
      <c r="J153" t="str">
        <f>RIGHT(КХЛ[[#This Row],[Дата рождения]],4)</f>
        <v>1995</v>
      </c>
    </row>
    <row r="154" spans="3:10" x14ac:dyDescent="0.3">
      <c r="C154">
        <v>1265</v>
      </c>
      <c r="D154" t="s">
        <v>368</v>
      </c>
      <c r="E154" t="s">
        <v>67</v>
      </c>
      <c r="F154" s="14" t="s">
        <v>369</v>
      </c>
      <c r="G154">
        <v>28</v>
      </c>
      <c r="H154" t="s">
        <v>63</v>
      </c>
      <c r="I154">
        <v>33152435</v>
      </c>
      <c r="J154" t="str">
        <f>RIGHT(КХЛ[[#This Row],[Дата рождения]],4)</f>
        <v>1989</v>
      </c>
    </row>
    <row r="155" spans="3:10" x14ac:dyDescent="0.3">
      <c r="C155">
        <v>1388</v>
      </c>
      <c r="D155" t="s">
        <v>370</v>
      </c>
      <c r="E155" t="s">
        <v>61</v>
      </c>
      <c r="F155" s="14" t="s">
        <v>371</v>
      </c>
      <c r="G155">
        <v>34</v>
      </c>
      <c r="H155" t="s">
        <v>106</v>
      </c>
      <c r="I155">
        <v>94792229</v>
      </c>
      <c r="J155" t="str">
        <f>RIGHT(КХЛ[[#This Row],[Дата рождения]],4)</f>
        <v>1983</v>
      </c>
    </row>
    <row r="156" spans="3:10" x14ac:dyDescent="0.3">
      <c r="C156">
        <v>603</v>
      </c>
      <c r="D156" t="s">
        <v>372</v>
      </c>
      <c r="E156" t="s">
        <v>61</v>
      </c>
      <c r="F156" s="14" t="s">
        <v>373</v>
      </c>
      <c r="G156">
        <v>38</v>
      </c>
      <c r="H156" t="s">
        <v>127</v>
      </c>
      <c r="I156">
        <v>77843103</v>
      </c>
      <c r="J156" t="str">
        <f>RIGHT(КХЛ[[#This Row],[Дата рождения]],4)</f>
        <v>1979</v>
      </c>
    </row>
    <row r="157" spans="3:10" x14ac:dyDescent="0.3">
      <c r="C157">
        <v>43</v>
      </c>
      <c r="D157" t="s">
        <v>374</v>
      </c>
      <c r="E157" t="s">
        <v>61</v>
      </c>
      <c r="F157" s="14" t="s">
        <v>375</v>
      </c>
      <c r="G157">
        <v>37</v>
      </c>
      <c r="H157" t="s">
        <v>63</v>
      </c>
      <c r="I157">
        <v>18805123</v>
      </c>
      <c r="J157" t="str">
        <f>RIGHT(КХЛ[[#This Row],[Дата рождения]],4)</f>
        <v>1980</v>
      </c>
    </row>
    <row r="158" spans="3:10" x14ac:dyDescent="0.3">
      <c r="C158">
        <v>225</v>
      </c>
      <c r="D158" t="s">
        <v>376</v>
      </c>
      <c r="E158" t="s">
        <v>72</v>
      </c>
      <c r="F158" s="14" t="s">
        <v>377</v>
      </c>
      <c r="G158">
        <v>32</v>
      </c>
      <c r="H158" t="s">
        <v>63</v>
      </c>
      <c r="I158">
        <v>82311365</v>
      </c>
      <c r="J158" t="str">
        <f>RIGHT(КХЛ[[#This Row],[Дата рождения]],4)</f>
        <v>1985</v>
      </c>
    </row>
    <row r="159" spans="3:10" x14ac:dyDescent="0.3">
      <c r="C159">
        <v>1553</v>
      </c>
      <c r="D159" t="s">
        <v>378</v>
      </c>
      <c r="E159" t="s">
        <v>61</v>
      </c>
      <c r="F159" s="14" t="s">
        <v>379</v>
      </c>
      <c r="G159">
        <v>39</v>
      </c>
      <c r="H159" t="s">
        <v>63</v>
      </c>
      <c r="I159">
        <v>97845974</v>
      </c>
      <c r="J159" t="str">
        <f>RIGHT(КХЛ[[#This Row],[Дата рождения]],4)</f>
        <v>1978</v>
      </c>
    </row>
    <row r="160" spans="3:10" x14ac:dyDescent="0.3">
      <c r="C160">
        <v>1101</v>
      </c>
      <c r="D160" t="s">
        <v>380</v>
      </c>
      <c r="E160" t="s">
        <v>61</v>
      </c>
      <c r="F160" s="14" t="s">
        <v>381</v>
      </c>
      <c r="G160">
        <v>28</v>
      </c>
      <c r="H160" t="s">
        <v>63</v>
      </c>
      <c r="I160">
        <v>29364982</v>
      </c>
      <c r="J160" t="str">
        <f>RIGHT(КХЛ[[#This Row],[Дата рождения]],4)</f>
        <v>1989</v>
      </c>
    </row>
    <row r="161" spans="3:10" x14ac:dyDescent="0.3">
      <c r="C161">
        <v>633</v>
      </c>
      <c r="D161" t="s">
        <v>382</v>
      </c>
      <c r="E161" t="s">
        <v>61</v>
      </c>
      <c r="F161" s="14" t="s">
        <v>383</v>
      </c>
      <c r="G161">
        <v>25</v>
      </c>
      <c r="H161" t="s">
        <v>63</v>
      </c>
      <c r="I161">
        <v>94980599</v>
      </c>
      <c r="J161" t="str">
        <f>RIGHT(КХЛ[[#This Row],[Дата рождения]],4)</f>
        <v>1992</v>
      </c>
    </row>
    <row r="162" spans="3:10" x14ac:dyDescent="0.3">
      <c r="C162">
        <v>624</v>
      </c>
      <c r="D162" t="s">
        <v>384</v>
      </c>
      <c r="E162" t="s">
        <v>67</v>
      </c>
      <c r="F162" s="14" t="s">
        <v>385</v>
      </c>
      <c r="G162">
        <v>29</v>
      </c>
      <c r="H162" t="s">
        <v>164</v>
      </c>
      <c r="I162">
        <v>44172542</v>
      </c>
      <c r="J162" t="str">
        <f>RIGHT(КХЛ[[#This Row],[Дата рождения]],4)</f>
        <v>1988</v>
      </c>
    </row>
    <row r="163" spans="3:10" x14ac:dyDescent="0.3">
      <c r="C163">
        <v>926</v>
      </c>
      <c r="D163" t="s">
        <v>386</v>
      </c>
      <c r="E163" t="s">
        <v>72</v>
      </c>
      <c r="F163" s="14" t="s">
        <v>387</v>
      </c>
      <c r="G163">
        <v>23</v>
      </c>
      <c r="H163" t="s">
        <v>388</v>
      </c>
      <c r="I163">
        <v>41075467</v>
      </c>
      <c r="J163" t="str">
        <f>RIGHT(КХЛ[[#This Row],[Дата рождения]],4)</f>
        <v>1994</v>
      </c>
    </row>
    <row r="164" spans="3:10" x14ac:dyDescent="0.3">
      <c r="C164">
        <v>935</v>
      </c>
      <c r="D164" t="s">
        <v>389</v>
      </c>
      <c r="E164" t="s">
        <v>67</v>
      </c>
      <c r="F164" s="14" t="s">
        <v>390</v>
      </c>
      <c r="G164">
        <v>39</v>
      </c>
      <c r="H164" t="s">
        <v>63</v>
      </c>
      <c r="I164">
        <v>84698778</v>
      </c>
      <c r="J164" t="str">
        <f>RIGHT(КХЛ[[#This Row],[Дата рождения]],4)</f>
        <v>1978</v>
      </c>
    </row>
    <row r="165" spans="3:10" x14ac:dyDescent="0.3">
      <c r="C165">
        <v>463</v>
      </c>
      <c r="D165" t="s">
        <v>391</v>
      </c>
      <c r="E165" t="s">
        <v>61</v>
      </c>
      <c r="F165" s="14" t="s">
        <v>392</v>
      </c>
      <c r="G165">
        <v>24</v>
      </c>
      <c r="H165" t="s">
        <v>95</v>
      </c>
      <c r="I165">
        <v>53486224</v>
      </c>
      <c r="J165" t="str">
        <f>RIGHT(КХЛ[[#This Row],[Дата рождения]],4)</f>
        <v>1994</v>
      </c>
    </row>
    <row r="166" spans="3:10" x14ac:dyDescent="0.3">
      <c r="C166">
        <v>314</v>
      </c>
      <c r="D166" t="s">
        <v>393</v>
      </c>
      <c r="E166" t="s">
        <v>61</v>
      </c>
      <c r="F166" s="14" t="s">
        <v>394</v>
      </c>
      <c r="G166">
        <v>31</v>
      </c>
      <c r="H166" t="s">
        <v>115</v>
      </c>
      <c r="I166">
        <v>72449390</v>
      </c>
      <c r="J166" t="str">
        <f>RIGHT(КХЛ[[#This Row],[Дата рождения]],4)</f>
        <v>1986</v>
      </c>
    </row>
    <row r="167" spans="3:10" x14ac:dyDescent="0.3">
      <c r="C167">
        <v>571</v>
      </c>
      <c r="D167" t="s">
        <v>395</v>
      </c>
      <c r="E167" t="s">
        <v>61</v>
      </c>
      <c r="F167" s="14" t="s">
        <v>396</v>
      </c>
      <c r="G167">
        <v>27</v>
      </c>
      <c r="H167" t="s">
        <v>63</v>
      </c>
      <c r="I167">
        <v>12727802</v>
      </c>
      <c r="J167" t="str">
        <f>RIGHT(КХЛ[[#This Row],[Дата рождения]],4)</f>
        <v>1990</v>
      </c>
    </row>
    <row r="168" spans="3:10" x14ac:dyDescent="0.3">
      <c r="C168">
        <v>515</v>
      </c>
      <c r="D168" t="s">
        <v>397</v>
      </c>
      <c r="E168" t="s">
        <v>61</v>
      </c>
      <c r="F168" s="14" t="s">
        <v>398</v>
      </c>
      <c r="G168">
        <v>38</v>
      </c>
      <c r="H168" t="s">
        <v>63</v>
      </c>
      <c r="I168">
        <v>87440423</v>
      </c>
      <c r="J168" t="str">
        <f>RIGHT(КХЛ[[#This Row],[Дата рождения]],4)</f>
        <v>1979</v>
      </c>
    </row>
    <row r="169" spans="3:10" x14ac:dyDescent="0.3">
      <c r="C169">
        <v>1099</v>
      </c>
      <c r="D169" t="s">
        <v>399</v>
      </c>
      <c r="E169" t="s">
        <v>61</v>
      </c>
      <c r="F169" s="14" t="s">
        <v>400</v>
      </c>
      <c r="G169">
        <v>32</v>
      </c>
      <c r="H169" t="s">
        <v>164</v>
      </c>
      <c r="I169">
        <v>8447846</v>
      </c>
      <c r="J169" t="str">
        <f>RIGHT(КХЛ[[#This Row],[Дата рождения]],4)</f>
        <v>1985</v>
      </c>
    </row>
    <row r="170" spans="3:10" x14ac:dyDescent="0.3">
      <c r="C170">
        <v>1773</v>
      </c>
      <c r="D170" t="s">
        <v>401</v>
      </c>
      <c r="E170" t="s">
        <v>61</v>
      </c>
      <c r="F170" s="14" t="s">
        <v>402</v>
      </c>
      <c r="G170">
        <v>26</v>
      </c>
      <c r="H170" t="s">
        <v>63</v>
      </c>
      <c r="I170">
        <v>19944924</v>
      </c>
      <c r="J170" t="str">
        <f>RIGHT(КХЛ[[#This Row],[Дата рождения]],4)</f>
        <v>1991</v>
      </c>
    </row>
    <row r="171" spans="3:10" x14ac:dyDescent="0.3">
      <c r="C171">
        <v>714</v>
      </c>
      <c r="D171" t="s">
        <v>403</v>
      </c>
      <c r="E171" t="s">
        <v>61</v>
      </c>
      <c r="F171" s="14" t="s">
        <v>404</v>
      </c>
      <c r="G171">
        <v>40</v>
      </c>
      <c r="H171" t="s">
        <v>95</v>
      </c>
      <c r="I171">
        <v>41417225</v>
      </c>
      <c r="J171" t="str">
        <f>RIGHT(КХЛ[[#This Row],[Дата рождения]],4)</f>
        <v>1977</v>
      </c>
    </row>
    <row r="172" spans="3:10" x14ac:dyDescent="0.3">
      <c r="C172">
        <v>1368</v>
      </c>
      <c r="D172" t="s">
        <v>405</v>
      </c>
      <c r="E172" t="s">
        <v>61</v>
      </c>
      <c r="F172" s="14" t="s">
        <v>406</v>
      </c>
      <c r="G172">
        <v>25</v>
      </c>
      <c r="H172" t="s">
        <v>95</v>
      </c>
      <c r="I172">
        <v>90177317</v>
      </c>
      <c r="J172" t="str">
        <f>RIGHT(КХЛ[[#This Row],[Дата рождения]],4)</f>
        <v>1992</v>
      </c>
    </row>
    <row r="173" spans="3:10" x14ac:dyDescent="0.3">
      <c r="C173">
        <v>1335</v>
      </c>
      <c r="D173" t="s">
        <v>407</v>
      </c>
      <c r="E173" t="s">
        <v>67</v>
      </c>
      <c r="F173" s="14" t="s">
        <v>408</v>
      </c>
      <c r="G173">
        <v>23</v>
      </c>
      <c r="H173" t="s">
        <v>88</v>
      </c>
      <c r="I173">
        <v>80776508</v>
      </c>
      <c r="J173" t="str">
        <f>RIGHT(КХЛ[[#This Row],[Дата рождения]],4)</f>
        <v>1994</v>
      </c>
    </row>
    <row r="174" spans="3:10" x14ac:dyDescent="0.3">
      <c r="C174">
        <v>970</v>
      </c>
      <c r="D174" t="s">
        <v>409</v>
      </c>
      <c r="E174" t="s">
        <v>67</v>
      </c>
      <c r="F174" s="14" t="s">
        <v>410</v>
      </c>
      <c r="G174">
        <v>32</v>
      </c>
      <c r="H174" t="s">
        <v>95</v>
      </c>
      <c r="I174">
        <v>50454025</v>
      </c>
      <c r="J174" t="str">
        <f>RIGHT(КХЛ[[#This Row],[Дата рождения]],4)</f>
        <v>1985</v>
      </c>
    </row>
    <row r="175" spans="3:10" x14ac:dyDescent="0.3">
      <c r="C175">
        <v>857</v>
      </c>
      <c r="D175" t="s">
        <v>411</v>
      </c>
      <c r="E175" t="s">
        <v>61</v>
      </c>
      <c r="F175" s="14" t="s">
        <v>412</v>
      </c>
      <c r="G175">
        <v>24</v>
      </c>
      <c r="H175" t="s">
        <v>63</v>
      </c>
      <c r="I175">
        <v>32683631</v>
      </c>
      <c r="J175" t="str">
        <f>RIGHT(КХЛ[[#This Row],[Дата рождения]],4)</f>
        <v>1993</v>
      </c>
    </row>
    <row r="176" spans="3:10" x14ac:dyDescent="0.3">
      <c r="C176">
        <v>275</v>
      </c>
      <c r="D176" t="s">
        <v>413</v>
      </c>
      <c r="E176" t="s">
        <v>61</v>
      </c>
      <c r="F176" s="14" t="s">
        <v>414</v>
      </c>
      <c r="G176">
        <v>29</v>
      </c>
      <c r="H176" t="s">
        <v>78</v>
      </c>
      <c r="I176">
        <v>85834363</v>
      </c>
      <c r="J176" t="str">
        <f>RIGHT(КХЛ[[#This Row],[Дата рождения]],4)</f>
        <v>1988</v>
      </c>
    </row>
    <row r="177" spans="3:10" x14ac:dyDescent="0.3">
      <c r="C177">
        <v>1245</v>
      </c>
      <c r="D177" t="s">
        <v>415</v>
      </c>
      <c r="E177" t="s">
        <v>72</v>
      </c>
      <c r="F177" s="14" t="s">
        <v>416</v>
      </c>
      <c r="G177">
        <v>23</v>
      </c>
      <c r="H177" t="s">
        <v>63</v>
      </c>
      <c r="I177">
        <v>51282671</v>
      </c>
      <c r="J177" t="str">
        <f>RIGHT(КХЛ[[#This Row],[Дата рождения]],4)</f>
        <v>1994</v>
      </c>
    </row>
    <row r="178" spans="3:10" x14ac:dyDescent="0.3">
      <c r="C178">
        <v>741</v>
      </c>
      <c r="D178" t="s">
        <v>417</v>
      </c>
      <c r="E178" t="s">
        <v>61</v>
      </c>
      <c r="F178" s="14" t="s">
        <v>418</v>
      </c>
      <c r="G178">
        <v>35</v>
      </c>
      <c r="H178" t="s">
        <v>78</v>
      </c>
      <c r="I178">
        <v>98856491</v>
      </c>
      <c r="J178" t="str">
        <f>RIGHT(КХЛ[[#This Row],[Дата рождения]],4)</f>
        <v>1982</v>
      </c>
    </row>
    <row r="179" spans="3:10" x14ac:dyDescent="0.3">
      <c r="C179">
        <v>53</v>
      </c>
      <c r="D179" t="s">
        <v>419</v>
      </c>
      <c r="E179" t="s">
        <v>67</v>
      </c>
      <c r="F179" s="14" t="s">
        <v>420</v>
      </c>
      <c r="G179">
        <v>32</v>
      </c>
      <c r="H179" t="s">
        <v>63</v>
      </c>
      <c r="I179">
        <v>68928397</v>
      </c>
      <c r="J179" t="str">
        <f>RIGHT(КХЛ[[#This Row],[Дата рождения]],4)</f>
        <v>1985</v>
      </c>
    </row>
    <row r="180" spans="3:10" x14ac:dyDescent="0.3">
      <c r="C180">
        <v>656</v>
      </c>
      <c r="D180" t="s">
        <v>421</v>
      </c>
      <c r="E180" t="s">
        <v>72</v>
      </c>
      <c r="F180" s="14" t="s">
        <v>422</v>
      </c>
      <c r="G180">
        <v>31</v>
      </c>
      <c r="H180" t="s">
        <v>63</v>
      </c>
      <c r="I180">
        <v>35406135</v>
      </c>
      <c r="J180" t="str">
        <f>RIGHT(КХЛ[[#This Row],[Дата рождения]],4)</f>
        <v>1986</v>
      </c>
    </row>
    <row r="181" spans="3:10" x14ac:dyDescent="0.3">
      <c r="C181">
        <v>608</v>
      </c>
      <c r="D181" t="s">
        <v>423</v>
      </c>
      <c r="E181" t="s">
        <v>61</v>
      </c>
      <c r="F181" s="14" t="s">
        <v>424</v>
      </c>
      <c r="G181">
        <v>21</v>
      </c>
      <c r="H181" t="s">
        <v>63</v>
      </c>
      <c r="I181">
        <v>89315931</v>
      </c>
      <c r="J181" t="str">
        <f>RIGHT(КХЛ[[#This Row],[Дата рождения]],4)</f>
        <v>1996</v>
      </c>
    </row>
    <row r="182" spans="3:10" x14ac:dyDescent="0.3">
      <c r="C182">
        <v>901</v>
      </c>
      <c r="D182" t="s">
        <v>425</v>
      </c>
      <c r="E182" t="s">
        <v>61</v>
      </c>
      <c r="F182" s="14" t="s">
        <v>426</v>
      </c>
      <c r="G182">
        <v>23</v>
      </c>
      <c r="H182" t="s">
        <v>78</v>
      </c>
      <c r="I182">
        <v>17861270</v>
      </c>
      <c r="J182" t="str">
        <f>RIGHT(КХЛ[[#This Row],[Дата рождения]],4)</f>
        <v>1994</v>
      </c>
    </row>
    <row r="183" spans="3:10" x14ac:dyDescent="0.3">
      <c r="C183">
        <v>1148</v>
      </c>
      <c r="D183" t="s">
        <v>427</v>
      </c>
      <c r="E183" t="s">
        <v>67</v>
      </c>
      <c r="F183" s="14" t="s">
        <v>428</v>
      </c>
      <c r="G183">
        <v>33</v>
      </c>
      <c r="H183" t="s">
        <v>78</v>
      </c>
      <c r="I183">
        <v>85666604</v>
      </c>
      <c r="J183" t="str">
        <f>RIGHT(КХЛ[[#This Row],[Дата рождения]],4)</f>
        <v>1984</v>
      </c>
    </row>
    <row r="184" spans="3:10" x14ac:dyDescent="0.3">
      <c r="C184">
        <v>454</v>
      </c>
      <c r="D184" t="s">
        <v>429</v>
      </c>
      <c r="E184" t="s">
        <v>61</v>
      </c>
      <c r="F184" s="14" t="s">
        <v>430</v>
      </c>
      <c r="G184">
        <v>29</v>
      </c>
      <c r="H184" t="s">
        <v>63</v>
      </c>
      <c r="I184">
        <v>13039660</v>
      </c>
      <c r="J184" t="str">
        <f>RIGHT(КХЛ[[#This Row],[Дата рождения]],4)</f>
        <v>1988</v>
      </c>
    </row>
    <row r="185" spans="3:10" x14ac:dyDescent="0.3">
      <c r="C185">
        <v>517</v>
      </c>
      <c r="D185" t="s">
        <v>431</v>
      </c>
      <c r="E185" t="s">
        <v>67</v>
      </c>
      <c r="F185" s="14" t="s">
        <v>408</v>
      </c>
      <c r="G185">
        <v>23</v>
      </c>
      <c r="H185" t="s">
        <v>63</v>
      </c>
      <c r="I185">
        <v>87062263</v>
      </c>
      <c r="J185" t="str">
        <f>RIGHT(КХЛ[[#This Row],[Дата рождения]],4)</f>
        <v>1994</v>
      </c>
    </row>
    <row r="186" spans="3:10" x14ac:dyDescent="0.3">
      <c r="C186">
        <v>336</v>
      </c>
      <c r="D186" t="s">
        <v>432</v>
      </c>
      <c r="E186" t="s">
        <v>67</v>
      </c>
      <c r="F186" s="14" t="s">
        <v>433</v>
      </c>
      <c r="G186">
        <v>28</v>
      </c>
      <c r="H186" t="s">
        <v>120</v>
      </c>
      <c r="I186">
        <v>51343406</v>
      </c>
      <c r="J186" t="str">
        <f>RIGHT(КХЛ[[#This Row],[Дата рождения]],4)</f>
        <v>1989</v>
      </c>
    </row>
    <row r="187" spans="3:10" x14ac:dyDescent="0.3">
      <c r="C187">
        <v>665</v>
      </c>
      <c r="D187" t="s">
        <v>434</v>
      </c>
      <c r="E187" t="s">
        <v>67</v>
      </c>
      <c r="F187" s="14" t="s">
        <v>435</v>
      </c>
      <c r="G187">
        <v>26</v>
      </c>
      <c r="H187" t="s">
        <v>106</v>
      </c>
      <c r="I187">
        <v>64960246</v>
      </c>
      <c r="J187" t="str">
        <f>RIGHT(КХЛ[[#This Row],[Дата рождения]],4)</f>
        <v>1991</v>
      </c>
    </row>
    <row r="188" spans="3:10" x14ac:dyDescent="0.3">
      <c r="C188">
        <v>413</v>
      </c>
      <c r="D188" t="s">
        <v>436</v>
      </c>
      <c r="E188" t="s">
        <v>61</v>
      </c>
      <c r="F188" s="14" t="s">
        <v>437</v>
      </c>
      <c r="G188">
        <v>32</v>
      </c>
      <c r="H188" t="s">
        <v>95</v>
      </c>
      <c r="I188">
        <v>81635521</v>
      </c>
      <c r="J188" t="str">
        <f>RIGHT(КХЛ[[#This Row],[Дата рождения]],4)</f>
        <v>1985</v>
      </c>
    </row>
    <row r="189" spans="3:10" x14ac:dyDescent="0.3">
      <c r="C189">
        <v>334</v>
      </c>
      <c r="D189" t="s">
        <v>438</v>
      </c>
      <c r="E189" t="s">
        <v>67</v>
      </c>
      <c r="F189" s="14" t="s">
        <v>439</v>
      </c>
      <c r="G189">
        <v>28</v>
      </c>
      <c r="H189" t="s">
        <v>95</v>
      </c>
      <c r="I189">
        <v>349135</v>
      </c>
      <c r="J189" t="str">
        <f>RIGHT(КХЛ[[#This Row],[Дата рождения]],4)</f>
        <v>1989</v>
      </c>
    </row>
    <row r="190" spans="3:10" x14ac:dyDescent="0.3">
      <c r="C190">
        <v>113</v>
      </c>
      <c r="D190" t="s">
        <v>440</v>
      </c>
      <c r="E190" t="s">
        <v>67</v>
      </c>
      <c r="F190" s="14" t="s">
        <v>202</v>
      </c>
      <c r="G190">
        <v>37</v>
      </c>
      <c r="H190" t="s">
        <v>63</v>
      </c>
      <c r="I190">
        <v>6903887</v>
      </c>
      <c r="J190" t="str">
        <f>RIGHT(КХЛ[[#This Row],[Дата рождения]],4)</f>
        <v>1980</v>
      </c>
    </row>
    <row r="191" spans="3:10" x14ac:dyDescent="0.3">
      <c r="C191">
        <v>239</v>
      </c>
      <c r="D191" t="s">
        <v>441</v>
      </c>
      <c r="E191" t="s">
        <v>61</v>
      </c>
      <c r="F191" s="14" t="s">
        <v>442</v>
      </c>
      <c r="G191">
        <v>29</v>
      </c>
      <c r="H191" t="s">
        <v>85</v>
      </c>
      <c r="I191">
        <v>96858372</v>
      </c>
      <c r="J191" t="str">
        <f>RIGHT(КХЛ[[#This Row],[Дата рождения]],4)</f>
        <v>1988</v>
      </c>
    </row>
    <row r="192" spans="3:10" x14ac:dyDescent="0.3">
      <c r="C192">
        <v>22</v>
      </c>
      <c r="D192" t="s">
        <v>443</v>
      </c>
      <c r="E192" t="s">
        <v>72</v>
      </c>
      <c r="F192" s="14" t="s">
        <v>444</v>
      </c>
      <c r="G192">
        <v>19</v>
      </c>
      <c r="H192" t="s">
        <v>445</v>
      </c>
      <c r="I192">
        <v>98166954</v>
      </c>
      <c r="J192" t="str">
        <f>RIGHT(КХЛ[[#This Row],[Дата рождения]],4)</f>
        <v>1998</v>
      </c>
    </row>
    <row r="193" spans="3:10" x14ac:dyDescent="0.3">
      <c r="C193">
        <v>1722</v>
      </c>
      <c r="D193" t="s">
        <v>446</v>
      </c>
      <c r="E193" t="s">
        <v>61</v>
      </c>
      <c r="F193" s="14" t="s">
        <v>447</v>
      </c>
      <c r="G193">
        <v>32</v>
      </c>
      <c r="H193" t="s">
        <v>120</v>
      </c>
      <c r="I193">
        <v>15649374</v>
      </c>
      <c r="J193" t="str">
        <f>RIGHT(КХЛ[[#This Row],[Дата рождения]],4)</f>
        <v>1985</v>
      </c>
    </row>
    <row r="194" spans="3:10" x14ac:dyDescent="0.3">
      <c r="C194">
        <v>1694</v>
      </c>
      <c r="D194" t="s">
        <v>448</v>
      </c>
      <c r="E194" t="s">
        <v>67</v>
      </c>
      <c r="F194" s="14" t="s">
        <v>449</v>
      </c>
      <c r="G194">
        <v>32</v>
      </c>
      <c r="H194" t="s">
        <v>63</v>
      </c>
      <c r="I194">
        <v>79757505</v>
      </c>
      <c r="J194" t="str">
        <f>RIGHT(КХЛ[[#This Row],[Дата рождения]],4)</f>
        <v>1985</v>
      </c>
    </row>
    <row r="195" spans="3:10" x14ac:dyDescent="0.3">
      <c r="C195">
        <v>1530</v>
      </c>
      <c r="D195" t="s">
        <v>450</v>
      </c>
      <c r="E195" t="s">
        <v>61</v>
      </c>
      <c r="F195" s="14" t="s">
        <v>451</v>
      </c>
      <c r="G195">
        <v>29</v>
      </c>
      <c r="H195" t="s">
        <v>63</v>
      </c>
      <c r="I195">
        <v>71878464</v>
      </c>
      <c r="J195" t="str">
        <f>RIGHT(КХЛ[[#This Row],[Дата рождения]],4)</f>
        <v>1988</v>
      </c>
    </row>
    <row r="196" spans="3:10" x14ac:dyDescent="0.3">
      <c r="C196">
        <v>1538</v>
      </c>
      <c r="D196" t="s">
        <v>452</v>
      </c>
      <c r="E196" t="s">
        <v>61</v>
      </c>
      <c r="F196" s="14" t="s">
        <v>453</v>
      </c>
      <c r="G196">
        <v>35</v>
      </c>
      <c r="H196" t="s">
        <v>106</v>
      </c>
      <c r="I196">
        <v>53660507</v>
      </c>
      <c r="J196" t="str">
        <f>RIGHT(КХЛ[[#This Row],[Дата рождения]],4)</f>
        <v>1982</v>
      </c>
    </row>
    <row r="197" spans="3:10" x14ac:dyDescent="0.3">
      <c r="C197">
        <v>967</v>
      </c>
      <c r="D197" t="s">
        <v>454</v>
      </c>
      <c r="E197" t="s">
        <v>67</v>
      </c>
      <c r="F197" s="14" t="s">
        <v>455</v>
      </c>
      <c r="G197">
        <v>34</v>
      </c>
      <c r="H197" t="s">
        <v>63</v>
      </c>
      <c r="I197">
        <v>46956338</v>
      </c>
      <c r="J197" t="str">
        <f>RIGHT(КХЛ[[#This Row],[Дата рождения]],4)</f>
        <v>1984</v>
      </c>
    </row>
    <row r="198" spans="3:10" x14ac:dyDescent="0.3">
      <c r="C198">
        <v>1758</v>
      </c>
      <c r="D198" t="s">
        <v>456</v>
      </c>
      <c r="E198" t="s">
        <v>61</v>
      </c>
      <c r="F198" s="14" t="s">
        <v>457</v>
      </c>
      <c r="G198">
        <v>28</v>
      </c>
      <c r="H198" t="s">
        <v>88</v>
      </c>
      <c r="I198">
        <v>26062330</v>
      </c>
      <c r="J198" t="str">
        <f>RIGHT(КХЛ[[#This Row],[Дата рождения]],4)</f>
        <v>1989</v>
      </c>
    </row>
    <row r="199" spans="3:10" x14ac:dyDescent="0.3">
      <c r="C199">
        <v>598</v>
      </c>
      <c r="D199" t="s">
        <v>458</v>
      </c>
      <c r="E199" t="s">
        <v>67</v>
      </c>
      <c r="F199" s="14" t="s">
        <v>459</v>
      </c>
      <c r="G199">
        <v>43</v>
      </c>
      <c r="H199" t="s">
        <v>63</v>
      </c>
      <c r="I199">
        <v>96219489</v>
      </c>
      <c r="J199" t="str">
        <f>RIGHT(КХЛ[[#This Row],[Дата рождения]],4)</f>
        <v>1974</v>
      </c>
    </row>
    <row r="200" spans="3:10" x14ac:dyDescent="0.3">
      <c r="C200">
        <v>1468</v>
      </c>
      <c r="D200" t="s">
        <v>460</v>
      </c>
      <c r="E200" t="s">
        <v>67</v>
      </c>
      <c r="F200" s="14" t="s">
        <v>461</v>
      </c>
      <c r="G200">
        <v>41</v>
      </c>
      <c r="H200" t="s">
        <v>63</v>
      </c>
      <c r="I200">
        <v>88631523</v>
      </c>
      <c r="J200" t="str">
        <f>RIGHT(КХЛ[[#This Row],[Дата рождения]],4)</f>
        <v>1976</v>
      </c>
    </row>
    <row r="201" spans="3:10" x14ac:dyDescent="0.3">
      <c r="C201">
        <v>204</v>
      </c>
      <c r="D201" t="s">
        <v>462</v>
      </c>
      <c r="E201" t="s">
        <v>67</v>
      </c>
      <c r="F201" s="14" t="s">
        <v>463</v>
      </c>
      <c r="G201">
        <v>22</v>
      </c>
      <c r="H201" t="s">
        <v>63</v>
      </c>
      <c r="I201">
        <v>11455909</v>
      </c>
      <c r="J201" t="str">
        <f>RIGHT(КХЛ[[#This Row],[Дата рождения]],4)</f>
        <v>1995</v>
      </c>
    </row>
    <row r="202" spans="3:10" x14ac:dyDescent="0.3">
      <c r="C202">
        <v>78</v>
      </c>
      <c r="D202" t="s">
        <v>464</v>
      </c>
      <c r="E202" t="s">
        <v>61</v>
      </c>
      <c r="F202" s="14" t="s">
        <v>465</v>
      </c>
      <c r="G202">
        <v>19</v>
      </c>
      <c r="H202" t="s">
        <v>63</v>
      </c>
      <c r="I202">
        <v>835851</v>
      </c>
      <c r="J202" t="str">
        <f>RIGHT(КХЛ[[#This Row],[Дата рождения]],4)</f>
        <v>1998</v>
      </c>
    </row>
    <row r="203" spans="3:10" x14ac:dyDescent="0.3">
      <c r="C203">
        <v>444</v>
      </c>
      <c r="D203" t="s">
        <v>466</v>
      </c>
      <c r="E203" t="s">
        <v>67</v>
      </c>
      <c r="F203" s="14" t="s">
        <v>467</v>
      </c>
      <c r="G203">
        <v>23</v>
      </c>
      <c r="H203" t="s">
        <v>63</v>
      </c>
      <c r="I203">
        <v>45765209</v>
      </c>
      <c r="J203" t="str">
        <f>RIGHT(КХЛ[[#This Row],[Дата рождения]],4)</f>
        <v>1994</v>
      </c>
    </row>
    <row r="204" spans="3:10" x14ac:dyDescent="0.3">
      <c r="C204">
        <v>1346</v>
      </c>
      <c r="D204" t="s">
        <v>468</v>
      </c>
      <c r="E204" t="s">
        <v>67</v>
      </c>
      <c r="F204" s="14" t="s">
        <v>469</v>
      </c>
      <c r="G204">
        <v>32</v>
      </c>
      <c r="H204" t="s">
        <v>85</v>
      </c>
      <c r="I204">
        <v>9211539</v>
      </c>
      <c r="J204" t="str">
        <f>RIGHT(КХЛ[[#This Row],[Дата рождения]],4)</f>
        <v>1985</v>
      </c>
    </row>
    <row r="205" spans="3:10" x14ac:dyDescent="0.3">
      <c r="C205">
        <v>583</v>
      </c>
      <c r="D205" t="s">
        <v>470</v>
      </c>
      <c r="E205" t="s">
        <v>61</v>
      </c>
      <c r="F205" s="14" t="s">
        <v>471</v>
      </c>
      <c r="G205">
        <v>34</v>
      </c>
      <c r="H205" t="s">
        <v>63</v>
      </c>
      <c r="I205">
        <v>43515523</v>
      </c>
      <c r="J205" t="str">
        <f>RIGHT(КХЛ[[#This Row],[Дата рождения]],4)</f>
        <v>1983</v>
      </c>
    </row>
    <row r="206" spans="3:10" x14ac:dyDescent="0.3">
      <c r="C206">
        <v>210</v>
      </c>
      <c r="D206" t="s">
        <v>472</v>
      </c>
      <c r="E206" t="s">
        <v>67</v>
      </c>
      <c r="F206" s="14" t="s">
        <v>473</v>
      </c>
      <c r="G206">
        <v>31</v>
      </c>
      <c r="H206" t="s">
        <v>63</v>
      </c>
      <c r="I206">
        <v>73518440</v>
      </c>
      <c r="J206" t="str">
        <f>RIGHT(КХЛ[[#This Row],[Дата рождения]],4)</f>
        <v>1986</v>
      </c>
    </row>
    <row r="207" spans="3:10" x14ac:dyDescent="0.3">
      <c r="C207">
        <v>646</v>
      </c>
      <c r="D207" t="s">
        <v>474</v>
      </c>
      <c r="E207" t="s">
        <v>72</v>
      </c>
      <c r="F207" s="14" t="s">
        <v>475</v>
      </c>
      <c r="G207">
        <v>45</v>
      </c>
      <c r="H207" t="s">
        <v>106</v>
      </c>
      <c r="I207">
        <v>35448878</v>
      </c>
      <c r="J207" t="str">
        <f>RIGHT(КХЛ[[#This Row],[Дата рождения]],4)</f>
        <v>1972</v>
      </c>
    </row>
    <row r="208" spans="3:10" x14ac:dyDescent="0.3">
      <c r="C208">
        <v>1109</v>
      </c>
      <c r="D208" t="s">
        <v>476</v>
      </c>
      <c r="E208" t="s">
        <v>67</v>
      </c>
      <c r="F208" s="14" t="s">
        <v>477</v>
      </c>
      <c r="G208">
        <v>19</v>
      </c>
      <c r="H208" t="s">
        <v>63</v>
      </c>
      <c r="I208">
        <v>34186348</v>
      </c>
      <c r="J208" t="str">
        <f>RIGHT(КХЛ[[#This Row],[Дата рождения]],4)</f>
        <v>1998</v>
      </c>
    </row>
    <row r="209" spans="3:10" x14ac:dyDescent="0.3">
      <c r="C209">
        <v>529</v>
      </c>
      <c r="D209" t="s">
        <v>478</v>
      </c>
      <c r="E209" t="s">
        <v>61</v>
      </c>
      <c r="F209" s="14" t="s">
        <v>479</v>
      </c>
      <c r="G209">
        <v>25</v>
      </c>
      <c r="H209" t="s">
        <v>63</v>
      </c>
      <c r="I209">
        <v>55443009</v>
      </c>
      <c r="J209" t="str">
        <f>RIGHT(КХЛ[[#This Row],[Дата рождения]],4)</f>
        <v>1992</v>
      </c>
    </row>
    <row r="210" spans="3:10" x14ac:dyDescent="0.3">
      <c r="C210">
        <v>496</v>
      </c>
      <c r="D210" t="s">
        <v>480</v>
      </c>
      <c r="E210" t="s">
        <v>67</v>
      </c>
      <c r="F210" s="14" t="s">
        <v>481</v>
      </c>
      <c r="G210">
        <v>19</v>
      </c>
      <c r="H210" t="s">
        <v>120</v>
      </c>
      <c r="I210">
        <v>59690077</v>
      </c>
      <c r="J210" t="str">
        <f>RIGHT(КХЛ[[#This Row],[Дата рождения]],4)</f>
        <v>1998</v>
      </c>
    </row>
    <row r="211" spans="3:10" x14ac:dyDescent="0.3">
      <c r="C211">
        <v>1099</v>
      </c>
      <c r="D211" t="s">
        <v>482</v>
      </c>
      <c r="E211" t="s">
        <v>67</v>
      </c>
      <c r="F211" s="14" t="s">
        <v>483</v>
      </c>
      <c r="G211">
        <v>34</v>
      </c>
      <c r="H211" t="s">
        <v>63</v>
      </c>
      <c r="I211">
        <v>31589528</v>
      </c>
      <c r="J211" t="str">
        <f>RIGHT(КХЛ[[#This Row],[Дата рождения]],4)</f>
        <v>1983</v>
      </c>
    </row>
    <row r="212" spans="3:10" x14ac:dyDescent="0.3">
      <c r="C212">
        <v>846</v>
      </c>
      <c r="D212" t="s">
        <v>484</v>
      </c>
      <c r="E212" t="s">
        <v>61</v>
      </c>
      <c r="F212" s="14" t="s">
        <v>485</v>
      </c>
      <c r="G212">
        <v>26</v>
      </c>
      <c r="H212" t="s">
        <v>63</v>
      </c>
      <c r="I212">
        <v>3267899</v>
      </c>
      <c r="J212" t="str">
        <f>RIGHT(КХЛ[[#This Row],[Дата рождения]],4)</f>
        <v>1991</v>
      </c>
    </row>
    <row r="213" spans="3:10" x14ac:dyDescent="0.3">
      <c r="C213">
        <v>731</v>
      </c>
      <c r="D213" t="s">
        <v>486</v>
      </c>
      <c r="E213" t="s">
        <v>67</v>
      </c>
      <c r="F213" s="14" t="s">
        <v>487</v>
      </c>
      <c r="G213">
        <v>32</v>
      </c>
      <c r="H213" t="s">
        <v>63</v>
      </c>
      <c r="I213">
        <v>33658864</v>
      </c>
      <c r="J213" t="str">
        <f>RIGHT(КХЛ[[#This Row],[Дата рождения]],4)</f>
        <v>1985</v>
      </c>
    </row>
    <row r="214" spans="3:10" x14ac:dyDescent="0.3">
      <c r="C214">
        <v>565</v>
      </c>
      <c r="D214" t="s">
        <v>488</v>
      </c>
      <c r="E214" t="s">
        <v>72</v>
      </c>
      <c r="F214" s="14" t="s">
        <v>489</v>
      </c>
      <c r="G214">
        <v>24</v>
      </c>
      <c r="H214" t="s">
        <v>490</v>
      </c>
      <c r="I214">
        <v>72537632</v>
      </c>
      <c r="J214" t="str">
        <f>RIGHT(КХЛ[[#This Row],[Дата рождения]],4)</f>
        <v>1993</v>
      </c>
    </row>
    <row r="215" spans="3:10" x14ac:dyDescent="0.3">
      <c r="C215">
        <v>1174</v>
      </c>
      <c r="D215" t="s">
        <v>491</v>
      </c>
      <c r="E215" t="s">
        <v>61</v>
      </c>
      <c r="F215" s="14" t="s">
        <v>492</v>
      </c>
      <c r="G215">
        <v>37</v>
      </c>
      <c r="H215" t="s">
        <v>63</v>
      </c>
      <c r="I215">
        <v>72010924</v>
      </c>
      <c r="J215" t="str">
        <f>RIGHT(КХЛ[[#This Row],[Дата рождения]],4)</f>
        <v>1980</v>
      </c>
    </row>
    <row r="216" spans="3:10" x14ac:dyDescent="0.3">
      <c r="C216">
        <v>1116</v>
      </c>
      <c r="D216" t="s">
        <v>493</v>
      </c>
      <c r="E216" t="s">
        <v>72</v>
      </c>
      <c r="F216" s="14" t="s">
        <v>494</v>
      </c>
      <c r="G216">
        <v>36</v>
      </c>
      <c r="H216" t="s">
        <v>63</v>
      </c>
      <c r="I216">
        <v>79022021</v>
      </c>
      <c r="J216" t="str">
        <f>RIGHT(КХЛ[[#This Row],[Дата рождения]],4)</f>
        <v>1981</v>
      </c>
    </row>
    <row r="217" spans="3:10" x14ac:dyDescent="0.3">
      <c r="C217">
        <v>1519</v>
      </c>
      <c r="D217" t="s">
        <v>495</v>
      </c>
      <c r="E217" t="s">
        <v>72</v>
      </c>
      <c r="F217" s="14" t="s">
        <v>369</v>
      </c>
      <c r="G217">
        <v>28</v>
      </c>
      <c r="H217" t="s">
        <v>78</v>
      </c>
      <c r="I217">
        <v>99514117</v>
      </c>
      <c r="J217" t="str">
        <f>RIGHT(КХЛ[[#This Row],[Дата рождения]],4)</f>
        <v>1989</v>
      </c>
    </row>
    <row r="218" spans="3:10" x14ac:dyDescent="0.3">
      <c r="C218">
        <v>438</v>
      </c>
      <c r="D218" t="s">
        <v>496</v>
      </c>
      <c r="E218" t="s">
        <v>72</v>
      </c>
      <c r="F218" s="14" t="s">
        <v>497</v>
      </c>
      <c r="G218">
        <v>35</v>
      </c>
      <c r="H218" t="s">
        <v>164</v>
      </c>
      <c r="I218">
        <v>92263763</v>
      </c>
      <c r="J218" t="str">
        <f>RIGHT(КХЛ[[#This Row],[Дата рождения]],4)</f>
        <v>1982</v>
      </c>
    </row>
    <row r="219" spans="3:10" x14ac:dyDescent="0.3">
      <c r="C219">
        <v>140</v>
      </c>
      <c r="D219" t="s">
        <v>498</v>
      </c>
      <c r="E219" t="s">
        <v>72</v>
      </c>
      <c r="F219" s="14" t="s">
        <v>499</v>
      </c>
      <c r="G219">
        <v>24</v>
      </c>
      <c r="H219" t="s">
        <v>63</v>
      </c>
      <c r="I219">
        <v>99525100</v>
      </c>
      <c r="J219" t="str">
        <f>RIGHT(КХЛ[[#This Row],[Дата рождения]],4)</f>
        <v>1993</v>
      </c>
    </row>
    <row r="220" spans="3:10" x14ac:dyDescent="0.3">
      <c r="C220">
        <v>733</v>
      </c>
      <c r="D220" t="s">
        <v>500</v>
      </c>
      <c r="E220" t="s">
        <v>72</v>
      </c>
      <c r="F220" s="14" t="s">
        <v>501</v>
      </c>
      <c r="G220">
        <v>26</v>
      </c>
      <c r="H220" t="s">
        <v>164</v>
      </c>
      <c r="I220">
        <v>49240134</v>
      </c>
      <c r="J220" t="str">
        <f>RIGHT(КХЛ[[#This Row],[Дата рождения]],4)</f>
        <v>1991</v>
      </c>
    </row>
    <row r="221" spans="3:10" x14ac:dyDescent="0.3">
      <c r="C221">
        <v>235</v>
      </c>
      <c r="D221" t="s">
        <v>502</v>
      </c>
      <c r="E221" t="s">
        <v>67</v>
      </c>
      <c r="F221" s="14" t="s">
        <v>503</v>
      </c>
      <c r="G221">
        <v>26</v>
      </c>
      <c r="H221" t="s">
        <v>106</v>
      </c>
      <c r="I221">
        <v>64278529</v>
      </c>
      <c r="J221" t="str">
        <f>RIGHT(КХЛ[[#This Row],[Дата рождения]],4)</f>
        <v>1991</v>
      </c>
    </row>
    <row r="222" spans="3:10" x14ac:dyDescent="0.3">
      <c r="C222">
        <v>12</v>
      </c>
      <c r="D222" t="s">
        <v>504</v>
      </c>
      <c r="E222" t="s">
        <v>61</v>
      </c>
      <c r="F222" s="14" t="s">
        <v>505</v>
      </c>
      <c r="G222">
        <v>32</v>
      </c>
      <c r="H222" t="s">
        <v>490</v>
      </c>
      <c r="I222">
        <v>20862927</v>
      </c>
      <c r="J222" t="str">
        <f>RIGHT(КХЛ[[#This Row],[Дата рождения]],4)</f>
        <v>1985</v>
      </c>
    </row>
    <row r="223" spans="3:10" x14ac:dyDescent="0.3">
      <c r="C223">
        <v>834</v>
      </c>
      <c r="D223" t="s">
        <v>506</v>
      </c>
      <c r="E223" t="s">
        <v>61</v>
      </c>
      <c r="F223" s="14" t="s">
        <v>507</v>
      </c>
      <c r="G223">
        <v>32</v>
      </c>
      <c r="H223" t="s">
        <v>95</v>
      </c>
      <c r="I223">
        <v>38897999</v>
      </c>
      <c r="J223" t="str">
        <f>RIGHT(КХЛ[[#This Row],[Дата рождения]],4)</f>
        <v>1985</v>
      </c>
    </row>
    <row r="224" spans="3:10" x14ac:dyDescent="0.3">
      <c r="C224">
        <v>575</v>
      </c>
      <c r="D224" t="s">
        <v>508</v>
      </c>
      <c r="E224" t="s">
        <v>61</v>
      </c>
      <c r="F224" s="14" t="s">
        <v>509</v>
      </c>
      <c r="G224">
        <v>23</v>
      </c>
      <c r="H224" t="s">
        <v>63</v>
      </c>
      <c r="I224">
        <v>57484346</v>
      </c>
      <c r="J224" t="str">
        <f>RIGHT(КХЛ[[#This Row],[Дата рождения]],4)</f>
        <v>1994</v>
      </c>
    </row>
    <row r="225" spans="3:10" x14ac:dyDescent="0.3">
      <c r="C225">
        <v>1119</v>
      </c>
      <c r="D225" t="s">
        <v>510</v>
      </c>
      <c r="E225" t="s">
        <v>61</v>
      </c>
      <c r="F225" s="14" t="s">
        <v>511</v>
      </c>
      <c r="G225">
        <v>36</v>
      </c>
      <c r="H225" t="s">
        <v>63</v>
      </c>
      <c r="I225">
        <v>62572205</v>
      </c>
      <c r="J225" t="str">
        <f>RIGHT(КХЛ[[#This Row],[Дата рождения]],4)</f>
        <v>1981</v>
      </c>
    </row>
    <row r="226" spans="3:10" x14ac:dyDescent="0.3">
      <c r="C226">
        <v>197</v>
      </c>
      <c r="D226" t="s">
        <v>512</v>
      </c>
      <c r="E226" t="s">
        <v>72</v>
      </c>
      <c r="F226" s="14" t="s">
        <v>513</v>
      </c>
      <c r="G226">
        <v>35</v>
      </c>
      <c r="H226" t="s">
        <v>78</v>
      </c>
      <c r="I226">
        <v>59930573</v>
      </c>
      <c r="J226" t="str">
        <f>RIGHT(КХЛ[[#This Row],[Дата рождения]],4)</f>
        <v>1982</v>
      </c>
    </row>
    <row r="227" spans="3:10" x14ac:dyDescent="0.3">
      <c r="C227">
        <v>1080</v>
      </c>
      <c r="D227" t="s">
        <v>514</v>
      </c>
      <c r="E227" t="s">
        <v>61</v>
      </c>
      <c r="F227" s="14" t="s">
        <v>515</v>
      </c>
      <c r="G227">
        <v>37</v>
      </c>
      <c r="H227" t="s">
        <v>164</v>
      </c>
      <c r="I227">
        <v>71262404</v>
      </c>
      <c r="J227" t="str">
        <f>RIGHT(КХЛ[[#This Row],[Дата рождения]],4)</f>
        <v>1980</v>
      </c>
    </row>
    <row r="228" spans="3:10" x14ac:dyDescent="0.3">
      <c r="C228">
        <v>828</v>
      </c>
      <c r="D228" t="s">
        <v>516</v>
      </c>
      <c r="E228" t="s">
        <v>61</v>
      </c>
      <c r="F228" s="14" t="s">
        <v>517</v>
      </c>
      <c r="G228">
        <v>41</v>
      </c>
      <c r="H228" t="s">
        <v>63</v>
      </c>
      <c r="I228">
        <v>93216953</v>
      </c>
      <c r="J228" t="str">
        <f>RIGHT(КХЛ[[#This Row],[Дата рождения]],4)</f>
        <v>1976</v>
      </c>
    </row>
    <row r="229" spans="3:10" x14ac:dyDescent="0.3">
      <c r="C229">
        <v>1151</v>
      </c>
      <c r="D229" t="s">
        <v>518</v>
      </c>
      <c r="E229" t="s">
        <v>61</v>
      </c>
      <c r="F229" s="14" t="s">
        <v>519</v>
      </c>
      <c r="G229">
        <v>21</v>
      </c>
      <c r="H229" t="s">
        <v>63</v>
      </c>
      <c r="I229">
        <v>16414848</v>
      </c>
      <c r="J229" t="str">
        <f>RIGHT(КХЛ[[#This Row],[Дата рождения]],4)</f>
        <v>1996</v>
      </c>
    </row>
    <row r="230" spans="3:10" x14ac:dyDescent="0.3">
      <c r="C230">
        <v>1178</v>
      </c>
      <c r="D230" t="s">
        <v>520</v>
      </c>
      <c r="E230" t="s">
        <v>72</v>
      </c>
      <c r="F230" s="14" t="s">
        <v>521</v>
      </c>
      <c r="G230">
        <v>34</v>
      </c>
      <c r="H230" t="s">
        <v>63</v>
      </c>
      <c r="I230">
        <v>2124074</v>
      </c>
      <c r="J230" t="str">
        <f>RIGHT(КХЛ[[#This Row],[Дата рождения]],4)</f>
        <v>1983</v>
      </c>
    </row>
    <row r="231" spans="3:10" x14ac:dyDescent="0.3">
      <c r="C231">
        <v>1002</v>
      </c>
      <c r="D231" t="s">
        <v>522</v>
      </c>
      <c r="E231" t="s">
        <v>61</v>
      </c>
      <c r="F231" s="14" t="s">
        <v>523</v>
      </c>
      <c r="G231">
        <v>24</v>
      </c>
      <c r="H231" t="s">
        <v>63</v>
      </c>
      <c r="I231">
        <v>79247144</v>
      </c>
      <c r="J231" t="str">
        <f>RIGHT(КХЛ[[#This Row],[Дата рождения]],4)</f>
        <v>1993</v>
      </c>
    </row>
    <row r="232" spans="3:10" x14ac:dyDescent="0.3">
      <c r="C232">
        <v>76</v>
      </c>
      <c r="D232" t="s">
        <v>524</v>
      </c>
      <c r="E232" t="s">
        <v>61</v>
      </c>
      <c r="F232" s="14" t="s">
        <v>525</v>
      </c>
      <c r="G232">
        <v>25</v>
      </c>
      <c r="H232" t="s">
        <v>63</v>
      </c>
      <c r="I232">
        <v>40706657</v>
      </c>
      <c r="J232" t="str">
        <f>RIGHT(КХЛ[[#This Row],[Дата рождения]],4)</f>
        <v>1992</v>
      </c>
    </row>
    <row r="233" spans="3:10" x14ac:dyDescent="0.3">
      <c r="C233">
        <v>873</v>
      </c>
      <c r="D233" t="s">
        <v>526</v>
      </c>
      <c r="E233" t="s">
        <v>61</v>
      </c>
      <c r="F233" s="14" t="s">
        <v>248</v>
      </c>
      <c r="G233">
        <v>22</v>
      </c>
      <c r="H233" t="s">
        <v>63</v>
      </c>
      <c r="I233">
        <v>88788721</v>
      </c>
      <c r="J233" t="str">
        <f>RIGHT(КХЛ[[#This Row],[Дата рождения]],4)</f>
        <v>1995</v>
      </c>
    </row>
    <row r="234" spans="3:10" x14ac:dyDescent="0.3">
      <c r="C234">
        <v>500</v>
      </c>
      <c r="D234" t="s">
        <v>527</v>
      </c>
      <c r="E234" t="s">
        <v>72</v>
      </c>
      <c r="F234" s="14" t="s">
        <v>528</v>
      </c>
      <c r="G234">
        <v>38</v>
      </c>
      <c r="H234" t="s">
        <v>106</v>
      </c>
      <c r="I234">
        <v>86260727</v>
      </c>
      <c r="J234" t="str">
        <f>RIGHT(КХЛ[[#This Row],[Дата рождения]],4)</f>
        <v>1979</v>
      </c>
    </row>
    <row r="235" spans="3:10" x14ac:dyDescent="0.3">
      <c r="C235">
        <v>245</v>
      </c>
      <c r="D235" t="s">
        <v>529</v>
      </c>
      <c r="E235" t="s">
        <v>67</v>
      </c>
      <c r="F235" s="14" t="s">
        <v>530</v>
      </c>
      <c r="G235">
        <v>39</v>
      </c>
      <c r="H235" t="s">
        <v>95</v>
      </c>
      <c r="I235">
        <v>28449491</v>
      </c>
      <c r="J235" t="str">
        <f>RIGHT(КХЛ[[#This Row],[Дата рождения]],4)</f>
        <v>1978</v>
      </c>
    </row>
    <row r="236" spans="3:10" x14ac:dyDescent="0.3">
      <c r="C236">
        <v>410</v>
      </c>
      <c r="D236" t="s">
        <v>531</v>
      </c>
      <c r="E236" t="s">
        <v>61</v>
      </c>
      <c r="F236" s="14" t="s">
        <v>532</v>
      </c>
      <c r="G236">
        <v>20</v>
      </c>
      <c r="H236" t="s">
        <v>63</v>
      </c>
      <c r="I236">
        <v>60160819</v>
      </c>
      <c r="J236" t="str">
        <f>RIGHT(КХЛ[[#This Row],[Дата рождения]],4)</f>
        <v>1997</v>
      </c>
    </row>
    <row r="237" spans="3:10" x14ac:dyDescent="0.3">
      <c r="C237">
        <v>542</v>
      </c>
      <c r="D237" t="s">
        <v>533</v>
      </c>
      <c r="E237" t="s">
        <v>61</v>
      </c>
      <c r="F237" s="14" t="s">
        <v>534</v>
      </c>
      <c r="G237">
        <v>30</v>
      </c>
      <c r="H237" t="s">
        <v>63</v>
      </c>
      <c r="I237">
        <v>53944813</v>
      </c>
      <c r="J237" t="str">
        <f>RIGHT(КХЛ[[#This Row],[Дата рождения]],4)</f>
        <v>1988</v>
      </c>
    </row>
    <row r="238" spans="3:10" x14ac:dyDescent="0.3">
      <c r="C238">
        <v>1138</v>
      </c>
      <c r="D238" t="s">
        <v>535</v>
      </c>
      <c r="E238" t="s">
        <v>72</v>
      </c>
      <c r="F238" s="14" t="s">
        <v>536</v>
      </c>
      <c r="G238">
        <v>27</v>
      </c>
      <c r="H238" t="s">
        <v>63</v>
      </c>
      <c r="I238">
        <v>4481513</v>
      </c>
      <c r="J238" t="str">
        <f>RIGHT(КХЛ[[#This Row],[Дата рождения]],4)</f>
        <v>1990</v>
      </c>
    </row>
    <row r="239" spans="3:10" x14ac:dyDescent="0.3">
      <c r="C239">
        <v>492</v>
      </c>
      <c r="D239" t="s">
        <v>537</v>
      </c>
      <c r="E239" t="s">
        <v>72</v>
      </c>
      <c r="F239" s="14" t="s">
        <v>538</v>
      </c>
      <c r="G239">
        <v>24</v>
      </c>
      <c r="H239" t="s">
        <v>63</v>
      </c>
      <c r="I239">
        <v>17176432</v>
      </c>
      <c r="J239" t="str">
        <f>RIGHT(КХЛ[[#This Row],[Дата рождения]],4)</f>
        <v>1993</v>
      </c>
    </row>
    <row r="240" spans="3:10" x14ac:dyDescent="0.3">
      <c r="C240">
        <v>660</v>
      </c>
      <c r="D240" t="s">
        <v>539</v>
      </c>
      <c r="E240" t="s">
        <v>72</v>
      </c>
      <c r="F240" s="14" t="s">
        <v>540</v>
      </c>
      <c r="G240">
        <v>23</v>
      </c>
      <c r="H240" t="s">
        <v>63</v>
      </c>
      <c r="I240">
        <v>8645233</v>
      </c>
      <c r="J240" t="str">
        <f>RIGHT(КХЛ[[#This Row],[Дата рождения]],4)</f>
        <v>1994</v>
      </c>
    </row>
    <row r="241" spans="3:10" x14ac:dyDescent="0.3">
      <c r="C241">
        <v>793</v>
      </c>
      <c r="D241" t="s">
        <v>541</v>
      </c>
      <c r="E241" t="s">
        <v>61</v>
      </c>
      <c r="F241" s="14" t="s">
        <v>542</v>
      </c>
      <c r="G241">
        <v>35</v>
      </c>
      <c r="H241" t="s">
        <v>63</v>
      </c>
      <c r="I241">
        <v>95773974</v>
      </c>
      <c r="J241" t="str">
        <f>RIGHT(КХЛ[[#This Row],[Дата рождения]],4)</f>
        <v>1982</v>
      </c>
    </row>
    <row r="242" spans="3:10" x14ac:dyDescent="0.3">
      <c r="C242">
        <v>55</v>
      </c>
      <c r="D242" t="s">
        <v>543</v>
      </c>
      <c r="E242" t="s">
        <v>61</v>
      </c>
      <c r="F242" s="14" t="s">
        <v>544</v>
      </c>
      <c r="G242">
        <v>35</v>
      </c>
      <c r="H242" t="s">
        <v>115</v>
      </c>
      <c r="I242">
        <v>49546264</v>
      </c>
      <c r="J242" t="str">
        <f>RIGHT(КХЛ[[#This Row],[Дата рождения]],4)</f>
        <v>1982</v>
      </c>
    </row>
    <row r="243" spans="3:10" x14ac:dyDescent="0.3">
      <c r="C243">
        <v>90</v>
      </c>
      <c r="D243" t="s">
        <v>545</v>
      </c>
      <c r="E243" t="s">
        <v>61</v>
      </c>
      <c r="F243" s="14" t="s">
        <v>546</v>
      </c>
      <c r="G243">
        <v>33</v>
      </c>
      <c r="H243" t="s">
        <v>106</v>
      </c>
      <c r="I243">
        <v>91485580</v>
      </c>
      <c r="J243" t="str">
        <f>RIGHT(КХЛ[[#This Row],[Дата рождения]],4)</f>
        <v>1984</v>
      </c>
    </row>
    <row r="244" spans="3:10" x14ac:dyDescent="0.3">
      <c r="C244">
        <v>497</v>
      </c>
      <c r="D244" t="s">
        <v>547</v>
      </c>
      <c r="E244" t="s">
        <v>61</v>
      </c>
      <c r="F244" s="14" t="s">
        <v>548</v>
      </c>
      <c r="G244">
        <v>38</v>
      </c>
      <c r="H244" t="s">
        <v>63</v>
      </c>
      <c r="I244">
        <v>7154620</v>
      </c>
      <c r="J244" t="str">
        <f>RIGHT(КХЛ[[#This Row],[Дата рождения]],4)</f>
        <v>1979</v>
      </c>
    </row>
    <row r="245" spans="3:10" x14ac:dyDescent="0.3">
      <c r="C245">
        <v>33</v>
      </c>
      <c r="D245" t="s">
        <v>549</v>
      </c>
      <c r="E245" t="s">
        <v>61</v>
      </c>
      <c r="F245" s="14" t="s">
        <v>550</v>
      </c>
      <c r="G245">
        <v>27</v>
      </c>
      <c r="H245" t="s">
        <v>63</v>
      </c>
      <c r="I245">
        <v>41262857</v>
      </c>
      <c r="J245" t="str">
        <f>RIGHT(КХЛ[[#This Row],[Дата рождения]],4)</f>
        <v>1990</v>
      </c>
    </row>
    <row r="246" spans="3:10" x14ac:dyDescent="0.3">
      <c r="C246">
        <v>18</v>
      </c>
      <c r="D246" t="s">
        <v>551</v>
      </c>
      <c r="E246" t="s">
        <v>61</v>
      </c>
      <c r="F246" s="14" t="s">
        <v>552</v>
      </c>
      <c r="G246">
        <v>29</v>
      </c>
      <c r="H246" t="s">
        <v>106</v>
      </c>
      <c r="I246">
        <v>74236906</v>
      </c>
      <c r="J246" t="str">
        <f>RIGHT(КХЛ[[#This Row],[Дата рождения]],4)</f>
        <v>1988</v>
      </c>
    </row>
    <row r="247" spans="3:10" x14ac:dyDescent="0.3">
      <c r="C247">
        <v>1635</v>
      </c>
      <c r="D247" t="s">
        <v>553</v>
      </c>
      <c r="E247" t="s">
        <v>61</v>
      </c>
      <c r="F247" s="14" t="s">
        <v>554</v>
      </c>
      <c r="G247">
        <v>31</v>
      </c>
      <c r="H247" t="s">
        <v>63</v>
      </c>
      <c r="I247">
        <v>58717103</v>
      </c>
      <c r="J247" t="str">
        <f>RIGHT(КХЛ[[#This Row],[Дата рождения]],4)</f>
        <v>1986</v>
      </c>
    </row>
    <row r="248" spans="3:10" x14ac:dyDescent="0.3">
      <c r="C248">
        <v>871</v>
      </c>
      <c r="D248" t="s">
        <v>555</v>
      </c>
      <c r="E248" t="s">
        <v>67</v>
      </c>
      <c r="F248" s="14" t="s">
        <v>556</v>
      </c>
      <c r="G248">
        <v>40</v>
      </c>
      <c r="H248" t="s">
        <v>63</v>
      </c>
      <c r="I248">
        <v>28939193</v>
      </c>
      <c r="J248" t="str">
        <f>RIGHT(КХЛ[[#This Row],[Дата рождения]],4)</f>
        <v>1978</v>
      </c>
    </row>
    <row r="249" spans="3:10" x14ac:dyDescent="0.3">
      <c r="C249">
        <v>1397</v>
      </c>
      <c r="D249" t="s">
        <v>557</v>
      </c>
      <c r="E249" t="s">
        <v>67</v>
      </c>
      <c r="F249" s="14" t="s">
        <v>558</v>
      </c>
      <c r="G249">
        <v>33</v>
      </c>
      <c r="H249" t="s">
        <v>115</v>
      </c>
      <c r="I249">
        <v>43971521</v>
      </c>
      <c r="J249" t="str">
        <f>RIGHT(КХЛ[[#This Row],[Дата рождения]],4)</f>
        <v>1985</v>
      </c>
    </row>
    <row r="250" spans="3:10" x14ac:dyDescent="0.3">
      <c r="C250">
        <v>777</v>
      </c>
      <c r="D250" t="s">
        <v>559</v>
      </c>
      <c r="E250" t="s">
        <v>67</v>
      </c>
      <c r="F250" s="14" t="s">
        <v>560</v>
      </c>
      <c r="G250">
        <v>20</v>
      </c>
      <c r="H250" t="s">
        <v>63</v>
      </c>
      <c r="I250">
        <v>52540482</v>
      </c>
      <c r="J250" t="str">
        <f>RIGHT(КХЛ[[#This Row],[Дата рождения]],4)</f>
        <v>1997</v>
      </c>
    </row>
    <row r="251" spans="3:10" x14ac:dyDescent="0.3">
      <c r="C251">
        <v>87</v>
      </c>
      <c r="D251" t="s">
        <v>561</v>
      </c>
      <c r="E251" t="s">
        <v>67</v>
      </c>
      <c r="F251" s="14" t="s">
        <v>562</v>
      </c>
      <c r="G251">
        <v>25</v>
      </c>
      <c r="H251" t="s">
        <v>63</v>
      </c>
      <c r="I251">
        <v>60569874</v>
      </c>
      <c r="J251" t="str">
        <f>RIGHT(КХЛ[[#This Row],[Дата рождения]],4)</f>
        <v>1992</v>
      </c>
    </row>
    <row r="252" spans="3:10" x14ac:dyDescent="0.3">
      <c r="C252">
        <v>135</v>
      </c>
      <c r="D252" t="s">
        <v>563</v>
      </c>
      <c r="E252" t="s">
        <v>61</v>
      </c>
      <c r="F252" s="14" t="s">
        <v>564</v>
      </c>
      <c r="G252">
        <v>24</v>
      </c>
      <c r="H252" t="s">
        <v>63</v>
      </c>
      <c r="I252">
        <v>32600012</v>
      </c>
      <c r="J252" t="str">
        <f>RIGHT(КХЛ[[#This Row],[Дата рождения]],4)</f>
        <v>1993</v>
      </c>
    </row>
    <row r="253" spans="3:10" x14ac:dyDescent="0.3">
      <c r="C253">
        <v>634</v>
      </c>
      <c r="D253" t="s">
        <v>565</v>
      </c>
      <c r="E253" t="s">
        <v>61</v>
      </c>
      <c r="F253" s="14" t="s">
        <v>566</v>
      </c>
      <c r="G253">
        <v>34</v>
      </c>
      <c r="H253" t="s">
        <v>106</v>
      </c>
      <c r="I253">
        <v>52814365</v>
      </c>
      <c r="J253" t="str">
        <f>RIGHT(КХЛ[[#This Row],[Дата рождения]],4)</f>
        <v>1983</v>
      </c>
    </row>
    <row r="254" spans="3:10" x14ac:dyDescent="0.3">
      <c r="C254">
        <v>1349</v>
      </c>
      <c r="D254" t="s">
        <v>567</v>
      </c>
      <c r="E254" t="s">
        <v>61</v>
      </c>
      <c r="F254" s="14" t="s">
        <v>568</v>
      </c>
      <c r="G254">
        <v>23</v>
      </c>
      <c r="H254" t="s">
        <v>88</v>
      </c>
      <c r="I254">
        <v>9631411</v>
      </c>
      <c r="J254" t="str">
        <f>RIGHT(КХЛ[[#This Row],[Дата рождения]],4)</f>
        <v>1994</v>
      </c>
    </row>
    <row r="255" spans="3:10" x14ac:dyDescent="0.3">
      <c r="C255">
        <v>59</v>
      </c>
      <c r="D255" t="s">
        <v>569</v>
      </c>
      <c r="E255" t="s">
        <v>61</v>
      </c>
      <c r="F255" s="14" t="s">
        <v>284</v>
      </c>
      <c r="G255">
        <v>28</v>
      </c>
      <c r="H255" t="s">
        <v>63</v>
      </c>
      <c r="I255">
        <v>45908642</v>
      </c>
      <c r="J255" t="str">
        <f>RIGHT(КХЛ[[#This Row],[Дата рождения]],4)</f>
        <v>1989</v>
      </c>
    </row>
    <row r="256" spans="3:10" x14ac:dyDescent="0.3">
      <c r="C256">
        <v>228</v>
      </c>
      <c r="D256" t="s">
        <v>570</v>
      </c>
      <c r="E256" t="s">
        <v>61</v>
      </c>
      <c r="F256" s="14" t="s">
        <v>571</v>
      </c>
      <c r="G256">
        <v>30</v>
      </c>
      <c r="H256" t="s">
        <v>388</v>
      </c>
      <c r="I256">
        <v>49695527</v>
      </c>
      <c r="J256" t="str">
        <f>RIGHT(КХЛ[[#This Row],[Дата рождения]],4)</f>
        <v>1987</v>
      </c>
    </row>
    <row r="257" spans="3:10" x14ac:dyDescent="0.3">
      <c r="C257">
        <v>1404</v>
      </c>
      <c r="D257" t="s">
        <v>572</v>
      </c>
      <c r="E257" t="s">
        <v>67</v>
      </c>
      <c r="F257" s="14" t="s">
        <v>573</v>
      </c>
      <c r="G257">
        <v>29</v>
      </c>
      <c r="H257" t="s">
        <v>63</v>
      </c>
      <c r="I257">
        <v>66614358</v>
      </c>
      <c r="J257" t="str">
        <f>RIGHT(КХЛ[[#This Row],[Дата рождения]],4)</f>
        <v>1988</v>
      </c>
    </row>
    <row r="258" spans="3:10" x14ac:dyDescent="0.3">
      <c r="C258">
        <v>1704</v>
      </c>
      <c r="D258" t="s">
        <v>574</v>
      </c>
      <c r="E258" t="s">
        <v>67</v>
      </c>
      <c r="F258" s="14" t="s">
        <v>575</v>
      </c>
      <c r="G258">
        <v>41</v>
      </c>
      <c r="H258" t="s">
        <v>120</v>
      </c>
      <c r="I258">
        <v>98776744</v>
      </c>
      <c r="J258" t="str">
        <f>RIGHT(КХЛ[[#This Row],[Дата рождения]],4)</f>
        <v>1976</v>
      </c>
    </row>
    <row r="259" spans="3:10" x14ac:dyDescent="0.3">
      <c r="C259">
        <v>664</v>
      </c>
      <c r="D259" t="s">
        <v>576</v>
      </c>
      <c r="E259" t="s">
        <v>72</v>
      </c>
      <c r="F259" s="14" t="s">
        <v>577</v>
      </c>
      <c r="G259">
        <v>27</v>
      </c>
      <c r="H259" t="s">
        <v>63</v>
      </c>
      <c r="I259">
        <v>83277847</v>
      </c>
      <c r="J259" t="str">
        <f>RIGHT(КХЛ[[#This Row],[Дата рождения]],4)</f>
        <v>1990</v>
      </c>
    </row>
    <row r="260" spans="3:10" x14ac:dyDescent="0.3">
      <c r="C260">
        <v>354</v>
      </c>
      <c r="D260" t="s">
        <v>578</v>
      </c>
      <c r="E260" t="s">
        <v>72</v>
      </c>
      <c r="F260" s="14" t="s">
        <v>579</v>
      </c>
      <c r="G260">
        <v>29</v>
      </c>
      <c r="H260" t="s">
        <v>63</v>
      </c>
      <c r="I260">
        <v>69349081</v>
      </c>
      <c r="J260" t="str">
        <f>RIGHT(КХЛ[[#This Row],[Дата рождения]],4)</f>
        <v>1988</v>
      </c>
    </row>
    <row r="261" spans="3:10" x14ac:dyDescent="0.3">
      <c r="C261">
        <v>700</v>
      </c>
      <c r="D261" t="s">
        <v>580</v>
      </c>
      <c r="E261" t="s">
        <v>61</v>
      </c>
      <c r="F261" s="14" t="s">
        <v>581</v>
      </c>
      <c r="G261">
        <v>27</v>
      </c>
      <c r="H261" t="s">
        <v>95</v>
      </c>
      <c r="I261">
        <v>94602581</v>
      </c>
      <c r="J261" t="str">
        <f>RIGHT(КХЛ[[#This Row],[Дата рождения]],4)</f>
        <v>1990</v>
      </c>
    </row>
    <row r="262" spans="3:10" x14ac:dyDescent="0.3">
      <c r="C262">
        <v>436</v>
      </c>
      <c r="D262" t="s">
        <v>582</v>
      </c>
      <c r="E262" t="s">
        <v>67</v>
      </c>
      <c r="F262" s="14" t="s">
        <v>583</v>
      </c>
      <c r="G262">
        <v>21</v>
      </c>
      <c r="H262" t="s">
        <v>63</v>
      </c>
      <c r="I262">
        <v>47081137</v>
      </c>
      <c r="J262" t="str">
        <f>RIGHT(КХЛ[[#This Row],[Дата рождения]],4)</f>
        <v>1996</v>
      </c>
    </row>
    <row r="263" spans="3:10" x14ac:dyDescent="0.3">
      <c r="C263">
        <v>785</v>
      </c>
      <c r="D263" t="s">
        <v>584</v>
      </c>
      <c r="E263" t="s">
        <v>61</v>
      </c>
      <c r="F263" s="14" t="s">
        <v>585</v>
      </c>
      <c r="G263">
        <v>25</v>
      </c>
      <c r="H263" t="s">
        <v>120</v>
      </c>
      <c r="I263">
        <v>47181561</v>
      </c>
      <c r="J263" t="str">
        <f>RIGHT(КХЛ[[#This Row],[Дата рождения]],4)</f>
        <v>1992</v>
      </c>
    </row>
    <row r="264" spans="3:10" x14ac:dyDescent="0.3">
      <c r="C264">
        <v>748</v>
      </c>
      <c r="D264" t="s">
        <v>586</v>
      </c>
      <c r="E264" t="s">
        <v>61</v>
      </c>
      <c r="F264" s="14" t="s">
        <v>587</v>
      </c>
      <c r="G264">
        <v>29</v>
      </c>
      <c r="H264" t="s">
        <v>63</v>
      </c>
      <c r="I264">
        <v>60052618</v>
      </c>
      <c r="J264" t="str">
        <f>RIGHT(КХЛ[[#This Row],[Дата рождения]],4)</f>
        <v>1988</v>
      </c>
    </row>
    <row r="265" spans="3:10" x14ac:dyDescent="0.3">
      <c r="C265">
        <v>851</v>
      </c>
      <c r="D265" t="s">
        <v>588</v>
      </c>
      <c r="E265" t="s">
        <v>61</v>
      </c>
      <c r="F265" s="14" t="s">
        <v>589</v>
      </c>
      <c r="G265">
        <v>20</v>
      </c>
      <c r="H265" t="s">
        <v>63</v>
      </c>
      <c r="I265">
        <v>43809818</v>
      </c>
      <c r="J265" t="str">
        <f>RIGHT(КХЛ[[#This Row],[Дата рождения]],4)</f>
        <v>1997</v>
      </c>
    </row>
    <row r="266" spans="3:10" x14ac:dyDescent="0.3">
      <c r="C266">
        <v>1700</v>
      </c>
      <c r="D266" t="s">
        <v>590</v>
      </c>
      <c r="E266" t="s">
        <v>61</v>
      </c>
      <c r="F266" s="14" t="s">
        <v>591</v>
      </c>
      <c r="G266">
        <v>20</v>
      </c>
      <c r="H266" t="s">
        <v>63</v>
      </c>
      <c r="I266">
        <v>54317886</v>
      </c>
      <c r="J266" t="str">
        <f>RIGHT(КХЛ[[#This Row],[Дата рождения]],4)</f>
        <v>1997</v>
      </c>
    </row>
    <row r="267" spans="3:10" x14ac:dyDescent="0.3">
      <c r="C267">
        <v>1755</v>
      </c>
      <c r="D267" t="s">
        <v>592</v>
      </c>
      <c r="E267" t="s">
        <v>67</v>
      </c>
      <c r="F267" s="14" t="s">
        <v>593</v>
      </c>
      <c r="G267">
        <v>25</v>
      </c>
      <c r="H267" t="s">
        <v>127</v>
      </c>
      <c r="I267">
        <v>47436384</v>
      </c>
      <c r="J267" t="str">
        <f>RIGHT(КХЛ[[#This Row],[Дата рождения]],4)</f>
        <v>1992</v>
      </c>
    </row>
    <row r="268" spans="3:10" x14ac:dyDescent="0.3">
      <c r="C268">
        <v>313</v>
      </c>
      <c r="D268" t="s">
        <v>594</v>
      </c>
      <c r="E268" t="s">
        <v>72</v>
      </c>
      <c r="F268" s="14" t="s">
        <v>595</v>
      </c>
      <c r="G268">
        <v>27</v>
      </c>
      <c r="H268" t="s">
        <v>127</v>
      </c>
      <c r="I268">
        <v>56699971</v>
      </c>
      <c r="J268" t="str">
        <f>RIGHT(КХЛ[[#This Row],[Дата рождения]],4)</f>
        <v>1990</v>
      </c>
    </row>
    <row r="269" spans="3:10" x14ac:dyDescent="0.3">
      <c r="C269">
        <v>629</v>
      </c>
      <c r="D269" t="s">
        <v>596</v>
      </c>
      <c r="E269" t="s">
        <v>61</v>
      </c>
      <c r="F269" s="14" t="s">
        <v>597</v>
      </c>
      <c r="G269">
        <v>28</v>
      </c>
      <c r="H269" t="s">
        <v>598</v>
      </c>
      <c r="I269">
        <v>32201341</v>
      </c>
      <c r="J269" t="str">
        <f>RIGHT(КХЛ[[#This Row],[Дата рождения]],4)</f>
        <v>1989</v>
      </c>
    </row>
    <row r="270" spans="3:10" x14ac:dyDescent="0.3">
      <c r="C270">
        <v>723</v>
      </c>
      <c r="D270" t="s">
        <v>599</v>
      </c>
      <c r="E270" t="s">
        <v>61</v>
      </c>
      <c r="F270" s="14" t="s">
        <v>600</v>
      </c>
      <c r="G270">
        <v>22</v>
      </c>
      <c r="H270" t="s">
        <v>63</v>
      </c>
      <c r="I270">
        <v>20450518</v>
      </c>
      <c r="J270" t="str">
        <f>RIGHT(КХЛ[[#This Row],[Дата рождения]],4)</f>
        <v>1995</v>
      </c>
    </row>
    <row r="271" spans="3:10" x14ac:dyDescent="0.3">
      <c r="C271">
        <v>399</v>
      </c>
      <c r="D271" t="s">
        <v>601</v>
      </c>
      <c r="E271" t="s">
        <v>61</v>
      </c>
      <c r="F271" s="14" t="s">
        <v>602</v>
      </c>
      <c r="G271">
        <v>34</v>
      </c>
      <c r="H271" t="s">
        <v>63</v>
      </c>
      <c r="I271">
        <v>244509</v>
      </c>
      <c r="J271" t="str">
        <f>RIGHT(КХЛ[[#This Row],[Дата рождения]],4)</f>
        <v>1983</v>
      </c>
    </row>
    <row r="272" spans="3:10" x14ac:dyDescent="0.3">
      <c r="C272">
        <v>910</v>
      </c>
      <c r="D272" t="s">
        <v>603</v>
      </c>
      <c r="E272" t="s">
        <v>67</v>
      </c>
      <c r="F272" s="14" t="s">
        <v>604</v>
      </c>
      <c r="G272">
        <v>25</v>
      </c>
      <c r="H272" t="s">
        <v>63</v>
      </c>
      <c r="I272">
        <v>19205152</v>
      </c>
      <c r="J272" t="str">
        <f>RIGHT(КХЛ[[#This Row],[Дата рождения]],4)</f>
        <v>1992</v>
      </c>
    </row>
    <row r="273" spans="3:10" x14ac:dyDescent="0.3">
      <c r="C273">
        <v>586</v>
      </c>
      <c r="D273" t="s">
        <v>605</v>
      </c>
      <c r="E273" t="s">
        <v>67</v>
      </c>
      <c r="F273" s="14" t="s">
        <v>606</v>
      </c>
      <c r="G273">
        <v>26</v>
      </c>
      <c r="H273" t="s">
        <v>63</v>
      </c>
      <c r="I273">
        <v>79382230</v>
      </c>
      <c r="J273" t="str">
        <f>RIGHT(КХЛ[[#This Row],[Дата рождения]],4)</f>
        <v>1991</v>
      </c>
    </row>
    <row r="274" spans="3:10" x14ac:dyDescent="0.3">
      <c r="C274">
        <v>438</v>
      </c>
      <c r="D274" t="s">
        <v>607</v>
      </c>
      <c r="E274" t="s">
        <v>61</v>
      </c>
      <c r="F274" s="14" t="s">
        <v>262</v>
      </c>
      <c r="G274">
        <v>21</v>
      </c>
      <c r="H274" t="s">
        <v>63</v>
      </c>
      <c r="I274">
        <v>16111391</v>
      </c>
      <c r="J274" t="str">
        <f>RIGHT(КХЛ[[#This Row],[Дата рождения]],4)</f>
        <v>1997</v>
      </c>
    </row>
    <row r="275" spans="3:10" x14ac:dyDescent="0.3">
      <c r="C275">
        <v>1614</v>
      </c>
      <c r="D275" t="s">
        <v>608</v>
      </c>
      <c r="E275" t="s">
        <v>72</v>
      </c>
      <c r="F275" s="14" t="s">
        <v>609</v>
      </c>
      <c r="G275">
        <v>18</v>
      </c>
      <c r="H275" t="s">
        <v>63</v>
      </c>
      <c r="I275">
        <v>33811359</v>
      </c>
      <c r="J275" t="str">
        <f>RIGHT(КХЛ[[#This Row],[Дата рождения]],4)</f>
        <v>1999</v>
      </c>
    </row>
    <row r="276" spans="3:10" x14ac:dyDescent="0.3">
      <c r="C276">
        <v>968</v>
      </c>
      <c r="D276" t="s">
        <v>610</v>
      </c>
      <c r="E276" t="s">
        <v>67</v>
      </c>
      <c r="F276" s="14" t="s">
        <v>611</v>
      </c>
      <c r="G276">
        <v>42</v>
      </c>
      <c r="H276" t="s">
        <v>78</v>
      </c>
      <c r="I276">
        <v>11249743</v>
      </c>
      <c r="J276" t="str">
        <f>RIGHT(КХЛ[[#This Row],[Дата рождения]],4)</f>
        <v>1975</v>
      </c>
    </row>
    <row r="277" spans="3:10" x14ac:dyDescent="0.3">
      <c r="C277">
        <v>61</v>
      </c>
      <c r="D277" t="s">
        <v>612</v>
      </c>
      <c r="E277" t="s">
        <v>72</v>
      </c>
      <c r="F277" s="14" t="s">
        <v>613</v>
      </c>
      <c r="G277">
        <v>27</v>
      </c>
      <c r="H277" t="s">
        <v>63</v>
      </c>
      <c r="I277">
        <v>777608</v>
      </c>
      <c r="J277" t="str">
        <f>RIGHT(КХЛ[[#This Row],[Дата рождения]],4)</f>
        <v>1990</v>
      </c>
    </row>
    <row r="278" spans="3:10" x14ac:dyDescent="0.3">
      <c r="C278">
        <v>803</v>
      </c>
      <c r="D278" t="s">
        <v>614</v>
      </c>
      <c r="E278" t="s">
        <v>67</v>
      </c>
      <c r="F278" s="14" t="s">
        <v>615</v>
      </c>
      <c r="G278">
        <v>42</v>
      </c>
      <c r="H278" t="s">
        <v>63</v>
      </c>
      <c r="I278">
        <v>71918674</v>
      </c>
      <c r="J278" t="str">
        <f>RIGHT(КХЛ[[#This Row],[Дата рождения]],4)</f>
        <v>1975</v>
      </c>
    </row>
    <row r="279" spans="3:10" x14ac:dyDescent="0.3">
      <c r="C279">
        <v>671</v>
      </c>
      <c r="D279" t="s">
        <v>616</v>
      </c>
      <c r="E279" t="s">
        <v>61</v>
      </c>
      <c r="F279" s="14" t="s">
        <v>617</v>
      </c>
      <c r="G279">
        <v>29</v>
      </c>
      <c r="H279" t="s">
        <v>106</v>
      </c>
      <c r="I279">
        <v>22671494</v>
      </c>
      <c r="J279" t="str">
        <f>RIGHT(КХЛ[[#This Row],[Дата рождения]],4)</f>
        <v>1988</v>
      </c>
    </row>
    <row r="280" spans="3:10" x14ac:dyDescent="0.3">
      <c r="C280">
        <v>1629</v>
      </c>
      <c r="D280" t="s">
        <v>618</v>
      </c>
      <c r="E280" t="s">
        <v>72</v>
      </c>
      <c r="F280" s="14" t="s">
        <v>619</v>
      </c>
      <c r="G280">
        <v>22</v>
      </c>
      <c r="H280" t="s">
        <v>63</v>
      </c>
      <c r="I280">
        <v>70014129</v>
      </c>
      <c r="J280" t="str">
        <f>RIGHT(КХЛ[[#This Row],[Дата рождения]],4)</f>
        <v>1995</v>
      </c>
    </row>
    <row r="281" spans="3:10" x14ac:dyDescent="0.3">
      <c r="C281">
        <v>477</v>
      </c>
      <c r="D281" t="s">
        <v>620</v>
      </c>
      <c r="E281" t="s">
        <v>67</v>
      </c>
      <c r="F281" s="14" t="s">
        <v>621</v>
      </c>
      <c r="G281">
        <v>38</v>
      </c>
      <c r="H281" t="s">
        <v>63</v>
      </c>
      <c r="I281">
        <v>43610987</v>
      </c>
      <c r="J281" t="str">
        <f>RIGHT(КХЛ[[#This Row],[Дата рождения]],4)</f>
        <v>1979</v>
      </c>
    </row>
    <row r="282" spans="3:10" x14ac:dyDescent="0.3">
      <c r="C282">
        <v>135</v>
      </c>
      <c r="D282" t="s">
        <v>622</v>
      </c>
      <c r="E282" t="s">
        <v>61</v>
      </c>
      <c r="F282" s="14" t="s">
        <v>623</v>
      </c>
      <c r="G282">
        <v>22</v>
      </c>
      <c r="H282" t="s">
        <v>63</v>
      </c>
      <c r="I282">
        <v>28558181</v>
      </c>
      <c r="J282" t="str">
        <f>RIGHT(КХЛ[[#This Row],[Дата рождения]],4)</f>
        <v>1995</v>
      </c>
    </row>
    <row r="283" spans="3:10" x14ac:dyDescent="0.3">
      <c r="C283">
        <v>268</v>
      </c>
      <c r="D283" t="s">
        <v>624</v>
      </c>
      <c r="E283" t="s">
        <v>67</v>
      </c>
      <c r="F283" s="14" t="s">
        <v>625</v>
      </c>
      <c r="G283">
        <v>37</v>
      </c>
      <c r="H283" t="s">
        <v>63</v>
      </c>
      <c r="I283">
        <v>99899006</v>
      </c>
      <c r="J283" t="str">
        <f>RIGHT(КХЛ[[#This Row],[Дата рождения]],4)</f>
        <v>1980</v>
      </c>
    </row>
    <row r="284" spans="3:10" x14ac:dyDescent="0.3">
      <c r="C284">
        <v>158</v>
      </c>
      <c r="D284" t="s">
        <v>626</v>
      </c>
      <c r="E284" t="s">
        <v>61</v>
      </c>
      <c r="F284" s="14" t="s">
        <v>627</v>
      </c>
      <c r="G284">
        <v>46</v>
      </c>
      <c r="H284" t="s">
        <v>63</v>
      </c>
      <c r="I284">
        <v>73248410</v>
      </c>
      <c r="J284" t="str">
        <f>RIGHT(КХЛ[[#This Row],[Дата рождения]],4)</f>
        <v>1971</v>
      </c>
    </row>
    <row r="285" spans="3:10" x14ac:dyDescent="0.3">
      <c r="C285">
        <v>806</v>
      </c>
      <c r="D285" t="s">
        <v>628</v>
      </c>
      <c r="E285" t="s">
        <v>61</v>
      </c>
      <c r="F285" s="14" t="s">
        <v>629</v>
      </c>
      <c r="G285">
        <v>27</v>
      </c>
      <c r="H285" t="s">
        <v>88</v>
      </c>
      <c r="I285">
        <v>5484463</v>
      </c>
      <c r="J285" t="str">
        <f>RIGHT(КХЛ[[#This Row],[Дата рождения]],4)</f>
        <v>1991</v>
      </c>
    </row>
    <row r="286" spans="3:10" x14ac:dyDescent="0.3">
      <c r="C286">
        <v>1296</v>
      </c>
      <c r="D286" t="s">
        <v>630</v>
      </c>
      <c r="E286" t="s">
        <v>61</v>
      </c>
      <c r="F286" s="14" t="s">
        <v>631</v>
      </c>
      <c r="G286">
        <v>26</v>
      </c>
      <c r="H286" t="s">
        <v>164</v>
      </c>
      <c r="I286">
        <v>27637117</v>
      </c>
      <c r="J286" t="str">
        <f>RIGHT(КХЛ[[#This Row],[Дата рождения]],4)</f>
        <v>1991</v>
      </c>
    </row>
    <row r="287" spans="3:10" x14ac:dyDescent="0.3">
      <c r="C287">
        <v>939</v>
      </c>
      <c r="D287" t="s">
        <v>632</v>
      </c>
      <c r="E287" t="s">
        <v>61</v>
      </c>
      <c r="F287" s="14" t="s">
        <v>633</v>
      </c>
      <c r="G287">
        <v>22</v>
      </c>
      <c r="H287" t="s">
        <v>63</v>
      </c>
      <c r="I287">
        <v>59937608</v>
      </c>
      <c r="J287" t="str">
        <f>RIGHT(КХЛ[[#This Row],[Дата рождения]],4)</f>
        <v>1995</v>
      </c>
    </row>
    <row r="288" spans="3:10" x14ac:dyDescent="0.3">
      <c r="C288">
        <v>1543</v>
      </c>
      <c r="D288" t="s">
        <v>634</v>
      </c>
      <c r="E288" t="s">
        <v>72</v>
      </c>
      <c r="F288" s="14" t="s">
        <v>635</v>
      </c>
      <c r="G288">
        <v>21</v>
      </c>
      <c r="H288" t="s">
        <v>63</v>
      </c>
      <c r="I288">
        <v>39049680</v>
      </c>
      <c r="J288" t="str">
        <f>RIGHT(КХЛ[[#This Row],[Дата рождения]],4)</f>
        <v>1996</v>
      </c>
    </row>
    <row r="289" spans="3:10" x14ac:dyDescent="0.3">
      <c r="C289">
        <v>185</v>
      </c>
      <c r="D289" t="s">
        <v>636</v>
      </c>
      <c r="E289" t="s">
        <v>61</v>
      </c>
      <c r="F289" s="14" t="s">
        <v>637</v>
      </c>
      <c r="G289">
        <v>18</v>
      </c>
      <c r="H289" t="s">
        <v>63</v>
      </c>
      <c r="I289">
        <v>29622757</v>
      </c>
      <c r="J289" t="str">
        <f>RIGHT(КХЛ[[#This Row],[Дата рождения]],4)</f>
        <v>1999</v>
      </c>
    </row>
    <row r="290" spans="3:10" x14ac:dyDescent="0.3">
      <c r="C290">
        <v>691</v>
      </c>
      <c r="D290" t="s">
        <v>638</v>
      </c>
      <c r="E290" t="s">
        <v>61</v>
      </c>
      <c r="F290" s="14" t="s">
        <v>639</v>
      </c>
      <c r="G290">
        <v>35</v>
      </c>
      <c r="H290" t="s">
        <v>63</v>
      </c>
      <c r="I290">
        <v>10948672</v>
      </c>
      <c r="J290" t="str">
        <f>RIGHT(КХЛ[[#This Row],[Дата рождения]],4)</f>
        <v>1982</v>
      </c>
    </row>
    <row r="291" spans="3:10" x14ac:dyDescent="0.3">
      <c r="C291">
        <v>42</v>
      </c>
      <c r="D291" t="s">
        <v>640</v>
      </c>
      <c r="E291" t="s">
        <v>67</v>
      </c>
      <c r="F291" s="14" t="s">
        <v>641</v>
      </c>
      <c r="G291">
        <v>26</v>
      </c>
      <c r="H291" t="s">
        <v>642</v>
      </c>
      <c r="I291">
        <v>20137283</v>
      </c>
      <c r="J291" t="str">
        <f>RIGHT(КХЛ[[#This Row],[Дата рождения]],4)</f>
        <v>1991</v>
      </c>
    </row>
    <row r="292" spans="3:10" x14ac:dyDescent="0.3">
      <c r="C292">
        <v>1093</v>
      </c>
      <c r="D292" t="s">
        <v>643</v>
      </c>
      <c r="E292" t="s">
        <v>61</v>
      </c>
      <c r="F292" s="14" t="s">
        <v>644</v>
      </c>
      <c r="G292">
        <v>31</v>
      </c>
      <c r="H292" t="s">
        <v>63</v>
      </c>
      <c r="I292">
        <v>48577042</v>
      </c>
      <c r="J292" t="str">
        <f>RIGHT(КХЛ[[#This Row],[Дата рождения]],4)</f>
        <v>1986</v>
      </c>
    </row>
    <row r="293" spans="3:10" x14ac:dyDescent="0.3">
      <c r="C293">
        <v>317</v>
      </c>
      <c r="D293" t="s">
        <v>645</v>
      </c>
      <c r="E293" t="s">
        <v>67</v>
      </c>
      <c r="F293" s="14" t="s">
        <v>646</v>
      </c>
      <c r="G293">
        <v>31</v>
      </c>
      <c r="H293" t="s">
        <v>120</v>
      </c>
      <c r="I293">
        <v>73255772</v>
      </c>
      <c r="J293" t="str">
        <f>RIGHT(КХЛ[[#This Row],[Дата рождения]],4)</f>
        <v>1986</v>
      </c>
    </row>
    <row r="294" spans="3:10" x14ac:dyDescent="0.3">
      <c r="C294">
        <v>1417</v>
      </c>
      <c r="D294" t="s">
        <v>647</v>
      </c>
      <c r="E294" t="s">
        <v>61</v>
      </c>
      <c r="F294" s="14" t="s">
        <v>648</v>
      </c>
      <c r="G294">
        <v>25</v>
      </c>
      <c r="H294" t="s">
        <v>63</v>
      </c>
      <c r="I294">
        <v>59154644</v>
      </c>
      <c r="J294" t="str">
        <f>RIGHT(КХЛ[[#This Row],[Дата рождения]],4)</f>
        <v>1992</v>
      </c>
    </row>
    <row r="295" spans="3:10" x14ac:dyDescent="0.3">
      <c r="C295">
        <v>619</v>
      </c>
      <c r="D295" t="s">
        <v>649</v>
      </c>
      <c r="E295" t="s">
        <v>67</v>
      </c>
      <c r="F295" s="14" t="s">
        <v>650</v>
      </c>
      <c r="G295">
        <v>35</v>
      </c>
      <c r="H295" t="s">
        <v>63</v>
      </c>
      <c r="I295">
        <v>73667359</v>
      </c>
      <c r="J295" t="str">
        <f>RIGHT(КХЛ[[#This Row],[Дата рождения]],4)</f>
        <v>1982</v>
      </c>
    </row>
    <row r="296" spans="3:10" x14ac:dyDescent="0.3">
      <c r="C296">
        <v>683</v>
      </c>
      <c r="D296" t="s">
        <v>651</v>
      </c>
      <c r="E296" t="s">
        <v>67</v>
      </c>
      <c r="F296" s="14" t="s">
        <v>652</v>
      </c>
      <c r="G296">
        <v>38</v>
      </c>
      <c r="H296" t="s">
        <v>106</v>
      </c>
      <c r="I296">
        <v>94725575</v>
      </c>
      <c r="J296" t="str">
        <f>RIGHT(КХЛ[[#This Row],[Дата рождения]],4)</f>
        <v>1979</v>
      </c>
    </row>
    <row r="297" spans="3:10" x14ac:dyDescent="0.3">
      <c r="C297">
        <v>127</v>
      </c>
      <c r="D297" t="s">
        <v>653</v>
      </c>
      <c r="E297" t="s">
        <v>67</v>
      </c>
      <c r="F297" s="14" t="s">
        <v>619</v>
      </c>
      <c r="G297">
        <v>22</v>
      </c>
      <c r="H297" t="s">
        <v>63</v>
      </c>
      <c r="I297">
        <v>47331497</v>
      </c>
      <c r="J297" t="str">
        <f>RIGHT(КХЛ[[#This Row],[Дата рождения]],4)</f>
        <v>1995</v>
      </c>
    </row>
    <row r="298" spans="3:10" x14ac:dyDescent="0.3">
      <c r="C298">
        <v>748</v>
      </c>
      <c r="D298" t="s">
        <v>654</v>
      </c>
      <c r="E298" t="s">
        <v>67</v>
      </c>
      <c r="F298" s="14" t="s">
        <v>655</v>
      </c>
      <c r="G298">
        <v>24</v>
      </c>
      <c r="H298" t="s">
        <v>63</v>
      </c>
      <c r="I298">
        <v>51910515</v>
      </c>
      <c r="J298" t="str">
        <f>RIGHT(КХЛ[[#This Row],[Дата рождения]],4)</f>
        <v>1993</v>
      </c>
    </row>
    <row r="299" spans="3:10" x14ac:dyDescent="0.3">
      <c r="C299">
        <v>548</v>
      </c>
      <c r="D299" t="s">
        <v>656</v>
      </c>
      <c r="E299" t="s">
        <v>67</v>
      </c>
      <c r="F299" s="14" t="s">
        <v>657</v>
      </c>
      <c r="G299">
        <v>38</v>
      </c>
      <c r="H299" t="s">
        <v>127</v>
      </c>
      <c r="I299">
        <v>15030395</v>
      </c>
      <c r="J299" t="str">
        <f>RIGHT(КХЛ[[#This Row],[Дата рождения]],4)</f>
        <v>1979</v>
      </c>
    </row>
    <row r="300" spans="3:10" x14ac:dyDescent="0.3">
      <c r="C300">
        <v>1485</v>
      </c>
      <c r="D300" t="s">
        <v>658</v>
      </c>
      <c r="E300" t="s">
        <v>61</v>
      </c>
      <c r="F300" s="14" t="s">
        <v>659</v>
      </c>
      <c r="G300">
        <v>24</v>
      </c>
      <c r="H300" t="s">
        <v>127</v>
      </c>
      <c r="I300">
        <v>95985234</v>
      </c>
      <c r="J300" t="str">
        <f>RIGHT(КХЛ[[#This Row],[Дата рождения]],4)</f>
        <v>1993</v>
      </c>
    </row>
    <row r="301" spans="3:10" x14ac:dyDescent="0.3">
      <c r="C301">
        <v>800</v>
      </c>
      <c r="D301" t="s">
        <v>660</v>
      </c>
      <c r="E301" t="s">
        <v>67</v>
      </c>
      <c r="F301" s="14" t="s">
        <v>661</v>
      </c>
      <c r="G301">
        <v>21</v>
      </c>
      <c r="H301" t="s">
        <v>63</v>
      </c>
      <c r="I301">
        <v>78845090</v>
      </c>
      <c r="J301" t="str">
        <f>RIGHT(КХЛ[[#This Row],[Дата рождения]],4)</f>
        <v>1996</v>
      </c>
    </row>
    <row r="302" spans="3:10" x14ac:dyDescent="0.3">
      <c r="C302">
        <v>881</v>
      </c>
      <c r="D302" t="s">
        <v>662</v>
      </c>
      <c r="E302" t="s">
        <v>61</v>
      </c>
      <c r="F302" s="14" t="s">
        <v>663</v>
      </c>
      <c r="G302">
        <v>19</v>
      </c>
      <c r="H302" t="s">
        <v>63</v>
      </c>
      <c r="I302">
        <v>78754806</v>
      </c>
      <c r="J302" t="str">
        <f>RIGHT(КХЛ[[#This Row],[Дата рождения]],4)</f>
        <v>1998</v>
      </c>
    </row>
    <row r="303" spans="3:10" x14ac:dyDescent="0.3">
      <c r="C303">
        <v>1533</v>
      </c>
      <c r="D303" t="s">
        <v>664</v>
      </c>
      <c r="E303" t="s">
        <v>72</v>
      </c>
      <c r="F303" s="14" t="s">
        <v>665</v>
      </c>
      <c r="G303">
        <v>31</v>
      </c>
      <c r="H303" t="s">
        <v>95</v>
      </c>
      <c r="I303">
        <v>77351067</v>
      </c>
      <c r="J303" t="str">
        <f>RIGHT(КХЛ[[#This Row],[Дата рождения]],4)</f>
        <v>1986</v>
      </c>
    </row>
    <row r="304" spans="3:10" x14ac:dyDescent="0.3">
      <c r="C304">
        <v>348</v>
      </c>
      <c r="D304" t="s">
        <v>666</v>
      </c>
      <c r="E304" t="s">
        <v>61</v>
      </c>
      <c r="F304" s="14" t="s">
        <v>667</v>
      </c>
      <c r="G304">
        <v>25</v>
      </c>
      <c r="H304" t="s">
        <v>198</v>
      </c>
      <c r="I304">
        <v>10319631</v>
      </c>
      <c r="J304" t="str">
        <f>RIGHT(КХЛ[[#This Row],[Дата рождения]],4)</f>
        <v>1992</v>
      </c>
    </row>
    <row r="305" spans="3:10" x14ac:dyDescent="0.3">
      <c r="C305">
        <v>1488</v>
      </c>
      <c r="D305" t="s">
        <v>668</v>
      </c>
      <c r="E305" t="s">
        <v>61</v>
      </c>
      <c r="F305" s="14" t="s">
        <v>669</v>
      </c>
      <c r="G305">
        <v>24</v>
      </c>
      <c r="H305" t="s">
        <v>63</v>
      </c>
      <c r="I305">
        <v>24212889</v>
      </c>
      <c r="J305" t="str">
        <f>RIGHT(КХЛ[[#This Row],[Дата рождения]],4)</f>
        <v>1993</v>
      </c>
    </row>
    <row r="306" spans="3:10" x14ac:dyDescent="0.3">
      <c r="C306">
        <v>94</v>
      </c>
      <c r="D306" t="s">
        <v>670</v>
      </c>
      <c r="E306" t="s">
        <v>67</v>
      </c>
      <c r="F306" s="14" t="s">
        <v>671</v>
      </c>
      <c r="G306">
        <v>38</v>
      </c>
      <c r="H306" t="s">
        <v>106</v>
      </c>
      <c r="I306">
        <v>94828764</v>
      </c>
      <c r="J306" t="str">
        <f>RIGHT(КХЛ[[#This Row],[Дата рождения]],4)</f>
        <v>1979</v>
      </c>
    </row>
    <row r="307" spans="3:10" x14ac:dyDescent="0.3">
      <c r="C307">
        <v>1087</v>
      </c>
      <c r="D307" t="s">
        <v>672</v>
      </c>
      <c r="E307" t="s">
        <v>61</v>
      </c>
      <c r="F307" s="14" t="s">
        <v>673</v>
      </c>
      <c r="G307">
        <v>22</v>
      </c>
      <c r="H307" t="s">
        <v>63</v>
      </c>
      <c r="I307">
        <v>39614313</v>
      </c>
      <c r="J307" t="str">
        <f>RIGHT(КХЛ[[#This Row],[Дата рождения]],4)</f>
        <v>1995</v>
      </c>
    </row>
    <row r="308" spans="3:10" x14ac:dyDescent="0.3">
      <c r="C308">
        <v>493</v>
      </c>
      <c r="D308" t="s">
        <v>674</v>
      </c>
      <c r="E308" t="s">
        <v>72</v>
      </c>
      <c r="F308" s="14" t="s">
        <v>675</v>
      </c>
      <c r="G308">
        <v>52</v>
      </c>
      <c r="H308" t="s">
        <v>127</v>
      </c>
      <c r="I308">
        <v>97951243</v>
      </c>
      <c r="J308" t="str">
        <f>RIGHT(КХЛ[[#This Row],[Дата рождения]],4)</f>
        <v>1965</v>
      </c>
    </row>
    <row r="309" spans="3:10" x14ac:dyDescent="0.3">
      <c r="C309">
        <v>1053</v>
      </c>
      <c r="D309" t="s">
        <v>676</v>
      </c>
      <c r="E309" t="s">
        <v>72</v>
      </c>
      <c r="F309" s="14" t="s">
        <v>677</v>
      </c>
      <c r="G309">
        <v>25</v>
      </c>
      <c r="H309" t="s">
        <v>63</v>
      </c>
      <c r="I309">
        <v>43344622</v>
      </c>
      <c r="J309" t="str">
        <f>RIGHT(КХЛ[[#This Row],[Дата рождения]],4)</f>
        <v>1992</v>
      </c>
    </row>
    <row r="310" spans="3:10" x14ac:dyDescent="0.3">
      <c r="C310">
        <v>929</v>
      </c>
      <c r="D310" t="s">
        <v>678</v>
      </c>
      <c r="E310" t="s">
        <v>61</v>
      </c>
      <c r="F310" s="14" t="s">
        <v>679</v>
      </c>
      <c r="G310">
        <v>24</v>
      </c>
      <c r="H310" t="s">
        <v>63</v>
      </c>
      <c r="I310">
        <v>52429876</v>
      </c>
      <c r="J310" t="str">
        <f>RIGHT(КХЛ[[#This Row],[Дата рождения]],4)</f>
        <v>1993</v>
      </c>
    </row>
    <row r="311" spans="3:10" x14ac:dyDescent="0.3">
      <c r="C311">
        <v>1163</v>
      </c>
      <c r="D311" t="s">
        <v>680</v>
      </c>
      <c r="E311" t="s">
        <v>61</v>
      </c>
      <c r="F311" s="14" t="s">
        <v>681</v>
      </c>
      <c r="G311">
        <v>30</v>
      </c>
      <c r="H311" t="s">
        <v>63</v>
      </c>
      <c r="I311">
        <v>35090962</v>
      </c>
      <c r="J311" t="str">
        <f>RIGHT(КХЛ[[#This Row],[Дата рождения]],4)</f>
        <v>1987</v>
      </c>
    </row>
    <row r="312" spans="3:10" x14ac:dyDescent="0.3">
      <c r="C312">
        <v>278</v>
      </c>
      <c r="D312" t="s">
        <v>682</v>
      </c>
      <c r="E312" t="s">
        <v>67</v>
      </c>
      <c r="F312" s="14" t="s">
        <v>683</v>
      </c>
      <c r="G312">
        <v>33</v>
      </c>
      <c r="H312" t="s">
        <v>63</v>
      </c>
      <c r="I312">
        <v>89289812</v>
      </c>
      <c r="J312" t="str">
        <f>RIGHT(КХЛ[[#This Row],[Дата рождения]],4)</f>
        <v>1984</v>
      </c>
    </row>
    <row r="313" spans="3:10" x14ac:dyDescent="0.3">
      <c r="C313">
        <v>1466</v>
      </c>
      <c r="D313" t="s">
        <v>684</v>
      </c>
      <c r="E313" t="s">
        <v>72</v>
      </c>
      <c r="F313" s="14" t="s">
        <v>685</v>
      </c>
      <c r="G313">
        <v>42</v>
      </c>
      <c r="H313" t="s">
        <v>78</v>
      </c>
      <c r="I313">
        <v>46303747</v>
      </c>
      <c r="J313" t="str">
        <f>RIGHT(КХЛ[[#This Row],[Дата рождения]],4)</f>
        <v>1975</v>
      </c>
    </row>
    <row r="314" spans="3:10" x14ac:dyDescent="0.3">
      <c r="C314">
        <v>1130</v>
      </c>
      <c r="D314" t="s">
        <v>686</v>
      </c>
      <c r="E314" t="s">
        <v>61</v>
      </c>
      <c r="F314" s="14" t="s">
        <v>687</v>
      </c>
      <c r="G314">
        <v>18</v>
      </c>
      <c r="H314" t="s">
        <v>63</v>
      </c>
      <c r="I314">
        <v>67589102</v>
      </c>
      <c r="J314" t="str">
        <f>RIGHT(КХЛ[[#This Row],[Дата рождения]],4)</f>
        <v>1999</v>
      </c>
    </row>
    <row r="315" spans="3:10" x14ac:dyDescent="0.3">
      <c r="C315">
        <v>1170</v>
      </c>
      <c r="D315" t="s">
        <v>688</v>
      </c>
      <c r="E315" t="s">
        <v>61</v>
      </c>
      <c r="F315" s="14" t="s">
        <v>689</v>
      </c>
      <c r="G315">
        <v>35</v>
      </c>
      <c r="H315" t="s">
        <v>127</v>
      </c>
      <c r="I315">
        <v>34441138</v>
      </c>
      <c r="J315" t="str">
        <f>RIGHT(КХЛ[[#This Row],[Дата рождения]],4)</f>
        <v>1982</v>
      </c>
    </row>
    <row r="316" spans="3:10" x14ac:dyDescent="0.3">
      <c r="C316">
        <v>1280</v>
      </c>
      <c r="D316" t="s">
        <v>690</v>
      </c>
      <c r="E316" t="s">
        <v>61</v>
      </c>
      <c r="F316" s="14" t="s">
        <v>691</v>
      </c>
      <c r="G316">
        <v>26</v>
      </c>
      <c r="H316" t="s">
        <v>63</v>
      </c>
      <c r="I316">
        <v>38445216</v>
      </c>
      <c r="J316" t="str">
        <f>RIGHT(КХЛ[[#This Row],[Дата рождения]],4)</f>
        <v>1991</v>
      </c>
    </row>
    <row r="317" spans="3:10" x14ac:dyDescent="0.3">
      <c r="C317">
        <v>833</v>
      </c>
      <c r="D317" t="s">
        <v>692</v>
      </c>
      <c r="E317" t="s">
        <v>67</v>
      </c>
      <c r="F317" s="14" t="s">
        <v>693</v>
      </c>
      <c r="G317">
        <v>20</v>
      </c>
      <c r="H317" t="s">
        <v>63</v>
      </c>
      <c r="I317">
        <v>27819857</v>
      </c>
      <c r="J317" t="str">
        <f>RIGHT(КХЛ[[#This Row],[Дата рождения]],4)</f>
        <v>1997</v>
      </c>
    </row>
    <row r="318" spans="3:10" x14ac:dyDescent="0.3">
      <c r="C318">
        <v>674</v>
      </c>
      <c r="D318" t="s">
        <v>694</v>
      </c>
      <c r="E318" t="s">
        <v>67</v>
      </c>
      <c r="F318" s="14" t="s">
        <v>695</v>
      </c>
      <c r="G318">
        <v>37</v>
      </c>
      <c r="H318" t="s">
        <v>115</v>
      </c>
      <c r="I318">
        <v>79590287</v>
      </c>
      <c r="J318" t="str">
        <f>RIGHT(КХЛ[[#This Row],[Дата рождения]],4)</f>
        <v>1980</v>
      </c>
    </row>
    <row r="319" spans="3:10" x14ac:dyDescent="0.3">
      <c r="C319">
        <v>1051</v>
      </c>
      <c r="D319" t="s">
        <v>696</v>
      </c>
      <c r="E319" t="s">
        <v>61</v>
      </c>
      <c r="F319" s="14" t="s">
        <v>697</v>
      </c>
      <c r="G319">
        <v>44</v>
      </c>
      <c r="H319" t="s">
        <v>63</v>
      </c>
      <c r="I319">
        <v>76570279</v>
      </c>
      <c r="J319" t="str">
        <f>RIGHT(КХЛ[[#This Row],[Дата рождения]],4)</f>
        <v>1973</v>
      </c>
    </row>
    <row r="320" spans="3:10" x14ac:dyDescent="0.3">
      <c r="C320">
        <v>41</v>
      </c>
      <c r="D320" t="s">
        <v>698</v>
      </c>
      <c r="E320" t="s">
        <v>61</v>
      </c>
      <c r="F320" s="14" t="s">
        <v>699</v>
      </c>
      <c r="G320">
        <v>28</v>
      </c>
      <c r="H320" t="s">
        <v>106</v>
      </c>
      <c r="I320">
        <v>38337817</v>
      </c>
      <c r="J320" t="str">
        <f>RIGHT(КХЛ[[#This Row],[Дата рождения]],4)</f>
        <v>1989</v>
      </c>
    </row>
    <row r="321" spans="3:10" x14ac:dyDescent="0.3">
      <c r="C321">
        <v>301</v>
      </c>
      <c r="D321" t="s">
        <v>700</v>
      </c>
      <c r="E321" t="s">
        <v>61</v>
      </c>
      <c r="F321" s="14" t="s">
        <v>701</v>
      </c>
      <c r="G321">
        <v>27</v>
      </c>
      <c r="H321" t="s">
        <v>88</v>
      </c>
      <c r="I321">
        <v>27181690</v>
      </c>
      <c r="J321" t="str">
        <f>RIGHT(КХЛ[[#This Row],[Дата рождения]],4)</f>
        <v>1990</v>
      </c>
    </row>
    <row r="322" spans="3:10" x14ac:dyDescent="0.3">
      <c r="C322">
        <v>913</v>
      </c>
      <c r="D322" t="s">
        <v>702</v>
      </c>
      <c r="E322" t="s">
        <v>61</v>
      </c>
      <c r="F322" s="14" t="s">
        <v>703</v>
      </c>
      <c r="G322">
        <v>19</v>
      </c>
      <c r="H322" t="s">
        <v>63</v>
      </c>
      <c r="I322">
        <v>97216996</v>
      </c>
      <c r="J322" t="str">
        <f>RIGHT(КХЛ[[#This Row],[Дата рождения]],4)</f>
        <v>1998</v>
      </c>
    </row>
    <row r="323" spans="3:10" x14ac:dyDescent="0.3">
      <c r="C323">
        <v>1327</v>
      </c>
      <c r="D323" t="s">
        <v>704</v>
      </c>
      <c r="E323" t="s">
        <v>67</v>
      </c>
      <c r="F323" s="14" t="s">
        <v>705</v>
      </c>
      <c r="G323">
        <v>33</v>
      </c>
      <c r="H323" t="s">
        <v>78</v>
      </c>
      <c r="I323">
        <v>39306394</v>
      </c>
      <c r="J323" t="str">
        <f>RIGHT(КХЛ[[#This Row],[Дата рождения]],4)</f>
        <v>1984</v>
      </c>
    </row>
    <row r="324" spans="3:10" x14ac:dyDescent="0.3">
      <c r="C324">
        <v>100</v>
      </c>
      <c r="D324" t="s">
        <v>706</v>
      </c>
      <c r="E324" t="s">
        <v>72</v>
      </c>
      <c r="F324" s="14" t="s">
        <v>707</v>
      </c>
      <c r="G324">
        <v>26</v>
      </c>
      <c r="H324" t="s">
        <v>85</v>
      </c>
      <c r="I324">
        <v>96181342</v>
      </c>
      <c r="J324" t="str">
        <f>RIGHT(КХЛ[[#This Row],[Дата рождения]],4)</f>
        <v>1992</v>
      </c>
    </row>
    <row r="325" spans="3:10" x14ac:dyDescent="0.3">
      <c r="C325">
        <v>694</v>
      </c>
      <c r="D325" t="s">
        <v>708</v>
      </c>
      <c r="E325" t="s">
        <v>72</v>
      </c>
      <c r="F325" s="14" t="s">
        <v>709</v>
      </c>
      <c r="G325">
        <v>22</v>
      </c>
      <c r="H325" t="s">
        <v>63</v>
      </c>
      <c r="I325">
        <v>95849364</v>
      </c>
      <c r="J325" t="str">
        <f>RIGHT(КХЛ[[#This Row],[Дата рождения]],4)</f>
        <v>1995</v>
      </c>
    </row>
    <row r="326" spans="3:10" x14ac:dyDescent="0.3">
      <c r="C326">
        <v>1500</v>
      </c>
      <c r="D326" t="s">
        <v>710</v>
      </c>
      <c r="E326" t="s">
        <v>67</v>
      </c>
      <c r="F326" s="14" t="s">
        <v>711</v>
      </c>
      <c r="G326">
        <v>28</v>
      </c>
      <c r="H326" t="s">
        <v>78</v>
      </c>
      <c r="I326">
        <v>98979539</v>
      </c>
      <c r="J326" t="str">
        <f>RIGHT(КХЛ[[#This Row],[Дата рождения]],4)</f>
        <v>1989</v>
      </c>
    </row>
    <row r="327" spans="3:10" x14ac:dyDescent="0.3">
      <c r="C327">
        <v>1407</v>
      </c>
      <c r="D327" t="s">
        <v>712</v>
      </c>
      <c r="E327" t="s">
        <v>61</v>
      </c>
      <c r="F327" s="14" t="s">
        <v>713</v>
      </c>
      <c r="G327">
        <v>22</v>
      </c>
      <c r="H327" t="s">
        <v>63</v>
      </c>
      <c r="I327">
        <v>87893249</v>
      </c>
      <c r="J327" t="str">
        <f>RIGHT(КХЛ[[#This Row],[Дата рождения]],4)</f>
        <v>1995</v>
      </c>
    </row>
    <row r="328" spans="3:10" x14ac:dyDescent="0.3">
      <c r="C328">
        <v>719</v>
      </c>
      <c r="D328" t="s">
        <v>714</v>
      </c>
      <c r="E328" t="s">
        <v>67</v>
      </c>
      <c r="F328" s="14" t="s">
        <v>715</v>
      </c>
      <c r="G328">
        <v>24</v>
      </c>
      <c r="H328" t="s">
        <v>63</v>
      </c>
      <c r="I328">
        <v>20414902</v>
      </c>
      <c r="J328" t="str">
        <f>RIGHT(КХЛ[[#This Row],[Дата рождения]],4)</f>
        <v>1993</v>
      </c>
    </row>
    <row r="329" spans="3:10" x14ac:dyDescent="0.3">
      <c r="C329">
        <v>348</v>
      </c>
      <c r="D329" t="s">
        <v>716</v>
      </c>
      <c r="E329" t="s">
        <v>61</v>
      </c>
      <c r="F329" s="14" t="s">
        <v>717</v>
      </c>
      <c r="G329">
        <v>24</v>
      </c>
      <c r="H329" t="s">
        <v>63</v>
      </c>
      <c r="I329">
        <v>92399212</v>
      </c>
      <c r="J329" t="str">
        <f>RIGHT(КХЛ[[#This Row],[Дата рождения]],4)</f>
        <v>1993</v>
      </c>
    </row>
    <row r="330" spans="3:10" x14ac:dyDescent="0.3">
      <c r="C330">
        <v>1724</v>
      </c>
      <c r="D330" t="s">
        <v>718</v>
      </c>
      <c r="E330" t="s">
        <v>61</v>
      </c>
      <c r="F330" s="14" t="s">
        <v>719</v>
      </c>
      <c r="G330">
        <v>24</v>
      </c>
      <c r="H330" t="s">
        <v>63</v>
      </c>
      <c r="I330">
        <v>66729449</v>
      </c>
      <c r="J330" t="str">
        <f>RIGHT(КХЛ[[#This Row],[Дата рождения]],4)</f>
        <v>1993</v>
      </c>
    </row>
    <row r="331" spans="3:10" x14ac:dyDescent="0.3">
      <c r="C331">
        <v>180</v>
      </c>
      <c r="D331" t="s">
        <v>720</v>
      </c>
      <c r="E331" t="s">
        <v>61</v>
      </c>
      <c r="F331" s="14" t="s">
        <v>721</v>
      </c>
      <c r="G331">
        <v>22</v>
      </c>
      <c r="H331" t="s">
        <v>120</v>
      </c>
      <c r="I331">
        <v>11505845</v>
      </c>
      <c r="J331" t="str">
        <f>RIGHT(КХЛ[[#This Row],[Дата рождения]],4)</f>
        <v>1995</v>
      </c>
    </row>
    <row r="332" spans="3:10" x14ac:dyDescent="0.3">
      <c r="C332">
        <v>426</v>
      </c>
      <c r="D332" t="s">
        <v>722</v>
      </c>
      <c r="E332" t="s">
        <v>67</v>
      </c>
      <c r="F332" s="14" t="s">
        <v>723</v>
      </c>
      <c r="G332">
        <v>27</v>
      </c>
      <c r="H332" t="s">
        <v>127</v>
      </c>
      <c r="I332">
        <v>22874607</v>
      </c>
      <c r="J332" t="str">
        <f>RIGHT(КХЛ[[#This Row],[Дата рождения]],4)</f>
        <v>1990</v>
      </c>
    </row>
    <row r="333" spans="3:10" x14ac:dyDescent="0.3">
      <c r="C333">
        <v>1261</v>
      </c>
      <c r="D333" t="s">
        <v>724</v>
      </c>
      <c r="E333" t="s">
        <v>61</v>
      </c>
      <c r="F333" s="14" t="s">
        <v>725</v>
      </c>
      <c r="G333">
        <v>26</v>
      </c>
      <c r="H333" t="s">
        <v>63</v>
      </c>
      <c r="I333">
        <v>91161042</v>
      </c>
      <c r="J333" t="str">
        <f>RIGHT(КХЛ[[#This Row],[Дата рождения]],4)</f>
        <v>1992</v>
      </c>
    </row>
    <row r="334" spans="3:10" x14ac:dyDescent="0.3">
      <c r="C334">
        <v>1096</v>
      </c>
      <c r="D334" t="s">
        <v>726</v>
      </c>
      <c r="E334" t="s">
        <v>61</v>
      </c>
      <c r="F334" s="14" t="s">
        <v>727</v>
      </c>
      <c r="G334">
        <v>37</v>
      </c>
      <c r="H334" t="s">
        <v>120</v>
      </c>
      <c r="I334">
        <v>23114887</v>
      </c>
      <c r="J334" t="str">
        <f>RIGHT(КХЛ[[#This Row],[Дата рождения]],4)</f>
        <v>1980</v>
      </c>
    </row>
    <row r="335" spans="3:10" x14ac:dyDescent="0.3">
      <c r="C335">
        <v>18</v>
      </c>
      <c r="D335" t="s">
        <v>728</v>
      </c>
      <c r="E335" t="s">
        <v>67</v>
      </c>
      <c r="F335" s="14" t="s">
        <v>509</v>
      </c>
      <c r="G335">
        <v>23</v>
      </c>
      <c r="H335" t="s">
        <v>63</v>
      </c>
      <c r="I335">
        <v>505645</v>
      </c>
      <c r="J335" t="str">
        <f>RIGHT(КХЛ[[#This Row],[Дата рождения]],4)</f>
        <v>1994</v>
      </c>
    </row>
    <row r="336" spans="3:10" x14ac:dyDescent="0.3">
      <c r="C336">
        <v>1358</v>
      </c>
      <c r="D336" t="s">
        <v>729</v>
      </c>
      <c r="E336" t="s">
        <v>61</v>
      </c>
      <c r="F336" s="14" t="s">
        <v>730</v>
      </c>
      <c r="G336">
        <v>23</v>
      </c>
      <c r="H336" t="s">
        <v>85</v>
      </c>
      <c r="I336">
        <v>47902163</v>
      </c>
      <c r="J336" t="str">
        <f>RIGHT(КХЛ[[#This Row],[Дата рождения]],4)</f>
        <v>1994</v>
      </c>
    </row>
    <row r="337" spans="3:10" x14ac:dyDescent="0.3">
      <c r="C337">
        <v>794</v>
      </c>
      <c r="D337" t="s">
        <v>731</v>
      </c>
      <c r="E337" t="s">
        <v>67</v>
      </c>
      <c r="F337" s="14" t="s">
        <v>732</v>
      </c>
      <c r="G337">
        <v>26</v>
      </c>
      <c r="H337" t="s">
        <v>63</v>
      </c>
      <c r="I337">
        <v>53492126</v>
      </c>
      <c r="J337" t="str">
        <f>RIGHT(КХЛ[[#This Row],[Дата рождения]],4)</f>
        <v>1991</v>
      </c>
    </row>
    <row r="338" spans="3:10" x14ac:dyDescent="0.3">
      <c r="C338">
        <v>791</v>
      </c>
      <c r="D338" t="s">
        <v>733</v>
      </c>
      <c r="E338" t="s">
        <v>61</v>
      </c>
      <c r="F338" s="14" t="s">
        <v>673</v>
      </c>
      <c r="G338">
        <v>22</v>
      </c>
      <c r="H338" t="s">
        <v>63</v>
      </c>
      <c r="I338">
        <v>18454125</v>
      </c>
      <c r="J338" t="str">
        <f>RIGHT(КХЛ[[#This Row],[Дата рождения]],4)</f>
        <v>1995</v>
      </c>
    </row>
    <row r="339" spans="3:10" x14ac:dyDescent="0.3">
      <c r="C339">
        <v>1457</v>
      </c>
      <c r="D339" t="s">
        <v>734</v>
      </c>
      <c r="E339" t="s">
        <v>61</v>
      </c>
      <c r="F339" s="14" t="s">
        <v>735</v>
      </c>
      <c r="G339">
        <v>26</v>
      </c>
      <c r="H339" t="s">
        <v>78</v>
      </c>
      <c r="I339">
        <v>1119998</v>
      </c>
      <c r="J339" t="str">
        <f>RIGHT(КХЛ[[#This Row],[Дата рождения]],4)</f>
        <v>1991</v>
      </c>
    </row>
    <row r="340" spans="3:10" x14ac:dyDescent="0.3">
      <c r="C340">
        <v>282</v>
      </c>
      <c r="D340" t="s">
        <v>736</v>
      </c>
      <c r="E340" t="s">
        <v>72</v>
      </c>
      <c r="F340" s="14" t="s">
        <v>737</v>
      </c>
      <c r="G340">
        <v>20</v>
      </c>
      <c r="H340" t="s">
        <v>63</v>
      </c>
      <c r="I340">
        <v>30737687</v>
      </c>
      <c r="J340" t="str">
        <f>RIGHT(КХЛ[[#This Row],[Дата рождения]],4)</f>
        <v>1997</v>
      </c>
    </row>
    <row r="341" spans="3:10" x14ac:dyDescent="0.3">
      <c r="C341">
        <v>1138</v>
      </c>
      <c r="D341" t="s">
        <v>738</v>
      </c>
      <c r="E341" t="s">
        <v>67</v>
      </c>
      <c r="F341" s="14" t="s">
        <v>739</v>
      </c>
      <c r="G341">
        <v>26</v>
      </c>
      <c r="H341" t="s">
        <v>63</v>
      </c>
      <c r="I341">
        <v>4154325</v>
      </c>
      <c r="J341" t="str">
        <f>RIGHT(КХЛ[[#This Row],[Дата рождения]],4)</f>
        <v>1991</v>
      </c>
    </row>
    <row r="342" spans="3:10" x14ac:dyDescent="0.3">
      <c r="C342">
        <v>833</v>
      </c>
      <c r="D342" t="s">
        <v>740</v>
      </c>
      <c r="E342" t="s">
        <v>61</v>
      </c>
      <c r="F342" s="14" t="s">
        <v>193</v>
      </c>
      <c r="G342">
        <v>24</v>
      </c>
      <c r="H342" t="s">
        <v>63</v>
      </c>
      <c r="I342">
        <v>80794926</v>
      </c>
      <c r="J342" t="str">
        <f>RIGHT(КХЛ[[#This Row],[Дата рождения]],4)</f>
        <v>1994</v>
      </c>
    </row>
    <row r="343" spans="3:10" x14ac:dyDescent="0.3">
      <c r="C343">
        <v>34</v>
      </c>
      <c r="D343" t="s">
        <v>741</v>
      </c>
      <c r="E343" t="s">
        <v>67</v>
      </c>
      <c r="F343" s="14" t="s">
        <v>742</v>
      </c>
      <c r="G343">
        <v>21</v>
      </c>
      <c r="H343" t="s">
        <v>63</v>
      </c>
      <c r="I343">
        <v>51648524</v>
      </c>
      <c r="J343" t="str">
        <f>RIGHT(КХЛ[[#This Row],[Дата рождения]],4)</f>
        <v>1997</v>
      </c>
    </row>
    <row r="344" spans="3:10" x14ac:dyDescent="0.3">
      <c r="C344">
        <v>670</v>
      </c>
      <c r="D344" t="s">
        <v>743</v>
      </c>
      <c r="E344" t="s">
        <v>61</v>
      </c>
      <c r="F344" s="14" t="s">
        <v>744</v>
      </c>
      <c r="G344">
        <v>23</v>
      </c>
      <c r="H344" t="s">
        <v>63</v>
      </c>
      <c r="I344">
        <v>55073464</v>
      </c>
      <c r="J344" t="str">
        <f>RIGHT(КХЛ[[#This Row],[Дата рождения]],4)</f>
        <v>1994</v>
      </c>
    </row>
    <row r="345" spans="3:10" x14ac:dyDescent="0.3">
      <c r="C345">
        <v>258</v>
      </c>
      <c r="D345" t="s">
        <v>745</v>
      </c>
      <c r="E345" t="s">
        <v>67</v>
      </c>
      <c r="F345" s="14" t="s">
        <v>746</v>
      </c>
      <c r="G345">
        <v>19</v>
      </c>
      <c r="H345" t="s">
        <v>120</v>
      </c>
      <c r="I345">
        <v>50399584</v>
      </c>
      <c r="J345" t="str">
        <f>RIGHT(КХЛ[[#This Row],[Дата рождения]],4)</f>
        <v>1999</v>
      </c>
    </row>
    <row r="346" spans="3:10" x14ac:dyDescent="0.3">
      <c r="C346">
        <v>550</v>
      </c>
      <c r="D346" t="s">
        <v>747</v>
      </c>
      <c r="E346" t="s">
        <v>61</v>
      </c>
      <c r="F346" s="14" t="s">
        <v>748</v>
      </c>
      <c r="G346">
        <v>23</v>
      </c>
      <c r="H346" t="s">
        <v>63</v>
      </c>
      <c r="I346">
        <v>53843992</v>
      </c>
      <c r="J346" t="str">
        <f>RIGHT(КХЛ[[#This Row],[Дата рождения]],4)</f>
        <v>1994</v>
      </c>
    </row>
    <row r="347" spans="3:10" x14ac:dyDescent="0.3">
      <c r="C347">
        <v>306</v>
      </c>
      <c r="D347" t="s">
        <v>749</v>
      </c>
      <c r="E347" t="s">
        <v>72</v>
      </c>
      <c r="F347" s="14" t="s">
        <v>750</v>
      </c>
      <c r="G347">
        <v>39</v>
      </c>
      <c r="H347" t="s">
        <v>127</v>
      </c>
      <c r="I347">
        <v>90665137</v>
      </c>
      <c r="J347" t="str">
        <f>RIGHT(КХЛ[[#This Row],[Дата рождения]],4)</f>
        <v>1978</v>
      </c>
    </row>
    <row r="348" spans="3:10" x14ac:dyDescent="0.3">
      <c r="C348">
        <v>1059</v>
      </c>
      <c r="D348" t="s">
        <v>144</v>
      </c>
      <c r="E348" t="s">
        <v>67</v>
      </c>
      <c r="F348" s="14" t="s">
        <v>145</v>
      </c>
      <c r="G348">
        <v>21</v>
      </c>
      <c r="H348" t="s">
        <v>63</v>
      </c>
      <c r="I348">
        <v>94029801</v>
      </c>
      <c r="J348" t="str">
        <f>RIGHT(КХЛ[[#This Row],[Дата рождения]],4)</f>
        <v>1996</v>
      </c>
    </row>
    <row r="349" spans="3:10" x14ac:dyDescent="0.3">
      <c r="C349">
        <v>235</v>
      </c>
      <c r="D349" t="s">
        <v>751</v>
      </c>
      <c r="E349" t="s">
        <v>61</v>
      </c>
      <c r="F349" s="14" t="s">
        <v>752</v>
      </c>
      <c r="G349">
        <v>36</v>
      </c>
      <c r="H349" t="s">
        <v>63</v>
      </c>
      <c r="I349">
        <v>38062664</v>
      </c>
      <c r="J349" t="str">
        <f>RIGHT(КХЛ[[#This Row],[Дата рождения]],4)</f>
        <v>1981</v>
      </c>
    </row>
    <row r="350" spans="3:10" x14ac:dyDescent="0.3">
      <c r="C350">
        <v>544</v>
      </c>
      <c r="D350" t="s">
        <v>753</v>
      </c>
      <c r="E350" t="s">
        <v>72</v>
      </c>
      <c r="F350" s="14" t="s">
        <v>754</v>
      </c>
      <c r="G350">
        <v>19</v>
      </c>
      <c r="H350" t="s">
        <v>63</v>
      </c>
      <c r="I350">
        <v>26739937</v>
      </c>
      <c r="J350" t="str">
        <f>RIGHT(КХЛ[[#This Row],[Дата рождения]],4)</f>
        <v>1998</v>
      </c>
    </row>
    <row r="351" spans="3:10" x14ac:dyDescent="0.3">
      <c r="C351">
        <v>861</v>
      </c>
      <c r="D351" t="s">
        <v>755</v>
      </c>
      <c r="E351" t="s">
        <v>67</v>
      </c>
      <c r="F351" s="14" t="s">
        <v>756</v>
      </c>
      <c r="G351">
        <v>30</v>
      </c>
      <c r="H351" t="s">
        <v>63</v>
      </c>
      <c r="I351">
        <v>89291763</v>
      </c>
      <c r="J351" t="str">
        <f>RIGHT(КХЛ[[#This Row],[Дата рождения]],4)</f>
        <v>1987</v>
      </c>
    </row>
    <row r="352" spans="3:10" x14ac:dyDescent="0.3">
      <c r="C352">
        <v>975</v>
      </c>
      <c r="D352" t="s">
        <v>757</v>
      </c>
      <c r="E352" t="s">
        <v>67</v>
      </c>
      <c r="F352" s="14" t="s">
        <v>758</v>
      </c>
      <c r="G352">
        <v>32</v>
      </c>
      <c r="H352" t="s">
        <v>164</v>
      </c>
      <c r="I352">
        <v>86542461</v>
      </c>
      <c r="J352" t="str">
        <f>RIGHT(КХЛ[[#This Row],[Дата рождения]],4)</f>
        <v>1985</v>
      </c>
    </row>
    <row r="353" spans="3:10" x14ac:dyDescent="0.3">
      <c r="C353">
        <v>264</v>
      </c>
      <c r="D353" t="s">
        <v>759</v>
      </c>
      <c r="E353" t="s">
        <v>61</v>
      </c>
      <c r="F353" s="14" t="s">
        <v>760</v>
      </c>
      <c r="G353">
        <v>26</v>
      </c>
      <c r="H353" t="s">
        <v>63</v>
      </c>
      <c r="I353">
        <v>68192073</v>
      </c>
      <c r="J353" t="str">
        <f>RIGHT(КХЛ[[#This Row],[Дата рождения]],4)</f>
        <v>1991</v>
      </c>
    </row>
    <row r="354" spans="3:10" x14ac:dyDescent="0.3">
      <c r="C354">
        <v>1558</v>
      </c>
      <c r="D354" t="s">
        <v>761</v>
      </c>
      <c r="E354" t="s">
        <v>61</v>
      </c>
      <c r="F354" s="14" t="s">
        <v>762</v>
      </c>
      <c r="G354">
        <v>35</v>
      </c>
      <c r="H354" t="s">
        <v>63</v>
      </c>
      <c r="I354">
        <v>89963634</v>
      </c>
      <c r="J354" t="str">
        <f>RIGHT(КХЛ[[#This Row],[Дата рождения]],4)</f>
        <v>1982</v>
      </c>
    </row>
    <row r="355" spans="3:10" x14ac:dyDescent="0.3">
      <c r="C355">
        <v>1128</v>
      </c>
      <c r="D355" t="s">
        <v>763</v>
      </c>
      <c r="E355" t="s">
        <v>67</v>
      </c>
      <c r="F355" s="14" t="s">
        <v>764</v>
      </c>
      <c r="G355">
        <v>29</v>
      </c>
      <c r="H355" t="s">
        <v>78</v>
      </c>
      <c r="I355">
        <v>94942775</v>
      </c>
      <c r="J355" t="str">
        <f>RIGHT(КХЛ[[#This Row],[Дата рождения]],4)</f>
        <v>1989</v>
      </c>
    </row>
    <row r="356" spans="3:10" x14ac:dyDescent="0.3">
      <c r="C356">
        <v>784</v>
      </c>
      <c r="D356" t="s">
        <v>765</v>
      </c>
      <c r="E356" t="s">
        <v>61</v>
      </c>
      <c r="F356" s="14" t="s">
        <v>766</v>
      </c>
      <c r="G356">
        <v>25</v>
      </c>
      <c r="H356" t="s">
        <v>63</v>
      </c>
      <c r="I356">
        <v>67527032</v>
      </c>
      <c r="J356" t="str">
        <f>RIGHT(КХЛ[[#This Row],[Дата рождения]],4)</f>
        <v>1992</v>
      </c>
    </row>
    <row r="357" spans="3:10" x14ac:dyDescent="0.3">
      <c r="C357">
        <v>1155</v>
      </c>
      <c r="D357" t="s">
        <v>767</v>
      </c>
      <c r="E357" t="s">
        <v>61</v>
      </c>
      <c r="F357" s="14" t="s">
        <v>768</v>
      </c>
      <c r="G357">
        <v>31</v>
      </c>
      <c r="H357" t="s">
        <v>78</v>
      </c>
      <c r="I357">
        <v>15187130</v>
      </c>
      <c r="J357" t="str">
        <f>RIGHT(КХЛ[[#This Row],[Дата рождения]],4)</f>
        <v>1986</v>
      </c>
    </row>
    <row r="358" spans="3:10" x14ac:dyDescent="0.3">
      <c r="C358">
        <v>1288</v>
      </c>
      <c r="D358" t="s">
        <v>769</v>
      </c>
      <c r="E358" t="s">
        <v>72</v>
      </c>
      <c r="F358" s="14" t="s">
        <v>770</v>
      </c>
      <c r="G358">
        <v>29</v>
      </c>
      <c r="H358" t="s">
        <v>63</v>
      </c>
      <c r="I358">
        <v>31414807</v>
      </c>
      <c r="J358" t="str">
        <f>RIGHT(КХЛ[[#This Row],[Дата рождения]],4)</f>
        <v>1988</v>
      </c>
    </row>
    <row r="359" spans="3:10" x14ac:dyDescent="0.3">
      <c r="C359">
        <v>994</v>
      </c>
      <c r="D359" t="s">
        <v>771</v>
      </c>
      <c r="E359" t="s">
        <v>67</v>
      </c>
      <c r="F359" s="14" t="s">
        <v>772</v>
      </c>
      <c r="G359">
        <v>20</v>
      </c>
      <c r="H359" t="s">
        <v>63</v>
      </c>
      <c r="I359">
        <v>92408380</v>
      </c>
      <c r="J359" t="str">
        <f>RIGHT(КХЛ[[#This Row],[Дата рождения]],4)</f>
        <v>1997</v>
      </c>
    </row>
    <row r="360" spans="3:10" x14ac:dyDescent="0.3">
      <c r="C360">
        <v>54</v>
      </c>
      <c r="D360" t="s">
        <v>773</v>
      </c>
      <c r="E360" t="s">
        <v>61</v>
      </c>
      <c r="F360" s="14" t="s">
        <v>774</v>
      </c>
      <c r="G360">
        <v>32</v>
      </c>
      <c r="H360" t="s">
        <v>106</v>
      </c>
      <c r="I360">
        <v>98912477</v>
      </c>
      <c r="J360" t="str">
        <f>RIGHT(КХЛ[[#This Row],[Дата рождения]],4)</f>
        <v>1985</v>
      </c>
    </row>
    <row r="361" spans="3:10" x14ac:dyDescent="0.3">
      <c r="C361">
        <v>1056</v>
      </c>
      <c r="D361" t="s">
        <v>775</v>
      </c>
      <c r="E361" t="s">
        <v>61</v>
      </c>
      <c r="F361" s="14" t="s">
        <v>776</v>
      </c>
      <c r="G361">
        <v>32</v>
      </c>
      <c r="H361" t="s">
        <v>106</v>
      </c>
      <c r="I361">
        <v>47280106</v>
      </c>
      <c r="J361" t="str">
        <f>RIGHT(КХЛ[[#This Row],[Дата рождения]],4)</f>
        <v>1985</v>
      </c>
    </row>
    <row r="362" spans="3:10" x14ac:dyDescent="0.3">
      <c r="C362">
        <v>188</v>
      </c>
      <c r="D362" t="s">
        <v>777</v>
      </c>
      <c r="E362" t="s">
        <v>67</v>
      </c>
      <c r="F362" s="14" t="s">
        <v>778</v>
      </c>
      <c r="G362">
        <v>39</v>
      </c>
      <c r="H362" t="s">
        <v>88</v>
      </c>
      <c r="I362">
        <v>60767304</v>
      </c>
      <c r="J362" t="str">
        <f>RIGHT(КХЛ[[#This Row],[Дата рождения]],4)</f>
        <v>1979</v>
      </c>
    </row>
    <row r="363" spans="3:10" x14ac:dyDescent="0.3">
      <c r="C363">
        <v>75</v>
      </c>
      <c r="D363" t="s">
        <v>779</v>
      </c>
      <c r="E363" t="s">
        <v>67</v>
      </c>
      <c r="F363" s="14" t="s">
        <v>780</v>
      </c>
      <c r="G363">
        <v>32</v>
      </c>
      <c r="H363" t="s">
        <v>63</v>
      </c>
      <c r="I363">
        <v>61373947</v>
      </c>
      <c r="J363" t="str">
        <f>RIGHT(КХЛ[[#This Row],[Дата рождения]],4)</f>
        <v>1985</v>
      </c>
    </row>
    <row r="364" spans="3:10" x14ac:dyDescent="0.3">
      <c r="C364">
        <v>107</v>
      </c>
      <c r="D364" t="s">
        <v>781</v>
      </c>
      <c r="E364" t="s">
        <v>61</v>
      </c>
      <c r="F364" s="14" t="s">
        <v>782</v>
      </c>
      <c r="G364">
        <v>38</v>
      </c>
      <c r="H364" t="s">
        <v>63</v>
      </c>
      <c r="I364">
        <v>53232293</v>
      </c>
      <c r="J364" t="str">
        <f>RIGHT(КХЛ[[#This Row],[Дата рождения]],4)</f>
        <v>1979</v>
      </c>
    </row>
    <row r="365" spans="3:10" x14ac:dyDescent="0.3">
      <c r="C365">
        <v>73</v>
      </c>
      <c r="D365" t="s">
        <v>783</v>
      </c>
      <c r="E365" t="s">
        <v>61</v>
      </c>
      <c r="F365" s="14" t="s">
        <v>784</v>
      </c>
      <c r="G365">
        <v>32</v>
      </c>
      <c r="H365" t="s">
        <v>106</v>
      </c>
      <c r="I365">
        <v>365703</v>
      </c>
      <c r="J365" t="str">
        <f>RIGHT(КХЛ[[#This Row],[Дата рождения]],4)</f>
        <v>1985</v>
      </c>
    </row>
    <row r="366" spans="3:10" x14ac:dyDescent="0.3">
      <c r="C366">
        <v>672</v>
      </c>
      <c r="D366" t="s">
        <v>785</v>
      </c>
      <c r="E366" t="s">
        <v>72</v>
      </c>
      <c r="F366" s="14" t="s">
        <v>786</v>
      </c>
      <c r="G366">
        <v>22</v>
      </c>
      <c r="H366" t="s">
        <v>63</v>
      </c>
      <c r="I366">
        <v>31184971</v>
      </c>
      <c r="J366" t="str">
        <f>RIGHT(КХЛ[[#This Row],[Дата рождения]],4)</f>
        <v>1995</v>
      </c>
    </row>
    <row r="367" spans="3:10" x14ac:dyDescent="0.3">
      <c r="C367">
        <v>1684</v>
      </c>
      <c r="D367" t="s">
        <v>787</v>
      </c>
      <c r="E367" t="s">
        <v>61</v>
      </c>
      <c r="F367" s="14" t="s">
        <v>788</v>
      </c>
      <c r="G367">
        <v>27</v>
      </c>
      <c r="H367" t="s">
        <v>127</v>
      </c>
      <c r="I367">
        <v>79930020</v>
      </c>
      <c r="J367" t="str">
        <f>RIGHT(КХЛ[[#This Row],[Дата рождения]],4)</f>
        <v>1990</v>
      </c>
    </row>
    <row r="368" spans="3:10" x14ac:dyDescent="0.3">
      <c r="C368">
        <v>902</v>
      </c>
      <c r="D368" t="s">
        <v>789</v>
      </c>
      <c r="E368" t="s">
        <v>61</v>
      </c>
      <c r="F368" s="14" t="s">
        <v>790</v>
      </c>
      <c r="G368">
        <v>21</v>
      </c>
      <c r="H368" t="s">
        <v>63</v>
      </c>
      <c r="I368">
        <v>3923992</v>
      </c>
      <c r="J368" t="str">
        <f>RIGHT(КХЛ[[#This Row],[Дата рождения]],4)</f>
        <v>1996</v>
      </c>
    </row>
    <row r="369" spans="3:10" x14ac:dyDescent="0.3">
      <c r="C369">
        <v>206</v>
      </c>
      <c r="D369" t="s">
        <v>791</v>
      </c>
      <c r="E369" t="s">
        <v>61</v>
      </c>
      <c r="F369" s="14" t="s">
        <v>792</v>
      </c>
      <c r="G369">
        <v>22</v>
      </c>
      <c r="H369" t="s">
        <v>63</v>
      </c>
      <c r="I369">
        <v>33719278</v>
      </c>
      <c r="J369" t="str">
        <f>RIGHT(КХЛ[[#This Row],[Дата рождения]],4)</f>
        <v>1995</v>
      </c>
    </row>
    <row r="370" spans="3:10" x14ac:dyDescent="0.3">
      <c r="C370">
        <v>105</v>
      </c>
      <c r="D370" t="s">
        <v>793</v>
      </c>
      <c r="E370" t="s">
        <v>61</v>
      </c>
      <c r="F370" s="14" t="s">
        <v>794</v>
      </c>
      <c r="G370">
        <v>37</v>
      </c>
      <c r="H370" t="s">
        <v>63</v>
      </c>
      <c r="I370">
        <v>23892326</v>
      </c>
      <c r="J370" t="str">
        <f>RIGHT(КХЛ[[#This Row],[Дата рождения]],4)</f>
        <v>1980</v>
      </c>
    </row>
    <row r="371" spans="3:10" x14ac:dyDescent="0.3">
      <c r="C371">
        <v>379</v>
      </c>
      <c r="D371" t="s">
        <v>795</v>
      </c>
      <c r="E371" t="s">
        <v>61</v>
      </c>
      <c r="F371" s="14" t="s">
        <v>796</v>
      </c>
      <c r="G371">
        <v>23</v>
      </c>
      <c r="H371" t="s">
        <v>63</v>
      </c>
      <c r="I371">
        <v>23261858</v>
      </c>
      <c r="J371" t="str">
        <f>RIGHT(КХЛ[[#This Row],[Дата рождения]],4)</f>
        <v>1994</v>
      </c>
    </row>
    <row r="372" spans="3:10" x14ac:dyDescent="0.3">
      <c r="C372">
        <v>1027</v>
      </c>
      <c r="D372" t="s">
        <v>797</v>
      </c>
      <c r="E372" t="s">
        <v>72</v>
      </c>
      <c r="F372" s="14" t="s">
        <v>798</v>
      </c>
      <c r="G372">
        <v>20</v>
      </c>
      <c r="H372" t="s">
        <v>63</v>
      </c>
      <c r="I372">
        <v>80408930</v>
      </c>
      <c r="J372" t="str">
        <f>RIGHT(КХЛ[[#This Row],[Дата рождения]],4)</f>
        <v>1997</v>
      </c>
    </row>
    <row r="373" spans="3:10" x14ac:dyDescent="0.3">
      <c r="C373">
        <v>96</v>
      </c>
      <c r="D373" t="s">
        <v>799</v>
      </c>
      <c r="E373" t="s">
        <v>61</v>
      </c>
      <c r="F373" s="14" t="s">
        <v>800</v>
      </c>
      <c r="G373">
        <v>21</v>
      </c>
      <c r="H373" t="s">
        <v>63</v>
      </c>
      <c r="I373">
        <v>96568206</v>
      </c>
      <c r="J373" t="str">
        <f>RIGHT(КХЛ[[#This Row],[Дата рождения]],4)</f>
        <v>1997</v>
      </c>
    </row>
    <row r="374" spans="3:10" x14ac:dyDescent="0.3">
      <c r="C374">
        <v>862</v>
      </c>
      <c r="D374" t="s">
        <v>801</v>
      </c>
      <c r="E374" t="s">
        <v>61</v>
      </c>
      <c r="F374" s="14" t="s">
        <v>802</v>
      </c>
      <c r="G374">
        <v>27</v>
      </c>
      <c r="H374" t="s">
        <v>63</v>
      </c>
      <c r="I374">
        <v>4033914</v>
      </c>
      <c r="J374" t="str">
        <f>RIGHT(КХЛ[[#This Row],[Дата рождения]],4)</f>
        <v>1990</v>
      </c>
    </row>
    <row r="375" spans="3:10" x14ac:dyDescent="0.3">
      <c r="C375">
        <v>529</v>
      </c>
      <c r="D375" t="s">
        <v>803</v>
      </c>
      <c r="E375" t="s">
        <v>61</v>
      </c>
      <c r="F375" s="14" t="s">
        <v>804</v>
      </c>
      <c r="G375">
        <v>29</v>
      </c>
      <c r="H375" t="s">
        <v>63</v>
      </c>
      <c r="I375">
        <v>58303468</v>
      </c>
      <c r="J375" t="str">
        <f>RIGHT(КХЛ[[#This Row],[Дата рождения]],4)</f>
        <v>1988</v>
      </c>
    </row>
    <row r="376" spans="3:10" x14ac:dyDescent="0.3">
      <c r="C376">
        <v>113</v>
      </c>
      <c r="D376" t="s">
        <v>805</v>
      </c>
      <c r="E376" t="s">
        <v>61</v>
      </c>
      <c r="F376" s="14" t="s">
        <v>806</v>
      </c>
      <c r="G376">
        <v>40</v>
      </c>
      <c r="H376" t="s">
        <v>63</v>
      </c>
      <c r="I376">
        <v>432288</v>
      </c>
      <c r="J376" t="str">
        <f>RIGHT(КХЛ[[#This Row],[Дата рождения]],4)</f>
        <v>1978</v>
      </c>
    </row>
    <row r="377" spans="3:10" x14ac:dyDescent="0.3">
      <c r="C377">
        <v>87</v>
      </c>
      <c r="D377" t="s">
        <v>807</v>
      </c>
      <c r="E377" t="s">
        <v>67</v>
      </c>
      <c r="F377" s="14" t="s">
        <v>808</v>
      </c>
      <c r="G377">
        <v>39</v>
      </c>
      <c r="H377" t="s">
        <v>63</v>
      </c>
      <c r="I377">
        <v>83568643</v>
      </c>
      <c r="J377" t="str">
        <f>RIGHT(КХЛ[[#This Row],[Дата рождения]],4)</f>
        <v>1978</v>
      </c>
    </row>
    <row r="378" spans="3:10" x14ac:dyDescent="0.3">
      <c r="C378">
        <v>142</v>
      </c>
      <c r="D378" t="s">
        <v>809</v>
      </c>
      <c r="E378" t="s">
        <v>72</v>
      </c>
      <c r="F378" s="14" t="s">
        <v>810</v>
      </c>
      <c r="G378">
        <v>27</v>
      </c>
      <c r="H378" t="s">
        <v>106</v>
      </c>
      <c r="I378">
        <v>91216721</v>
      </c>
      <c r="J378" t="str">
        <f>RIGHT(КХЛ[[#This Row],[Дата рождения]],4)</f>
        <v>1990</v>
      </c>
    </row>
    <row r="379" spans="3:10" x14ac:dyDescent="0.3">
      <c r="C379">
        <v>485</v>
      </c>
      <c r="D379" t="s">
        <v>811</v>
      </c>
      <c r="E379" t="s">
        <v>61</v>
      </c>
      <c r="F379" s="14" t="s">
        <v>812</v>
      </c>
      <c r="G379">
        <v>25</v>
      </c>
      <c r="H379" t="s">
        <v>63</v>
      </c>
      <c r="I379">
        <v>35460326</v>
      </c>
      <c r="J379" t="str">
        <f>RIGHT(КХЛ[[#This Row],[Дата рождения]],4)</f>
        <v>1992</v>
      </c>
    </row>
    <row r="380" spans="3:10" x14ac:dyDescent="0.3">
      <c r="C380">
        <v>760</v>
      </c>
      <c r="D380" t="s">
        <v>813</v>
      </c>
      <c r="E380" t="s">
        <v>67</v>
      </c>
      <c r="F380" s="14" t="s">
        <v>814</v>
      </c>
      <c r="G380">
        <v>28</v>
      </c>
      <c r="H380" t="s">
        <v>63</v>
      </c>
      <c r="I380">
        <v>96346497</v>
      </c>
      <c r="J380" t="str">
        <f>RIGHT(КХЛ[[#This Row],[Дата рождения]],4)</f>
        <v>1990</v>
      </c>
    </row>
    <row r="381" spans="3:10" x14ac:dyDescent="0.3">
      <c r="C381">
        <v>304</v>
      </c>
      <c r="D381" t="s">
        <v>815</v>
      </c>
      <c r="E381" t="s">
        <v>67</v>
      </c>
      <c r="F381" s="14" t="s">
        <v>816</v>
      </c>
      <c r="G381">
        <v>32</v>
      </c>
      <c r="H381" t="s">
        <v>115</v>
      </c>
      <c r="I381">
        <v>7847328</v>
      </c>
      <c r="J381" t="str">
        <f>RIGHT(КХЛ[[#This Row],[Дата рождения]],4)</f>
        <v>1985</v>
      </c>
    </row>
    <row r="382" spans="3:10" x14ac:dyDescent="0.3">
      <c r="C382">
        <v>825</v>
      </c>
      <c r="D382" t="s">
        <v>817</v>
      </c>
      <c r="E382" t="s">
        <v>61</v>
      </c>
      <c r="F382" s="14" t="s">
        <v>818</v>
      </c>
      <c r="G382">
        <v>33</v>
      </c>
      <c r="H382" t="s">
        <v>490</v>
      </c>
      <c r="I382">
        <v>66023199</v>
      </c>
      <c r="J382" t="str">
        <f>RIGHT(КХЛ[[#This Row],[Дата рождения]],4)</f>
        <v>1984</v>
      </c>
    </row>
    <row r="383" spans="3:10" x14ac:dyDescent="0.3">
      <c r="C383">
        <v>1355</v>
      </c>
      <c r="D383" t="s">
        <v>819</v>
      </c>
      <c r="E383" t="s">
        <v>67</v>
      </c>
      <c r="F383" s="14" t="s">
        <v>820</v>
      </c>
      <c r="G383">
        <v>37</v>
      </c>
      <c r="H383" t="s">
        <v>63</v>
      </c>
      <c r="I383">
        <v>62578153</v>
      </c>
      <c r="J383" t="str">
        <f>RIGHT(КХЛ[[#This Row],[Дата рождения]],4)</f>
        <v>1980</v>
      </c>
    </row>
    <row r="384" spans="3:10" x14ac:dyDescent="0.3">
      <c r="C384">
        <v>475</v>
      </c>
      <c r="D384" t="s">
        <v>821</v>
      </c>
      <c r="E384" t="s">
        <v>61</v>
      </c>
      <c r="F384" s="14" t="s">
        <v>822</v>
      </c>
      <c r="G384">
        <v>34</v>
      </c>
      <c r="H384" t="s">
        <v>63</v>
      </c>
      <c r="I384">
        <v>60264263</v>
      </c>
      <c r="J384" t="str">
        <f>RIGHT(КХЛ[[#This Row],[Дата рождения]],4)</f>
        <v>1983</v>
      </c>
    </row>
    <row r="385" spans="3:10" x14ac:dyDescent="0.3">
      <c r="C385">
        <v>405</v>
      </c>
      <c r="D385" t="s">
        <v>823</v>
      </c>
      <c r="E385" t="s">
        <v>61</v>
      </c>
      <c r="F385" s="14" t="s">
        <v>824</v>
      </c>
      <c r="G385">
        <v>31</v>
      </c>
      <c r="H385" t="s">
        <v>127</v>
      </c>
      <c r="I385">
        <v>45244125</v>
      </c>
      <c r="J385" t="str">
        <f>RIGHT(КХЛ[[#This Row],[Дата рождения]],4)</f>
        <v>1986</v>
      </c>
    </row>
    <row r="386" spans="3:10" x14ac:dyDescent="0.3">
      <c r="C386">
        <v>726</v>
      </c>
      <c r="D386" t="s">
        <v>825</v>
      </c>
      <c r="E386" t="s">
        <v>67</v>
      </c>
      <c r="F386" s="14" t="s">
        <v>826</v>
      </c>
      <c r="G386">
        <v>28</v>
      </c>
      <c r="H386" t="s">
        <v>164</v>
      </c>
      <c r="I386">
        <v>23931673</v>
      </c>
      <c r="J386" t="str">
        <f>RIGHT(КХЛ[[#This Row],[Дата рождения]],4)</f>
        <v>1989</v>
      </c>
    </row>
    <row r="387" spans="3:10" x14ac:dyDescent="0.3">
      <c r="C387">
        <v>1022</v>
      </c>
      <c r="D387" t="s">
        <v>827</v>
      </c>
      <c r="E387" t="s">
        <v>61</v>
      </c>
      <c r="F387" s="14" t="s">
        <v>828</v>
      </c>
      <c r="G387">
        <v>45</v>
      </c>
      <c r="H387" t="s">
        <v>120</v>
      </c>
      <c r="I387">
        <v>93658976</v>
      </c>
      <c r="J387" t="str">
        <f>RIGHT(КХЛ[[#This Row],[Дата рождения]],4)</f>
        <v>1972</v>
      </c>
    </row>
    <row r="388" spans="3:10" x14ac:dyDescent="0.3">
      <c r="C388">
        <v>1733</v>
      </c>
      <c r="D388" t="s">
        <v>829</v>
      </c>
      <c r="E388" t="s">
        <v>61</v>
      </c>
      <c r="F388" s="14" t="s">
        <v>830</v>
      </c>
      <c r="G388">
        <v>26</v>
      </c>
      <c r="H388" t="s">
        <v>63</v>
      </c>
      <c r="I388">
        <v>43639786</v>
      </c>
      <c r="J388" t="str">
        <f>RIGHT(КХЛ[[#This Row],[Дата рождения]],4)</f>
        <v>1991</v>
      </c>
    </row>
    <row r="389" spans="3:10" x14ac:dyDescent="0.3">
      <c r="C389">
        <v>1220</v>
      </c>
      <c r="D389" t="s">
        <v>831</v>
      </c>
      <c r="E389" t="s">
        <v>72</v>
      </c>
      <c r="F389" s="14" t="s">
        <v>832</v>
      </c>
      <c r="G389">
        <v>21</v>
      </c>
      <c r="H389" t="s">
        <v>63</v>
      </c>
      <c r="I389">
        <v>56374001</v>
      </c>
      <c r="J389" t="str">
        <f>RIGHT(КХЛ[[#This Row],[Дата рождения]],4)</f>
        <v>1996</v>
      </c>
    </row>
    <row r="390" spans="3:10" x14ac:dyDescent="0.3">
      <c r="C390">
        <v>1567</v>
      </c>
      <c r="D390" t="s">
        <v>833</v>
      </c>
      <c r="E390" t="s">
        <v>61</v>
      </c>
      <c r="F390" s="14" t="s">
        <v>834</v>
      </c>
      <c r="G390">
        <v>23</v>
      </c>
      <c r="H390" t="s">
        <v>63</v>
      </c>
      <c r="I390">
        <v>71766231</v>
      </c>
      <c r="J390" t="str">
        <f>RIGHT(КХЛ[[#This Row],[Дата рождения]],4)</f>
        <v>1994</v>
      </c>
    </row>
    <row r="391" spans="3:10" x14ac:dyDescent="0.3">
      <c r="C391">
        <v>157</v>
      </c>
      <c r="D391" t="s">
        <v>835</v>
      </c>
      <c r="E391" t="s">
        <v>67</v>
      </c>
      <c r="F391" s="14" t="s">
        <v>836</v>
      </c>
      <c r="G391">
        <v>26</v>
      </c>
      <c r="H391" t="s">
        <v>63</v>
      </c>
      <c r="I391">
        <v>66497391</v>
      </c>
      <c r="J391" t="str">
        <f>RIGHT(КХЛ[[#This Row],[Дата рождения]],4)</f>
        <v>1991</v>
      </c>
    </row>
    <row r="392" spans="3:10" x14ac:dyDescent="0.3">
      <c r="C392">
        <v>1372</v>
      </c>
      <c r="D392" t="s">
        <v>837</v>
      </c>
      <c r="E392" t="s">
        <v>67</v>
      </c>
      <c r="F392" s="14" t="s">
        <v>838</v>
      </c>
      <c r="G392">
        <v>27</v>
      </c>
      <c r="H392" t="s">
        <v>115</v>
      </c>
      <c r="I392">
        <v>91214222</v>
      </c>
      <c r="J392" t="str">
        <f>RIGHT(КХЛ[[#This Row],[Дата рождения]],4)</f>
        <v>1990</v>
      </c>
    </row>
    <row r="393" spans="3:10" x14ac:dyDescent="0.3">
      <c r="C393">
        <v>1098</v>
      </c>
      <c r="D393" t="s">
        <v>839</v>
      </c>
      <c r="E393" t="s">
        <v>61</v>
      </c>
      <c r="F393" s="14" t="s">
        <v>840</v>
      </c>
      <c r="G393">
        <v>23</v>
      </c>
      <c r="H393" t="s">
        <v>63</v>
      </c>
      <c r="I393">
        <v>45851211</v>
      </c>
      <c r="J393" t="str">
        <f>RIGHT(КХЛ[[#This Row],[Дата рождения]],4)</f>
        <v>1994</v>
      </c>
    </row>
    <row r="394" spans="3:10" x14ac:dyDescent="0.3">
      <c r="C394">
        <v>1691</v>
      </c>
      <c r="D394" t="s">
        <v>841</v>
      </c>
      <c r="E394" t="s">
        <v>67</v>
      </c>
      <c r="F394" s="14" t="s">
        <v>842</v>
      </c>
      <c r="G394">
        <v>36</v>
      </c>
      <c r="H394" t="s">
        <v>127</v>
      </c>
      <c r="I394">
        <v>35773023</v>
      </c>
      <c r="J394" t="str">
        <f>RIGHT(КХЛ[[#This Row],[Дата рождения]],4)</f>
        <v>1981</v>
      </c>
    </row>
    <row r="395" spans="3:10" x14ac:dyDescent="0.3">
      <c r="C395">
        <v>991</v>
      </c>
      <c r="D395" t="s">
        <v>843</v>
      </c>
      <c r="E395" t="s">
        <v>61</v>
      </c>
      <c r="F395" s="14" t="s">
        <v>844</v>
      </c>
      <c r="G395">
        <v>34</v>
      </c>
      <c r="H395" t="s">
        <v>63</v>
      </c>
      <c r="I395">
        <v>27660460</v>
      </c>
      <c r="J395" t="str">
        <f>RIGHT(КХЛ[[#This Row],[Дата рождения]],4)</f>
        <v>1983</v>
      </c>
    </row>
    <row r="396" spans="3:10" x14ac:dyDescent="0.3">
      <c r="C396">
        <v>649</v>
      </c>
      <c r="D396" t="s">
        <v>845</v>
      </c>
      <c r="E396" t="s">
        <v>61</v>
      </c>
      <c r="F396" s="14" t="s">
        <v>846</v>
      </c>
      <c r="G396">
        <v>28</v>
      </c>
      <c r="H396" t="s">
        <v>63</v>
      </c>
      <c r="I396">
        <v>67867355</v>
      </c>
      <c r="J396" t="str">
        <f>RIGHT(КХЛ[[#This Row],[Дата рождения]],4)</f>
        <v>1989</v>
      </c>
    </row>
    <row r="397" spans="3:10" x14ac:dyDescent="0.3">
      <c r="C397">
        <v>750</v>
      </c>
      <c r="D397" t="s">
        <v>847</v>
      </c>
      <c r="E397" t="s">
        <v>61</v>
      </c>
      <c r="F397" s="14" t="s">
        <v>848</v>
      </c>
      <c r="G397">
        <v>29</v>
      </c>
      <c r="H397" t="s">
        <v>106</v>
      </c>
      <c r="I397">
        <v>74412866</v>
      </c>
      <c r="J397" t="str">
        <f>RIGHT(КХЛ[[#This Row],[Дата рождения]],4)</f>
        <v>1988</v>
      </c>
    </row>
    <row r="398" spans="3:10" x14ac:dyDescent="0.3">
      <c r="C398">
        <v>1436</v>
      </c>
      <c r="D398" t="s">
        <v>849</v>
      </c>
      <c r="E398" t="s">
        <v>67</v>
      </c>
      <c r="F398" s="14" t="s">
        <v>850</v>
      </c>
      <c r="G398">
        <v>32</v>
      </c>
      <c r="H398" t="s">
        <v>63</v>
      </c>
      <c r="I398">
        <v>49074973</v>
      </c>
      <c r="J398" t="str">
        <f>RIGHT(КХЛ[[#This Row],[Дата рождения]],4)</f>
        <v>1985</v>
      </c>
    </row>
    <row r="399" spans="3:10" x14ac:dyDescent="0.3">
      <c r="C399">
        <v>1518</v>
      </c>
      <c r="D399" t="s">
        <v>851</v>
      </c>
      <c r="E399" t="s">
        <v>67</v>
      </c>
      <c r="F399" s="14" t="s">
        <v>852</v>
      </c>
      <c r="G399">
        <v>36</v>
      </c>
      <c r="H399" t="s">
        <v>63</v>
      </c>
      <c r="I399">
        <v>17165127</v>
      </c>
      <c r="J399" t="str">
        <f>RIGHT(КХЛ[[#This Row],[Дата рождения]],4)</f>
        <v>1981</v>
      </c>
    </row>
    <row r="400" spans="3:10" x14ac:dyDescent="0.3">
      <c r="C400">
        <v>900</v>
      </c>
      <c r="D400" t="s">
        <v>237</v>
      </c>
      <c r="E400" t="s">
        <v>67</v>
      </c>
      <c r="F400" s="14" t="s">
        <v>238</v>
      </c>
      <c r="G400">
        <v>30</v>
      </c>
      <c r="H400" t="s">
        <v>63</v>
      </c>
      <c r="I400">
        <v>30950171</v>
      </c>
      <c r="J400" t="str">
        <f>RIGHT(КХЛ[[#This Row],[Дата рождения]],4)</f>
        <v>1987</v>
      </c>
    </row>
    <row r="401" spans="3:10" x14ac:dyDescent="0.3">
      <c r="C401">
        <v>1029</v>
      </c>
      <c r="D401" t="s">
        <v>853</v>
      </c>
      <c r="E401" t="s">
        <v>61</v>
      </c>
      <c r="F401" s="14" t="s">
        <v>854</v>
      </c>
      <c r="G401">
        <v>37</v>
      </c>
      <c r="H401" t="s">
        <v>106</v>
      </c>
      <c r="I401">
        <v>12530945</v>
      </c>
      <c r="J401" t="str">
        <f>RIGHT(КХЛ[[#This Row],[Дата рождения]],4)</f>
        <v>1980</v>
      </c>
    </row>
    <row r="402" spans="3:10" x14ac:dyDescent="0.3">
      <c r="C402">
        <v>253</v>
      </c>
      <c r="D402" t="s">
        <v>855</v>
      </c>
      <c r="E402" t="s">
        <v>61</v>
      </c>
      <c r="F402" s="14" t="s">
        <v>856</v>
      </c>
      <c r="G402">
        <v>32</v>
      </c>
      <c r="H402" t="s">
        <v>78</v>
      </c>
      <c r="I402">
        <v>91149711</v>
      </c>
      <c r="J402" t="str">
        <f>RIGHT(КХЛ[[#This Row],[Дата рождения]],4)</f>
        <v>1985</v>
      </c>
    </row>
    <row r="403" spans="3:10" x14ac:dyDescent="0.3">
      <c r="C403">
        <v>1761</v>
      </c>
      <c r="D403" t="s">
        <v>857</v>
      </c>
      <c r="E403" t="s">
        <v>67</v>
      </c>
      <c r="F403" s="14" t="s">
        <v>858</v>
      </c>
      <c r="G403">
        <v>19</v>
      </c>
      <c r="H403" t="s">
        <v>63</v>
      </c>
      <c r="I403">
        <v>19633478</v>
      </c>
      <c r="J403" t="str">
        <f>RIGHT(КХЛ[[#This Row],[Дата рождения]],4)</f>
        <v>1998</v>
      </c>
    </row>
    <row r="404" spans="3:10" x14ac:dyDescent="0.3">
      <c r="C404">
        <v>853</v>
      </c>
      <c r="D404" t="s">
        <v>859</v>
      </c>
      <c r="E404" t="s">
        <v>67</v>
      </c>
      <c r="F404" s="14" t="s">
        <v>860</v>
      </c>
      <c r="G404">
        <v>22</v>
      </c>
      <c r="H404" t="s">
        <v>85</v>
      </c>
      <c r="I404">
        <v>30603249</v>
      </c>
      <c r="J404" t="str">
        <f>RIGHT(КХЛ[[#This Row],[Дата рождения]],4)</f>
        <v>1995</v>
      </c>
    </row>
    <row r="405" spans="3:10" x14ac:dyDescent="0.3">
      <c r="C405">
        <v>1129</v>
      </c>
      <c r="D405" t="s">
        <v>861</v>
      </c>
      <c r="E405" t="s">
        <v>61</v>
      </c>
      <c r="F405" s="14" t="s">
        <v>862</v>
      </c>
      <c r="G405">
        <v>22</v>
      </c>
      <c r="H405" t="s">
        <v>63</v>
      </c>
      <c r="I405">
        <v>28452296</v>
      </c>
      <c r="J405" t="str">
        <f>RIGHT(КХЛ[[#This Row],[Дата рождения]],4)</f>
        <v>1995</v>
      </c>
    </row>
    <row r="406" spans="3:10" x14ac:dyDescent="0.3">
      <c r="C406">
        <v>1736</v>
      </c>
      <c r="D406" t="s">
        <v>863</v>
      </c>
      <c r="E406" t="s">
        <v>67</v>
      </c>
      <c r="F406" s="14" t="s">
        <v>864</v>
      </c>
      <c r="G406">
        <v>21</v>
      </c>
      <c r="H406" t="s">
        <v>63</v>
      </c>
      <c r="I406">
        <v>18242888</v>
      </c>
      <c r="J406" t="str">
        <f>RIGHT(КХЛ[[#This Row],[Дата рождения]],4)</f>
        <v>1996</v>
      </c>
    </row>
    <row r="407" spans="3:10" x14ac:dyDescent="0.3">
      <c r="C407">
        <v>377</v>
      </c>
      <c r="D407" t="s">
        <v>865</v>
      </c>
      <c r="E407" t="s">
        <v>61</v>
      </c>
      <c r="F407" s="14" t="s">
        <v>866</v>
      </c>
      <c r="G407">
        <v>30</v>
      </c>
      <c r="H407" t="s">
        <v>115</v>
      </c>
      <c r="I407">
        <v>44796078</v>
      </c>
      <c r="J407" t="str">
        <f>RIGHT(КХЛ[[#This Row],[Дата рождения]],4)</f>
        <v>1987</v>
      </c>
    </row>
    <row r="408" spans="3:10" x14ac:dyDescent="0.3">
      <c r="C408">
        <v>333</v>
      </c>
      <c r="D408" t="s">
        <v>867</v>
      </c>
      <c r="E408" t="s">
        <v>61</v>
      </c>
      <c r="F408" s="14" t="s">
        <v>868</v>
      </c>
      <c r="G408">
        <v>30</v>
      </c>
      <c r="H408" t="s">
        <v>63</v>
      </c>
      <c r="I408">
        <v>13956989</v>
      </c>
      <c r="J408" t="str">
        <f>RIGHT(КХЛ[[#This Row],[Дата рождения]],4)</f>
        <v>1987</v>
      </c>
    </row>
    <row r="409" spans="3:10" x14ac:dyDescent="0.3">
      <c r="C409">
        <v>312</v>
      </c>
      <c r="D409" t="s">
        <v>869</v>
      </c>
      <c r="E409" t="s">
        <v>61</v>
      </c>
      <c r="F409" s="14" t="s">
        <v>870</v>
      </c>
      <c r="G409">
        <v>34</v>
      </c>
      <c r="H409" t="s">
        <v>106</v>
      </c>
      <c r="I409">
        <v>66255239</v>
      </c>
      <c r="J409" t="str">
        <f>RIGHT(КХЛ[[#This Row],[Дата рождения]],4)</f>
        <v>1983</v>
      </c>
    </row>
    <row r="410" spans="3:10" x14ac:dyDescent="0.3">
      <c r="C410">
        <v>831</v>
      </c>
      <c r="D410" t="s">
        <v>871</v>
      </c>
      <c r="E410" t="s">
        <v>61</v>
      </c>
      <c r="F410" s="14" t="s">
        <v>872</v>
      </c>
      <c r="G410">
        <v>27</v>
      </c>
      <c r="H410" t="s">
        <v>63</v>
      </c>
      <c r="I410">
        <v>34300258</v>
      </c>
      <c r="J410" t="str">
        <f>RIGHT(КХЛ[[#This Row],[Дата рождения]],4)</f>
        <v>1990</v>
      </c>
    </row>
    <row r="411" spans="3:10" x14ac:dyDescent="0.3">
      <c r="C411">
        <v>938</v>
      </c>
      <c r="D411" t="s">
        <v>873</v>
      </c>
      <c r="E411" t="s">
        <v>67</v>
      </c>
      <c r="F411" s="14" t="s">
        <v>874</v>
      </c>
      <c r="G411">
        <v>26</v>
      </c>
      <c r="H411" t="s">
        <v>63</v>
      </c>
      <c r="I411">
        <v>5043683</v>
      </c>
      <c r="J411" t="str">
        <f>RIGHT(КХЛ[[#This Row],[Дата рождения]],4)</f>
        <v>1991</v>
      </c>
    </row>
    <row r="412" spans="3:10" x14ac:dyDescent="0.3">
      <c r="C412">
        <v>327</v>
      </c>
      <c r="D412" t="s">
        <v>875</v>
      </c>
      <c r="E412" t="s">
        <v>61</v>
      </c>
      <c r="F412" s="14" t="s">
        <v>876</v>
      </c>
      <c r="G412">
        <v>23</v>
      </c>
      <c r="H412" t="s">
        <v>63</v>
      </c>
      <c r="I412">
        <v>81880653</v>
      </c>
      <c r="J412" t="str">
        <f>RIGHT(КХЛ[[#This Row],[Дата рождения]],4)</f>
        <v>1994</v>
      </c>
    </row>
    <row r="413" spans="3:10" x14ac:dyDescent="0.3">
      <c r="C413">
        <v>39</v>
      </c>
      <c r="D413" t="s">
        <v>877</v>
      </c>
      <c r="E413" t="s">
        <v>72</v>
      </c>
      <c r="F413" s="14" t="s">
        <v>878</v>
      </c>
      <c r="G413">
        <v>23</v>
      </c>
      <c r="H413" t="s">
        <v>63</v>
      </c>
      <c r="I413">
        <v>58921171</v>
      </c>
      <c r="J413" t="str">
        <f>RIGHT(КХЛ[[#This Row],[Дата рождения]],4)</f>
        <v>1994</v>
      </c>
    </row>
    <row r="414" spans="3:10" x14ac:dyDescent="0.3">
      <c r="C414">
        <v>200</v>
      </c>
      <c r="D414" t="s">
        <v>879</v>
      </c>
      <c r="E414" t="s">
        <v>61</v>
      </c>
      <c r="F414" s="14" t="s">
        <v>880</v>
      </c>
      <c r="G414">
        <v>36</v>
      </c>
      <c r="H414" t="s">
        <v>78</v>
      </c>
      <c r="I414">
        <v>74705970</v>
      </c>
      <c r="J414" t="str">
        <f>RIGHT(КХЛ[[#This Row],[Дата рождения]],4)</f>
        <v>1981</v>
      </c>
    </row>
    <row r="415" spans="3:10" x14ac:dyDescent="0.3">
      <c r="C415">
        <v>735</v>
      </c>
      <c r="D415" t="s">
        <v>881</v>
      </c>
      <c r="E415" t="s">
        <v>67</v>
      </c>
      <c r="F415" s="14" t="s">
        <v>882</v>
      </c>
      <c r="G415">
        <v>22</v>
      </c>
      <c r="H415" t="s">
        <v>95</v>
      </c>
      <c r="I415">
        <v>53894693</v>
      </c>
      <c r="J415" t="str">
        <f>RIGHT(КХЛ[[#This Row],[Дата рождения]],4)</f>
        <v>1995</v>
      </c>
    </row>
    <row r="416" spans="3:10" x14ac:dyDescent="0.3">
      <c r="C416">
        <v>350</v>
      </c>
      <c r="D416" t="s">
        <v>883</v>
      </c>
      <c r="E416" t="s">
        <v>61</v>
      </c>
      <c r="F416" s="14" t="s">
        <v>884</v>
      </c>
      <c r="G416">
        <v>30</v>
      </c>
      <c r="H416" t="s">
        <v>164</v>
      </c>
      <c r="I416">
        <v>46910859</v>
      </c>
      <c r="J416" t="str">
        <f>RIGHT(КХЛ[[#This Row],[Дата рождения]],4)</f>
        <v>1987</v>
      </c>
    </row>
    <row r="417" spans="3:10" x14ac:dyDescent="0.3">
      <c r="C417">
        <v>1616</v>
      </c>
      <c r="D417" t="s">
        <v>885</v>
      </c>
      <c r="E417" t="s">
        <v>67</v>
      </c>
      <c r="F417" s="14" t="s">
        <v>886</v>
      </c>
      <c r="G417">
        <v>44</v>
      </c>
      <c r="H417" t="s">
        <v>106</v>
      </c>
      <c r="I417">
        <v>2668887</v>
      </c>
      <c r="J417" t="str">
        <f>RIGHT(КХЛ[[#This Row],[Дата рождения]],4)</f>
        <v>1973</v>
      </c>
    </row>
    <row r="418" spans="3:10" x14ac:dyDescent="0.3">
      <c r="C418">
        <v>1003</v>
      </c>
      <c r="D418" t="s">
        <v>887</v>
      </c>
      <c r="E418" t="s">
        <v>61</v>
      </c>
      <c r="F418" s="14" t="s">
        <v>888</v>
      </c>
      <c r="G418">
        <v>19</v>
      </c>
      <c r="H418" t="s">
        <v>63</v>
      </c>
      <c r="I418">
        <v>19460251</v>
      </c>
      <c r="J418" t="str">
        <f>RIGHT(КХЛ[[#This Row],[Дата рождения]],4)</f>
        <v>1998</v>
      </c>
    </row>
    <row r="419" spans="3:10" x14ac:dyDescent="0.3">
      <c r="C419">
        <v>755</v>
      </c>
      <c r="D419" t="s">
        <v>889</v>
      </c>
      <c r="E419" t="s">
        <v>67</v>
      </c>
      <c r="F419" s="14" t="s">
        <v>890</v>
      </c>
      <c r="G419">
        <v>20</v>
      </c>
      <c r="H419" t="s">
        <v>63</v>
      </c>
      <c r="I419">
        <v>41940595</v>
      </c>
      <c r="J419" t="str">
        <f>RIGHT(КХЛ[[#This Row],[Дата рождения]],4)</f>
        <v>1997</v>
      </c>
    </row>
    <row r="420" spans="3:10" x14ac:dyDescent="0.3">
      <c r="C420">
        <v>1299</v>
      </c>
      <c r="D420" t="s">
        <v>891</v>
      </c>
      <c r="E420" t="s">
        <v>61</v>
      </c>
      <c r="F420" s="14" t="s">
        <v>892</v>
      </c>
      <c r="G420">
        <v>33</v>
      </c>
      <c r="H420" t="s">
        <v>63</v>
      </c>
      <c r="I420">
        <v>66566024</v>
      </c>
      <c r="J420" t="str">
        <f>RIGHT(КХЛ[[#This Row],[Дата рождения]],4)</f>
        <v>1984</v>
      </c>
    </row>
    <row r="421" spans="3:10" x14ac:dyDescent="0.3">
      <c r="C421">
        <v>643</v>
      </c>
      <c r="D421" t="s">
        <v>893</v>
      </c>
      <c r="E421" t="s">
        <v>61</v>
      </c>
      <c r="F421" s="14" t="s">
        <v>437</v>
      </c>
      <c r="G421">
        <v>32</v>
      </c>
      <c r="H421" t="s">
        <v>88</v>
      </c>
      <c r="I421">
        <v>96705996</v>
      </c>
      <c r="J421" t="str">
        <f>RIGHT(КХЛ[[#This Row],[Дата рождения]],4)</f>
        <v>1985</v>
      </c>
    </row>
    <row r="422" spans="3:10" x14ac:dyDescent="0.3">
      <c r="C422">
        <v>502</v>
      </c>
      <c r="D422" t="s">
        <v>894</v>
      </c>
      <c r="E422" t="s">
        <v>72</v>
      </c>
      <c r="F422" s="14" t="s">
        <v>895</v>
      </c>
      <c r="G422">
        <v>23</v>
      </c>
      <c r="H422" t="s">
        <v>198</v>
      </c>
      <c r="I422">
        <v>28597512</v>
      </c>
      <c r="J422" t="str">
        <f>RIGHT(КХЛ[[#This Row],[Дата рождения]],4)</f>
        <v>1994</v>
      </c>
    </row>
    <row r="423" spans="3:10" x14ac:dyDescent="0.3">
      <c r="C423">
        <v>332</v>
      </c>
      <c r="D423" t="s">
        <v>896</v>
      </c>
      <c r="E423" t="s">
        <v>61</v>
      </c>
      <c r="F423" s="14" t="s">
        <v>897</v>
      </c>
      <c r="G423">
        <v>27</v>
      </c>
      <c r="H423" t="s">
        <v>63</v>
      </c>
      <c r="I423">
        <v>67097254</v>
      </c>
      <c r="J423" t="str">
        <f>RIGHT(КХЛ[[#This Row],[Дата рождения]],4)</f>
        <v>1990</v>
      </c>
    </row>
    <row r="424" spans="3:10" x14ac:dyDescent="0.3">
      <c r="C424">
        <v>591</v>
      </c>
      <c r="D424" t="s">
        <v>898</v>
      </c>
      <c r="E424" t="s">
        <v>67</v>
      </c>
      <c r="F424" s="14" t="s">
        <v>899</v>
      </c>
      <c r="G424">
        <v>32</v>
      </c>
      <c r="H424" t="s">
        <v>85</v>
      </c>
      <c r="I424">
        <v>22913391</v>
      </c>
      <c r="J424" t="str">
        <f>RIGHT(КХЛ[[#This Row],[Дата рождения]],4)</f>
        <v>1985</v>
      </c>
    </row>
    <row r="425" spans="3:10" x14ac:dyDescent="0.3">
      <c r="C425">
        <v>530</v>
      </c>
      <c r="D425" t="s">
        <v>900</v>
      </c>
      <c r="E425" t="s">
        <v>67</v>
      </c>
      <c r="F425" s="14" t="s">
        <v>901</v>
      </c>
      <c r="G425">
        <v>22</v>
      </c>
      <c r="H425" t="s">
        <v>63</v>
      </c>
      <c r="I425">
        <v>80896532</v>
      </c>
      <c r="J425" t="str">
        <f>RIGHT(КХЛ[[#This Row],[Дата рождения]],4)</f>
        <v>1995</v>
      </c>
    </row>
    <row r="426" spans="3:10" x14ac:dyDescent="0.3">
      <c r="C426">
        <v>1063</v>
      </c>
      <c r="D426" t="s">
        <v>902</v>
      </c>
      <c r="E426" t="s">
        <v>61</v>
      </c>
      <c r="F426" s="14" t="s">
        <v>317</v>
      </c>
      <c r="G426">
        <v>33</v>
      </c>
      <c r="H426" t="s">
        <v>63</v>
      </c>
      <c r="I426">
        <v>89147241</v>
      </c>
      <c r="J426" t="str">
        <f>RIGHT(КХЛ[[#This Row],[Дата рождения]],4)</f>
        <v>1984</v>
      </c>
    </row>
    <row r="427" spans="3:10" x14ac:dyDescent="0.3">
      <c r="C427">
        <v>1674</v>
      </c>
      <c r="D427" t="s">
        <v>903</v>
      </c>
      <c r="E427" t="s">
        <v>67</v>
      </c>
      <c r="F427" s="14" t="s">
        <v>904</v>
      </c>
      <c r="G427">
        <v>36</v>
      </c>
      <c r="H427" t="s">
        <v>78</v>
      </c>
      <c r="I427">
        <v>62130180</v>
      </c>
      <c r="J427" t="str">
        <f>RIGHT(КХЛ[[#This Row],[Дата рождения]],4)</f>
        <v>1981</v>
      </c>
    </row>
    <row r="428" spans="3:10" x14ac:dyDescent="0.3">
      <c r="C428">
        <v>604</v>
      </c>
      <c r="D428" t="s">
        <v>905</v>
      </c>
      <c r="E428" t="s">
        <v>67</v>
      </c>
      <c r="F428" s="14" t="s">
        <v>906</v>
      </c>
      <c r="G428">
        <v>33</v>
      </c>
      <c r="H428" t="s">
        <v>106</v>
      </c>
      <c r="I428">
        <v>95391062</v>
      </c>
      <c r="J428" t="str">
        <f>RIGHT(КХЛ[[#This Row],[Дата рождения]],4)</f>
        <v>1984</v>
      </c>
    </row>
    <row r="429" spans="3:10" x14ac:dyDescent="0.3">
      <c r="C429">
        <v>1730</v>
      </c>
      <c r="D429" t="s">
        <v>907</v>
      </c>
      <c r="E429" t="s">
        <v>67</v>
      </c>
      <c r="F429" s="14" t="s">
        <v>908</v>
      </c>
      <c r="G429">
        <v>18</v>
      </c>
      <c r="H429" t="s">
        <v>85</v>
      </c>
      <c r="I429">
        <v>85212175</v>
      </c>
      <c r="J429" t="str">
        <f>RIGHT(КХЛ[[#This Row],[Дата рождения]],4)</f>
        <v>1999</v>
      </c>
    </row>
    <row r="430" spans="3:10" x14ac:dyDescent="0.3">
      <c r="C430">
        <v>1078</v>
      </c>
      <c r="D430" t="s">
        <v>909</v>
      </c>
      <c r="E430" t="s">
        <v>72</v>
      </c>
      <c r="F430" s="14" t="s">
        <v>910</v>
      </c>
      <c r="G430">
        <v>29</v>
      </c>
      <c r="H430" t="s">
        <v>164</v>
      </c>
      <c r="I430">
        <v>14377724</v>
      </c>
      <c r="J430" t="str">
        <f>RIGHT(КХЛ[[#This Row],[Дата рождения]],4)</f>
        <v>1988</v>
      </c>
    </row>
    <row r="431" spans="3:10" x14ac:dyDescent="0.3">
      <c r="C431">
        <v>1091</v>
      </c>
      <c r="D431" t="s">
        <v>911</v>
      </c>
      <c r="E431" t="s">
        <v>67</v>
      </c>
      <c r="F431" s="14" t="s">
        <v>912</v>
      </c>
      <c r="G431">
        <v>30</v>
      </c>
      <c r="H431" t="s">
        <v>164</v>
      </c>
      <c r="I431">
        <v>32808752</v>
      </c>
      <c r="J431" t="str">
        <f>RIGHT(КХЛ[[#This Row],[Дата рождения]],4)</f>
        <v>1987</v>
      </c>
    </row>
    <row r="432" spans="3:10" x14ac:dyDescent="0.3">
      <c r="C432">
        <v>949</v>
      </c>
      <c r="D432" t="s">
        <v>913</v>
      </c>
      <c r="E432" t="s">
        <v>61</v>
      </c>
      <c r="F432" s="14" t="s">
        <v>914</v>
      </c>
      <c r="G432">
        <v>30</v>
      </c>
      <c r="H432" t="s">
        <v>63</v>
      </c>
      <c r="I432">
        <v>57959590</v>
      </c>
      <c r="J432" t="str">
        <f>RIGHT(КХЛ[[#This Row],[Дата рождения]],4)</f>
        <v>1987</v>
      </c>
    </row>
    <row r="433" spans="3:10" x14ac:dyDescent="0.3">
      <c r="C433">
        <v>264</v>
      </c>
      <c r="D433" t="s">
        <v>915</v>
      </c>
      <c r="E433" t="s">
        <v>67</v>
      </c>
      <c r="F433" s="14" t="s">
        <v>916</v>
      </c>
      <c r="G433">
        <v>27</v>
      </c>
      <c r="H433" t="s">
        <v>63</v>
      </c>
      <c r="I433">
        <v>56486364</v>
      </c>
      <c r="J433" t="str">
        <f>RIGHT(КХЛ[[#This Row],[Дата рождения]],4)</f>
        <v>1990</v>
      </c>
    </row>
    <row r="434" spans="3:10" x14ac:dyDescent="0.3">
      <c r="C434">
        <v>1114</v>
      </c>
      <c r="D434" t="s">
        <v>917</v>
      </c>
      <c r="E434" t="s">
        <v>67</v>
      </c>
      <c r="F434" s="14" t="s">
        <v>918</v>
      </c>
      <c r="G434">
        <v>26</v>
      </c>
      <c r="H434" t="s">
        <v>63</v>
      </c>
      <c r="I434">
        <v>30664672</v>
      </c>
      <c r="J434" t="str">
        <f>RIGHT(КХЛ[[#This Row],[Дата рождения]],4)</f>
        <v>1991</v>
      </c>
    </row>
    <row r="435" spans="3:10" x14ac:dyDescent="0.3">
      <c r="C435">
        <v>931</v>
      </c>
      <c r="D435" t="s">
        <v>919</v>
      </c>
      <c r="E435" t="s">
        <v>67</v>
      </c>
      <c r="F435" s="14" t="s">
        <v>920</v>
      </c>
      <c r="G435">
        <v>31</v>
      </c>
      <c r="H435" t="s">
        <v>63</v>
      </c>
      <c r="I435">
        <v>94635054</v>
      </c>
      <c r="J435" t="str">
        <f>RIGHT(КХЛ[[#This Row],[Дата рождения]],4)</f>
        <v>1986</v>
      </c>
    </row>
    <row r="436" spans="3:10" x14ac:dyDescent="0.3">
      <c r="C436">
        <v>757</v>
      </c>
      <c r="D436" t="s">
        <v>921</v>
      </c>
      <c r="E436" t="s">
        <v>61</v>
      </c>
      <c r="F436" s="14" t="s">
        <v>922</v>
      </c>
      <c r="G436">
        <v>19</v>
      </c>
      <c r="H436" t="s">
        <v>88</v>
      </c>
      <c r="I436">
        <v>4375851</v>
      </c>
      <c r="J436" t="str">
        <f>RIGHT(КХЛ[[#This Row],[Дата рождения]],4)</f>
        <v>1998</v>
      </c>
    </row>
    <row r="437" spans="3:10" x14ac:dyDescent="0.3">
      <c r="C437">
        <v>835</v>
      </c>
      <c r="D437" t="s">
        <v>923</v>
      </c>
      <c r="E437" t="s">
        <v>72</v>
      </c>
      <c r="F437" s="14" t="s">
        <v>924</v>
      </c>
      <c r="G437">
        <v>23</v>
      </c>
      <c r="H437" t="s">
        <v>63</v>
      </c>
      <c r="I437">
        <v>15832249</v>
      </c>
      <c r="J437" t="str">
        <f>RIGHT(КХЛ[[#This Row],[Дата рождения]],4)</f>
        <v>1994</v>
      </c>
    </row>
    <row r="438" spans="3:10" x14ac:dyDescent="0.3">
      <c r="C438">
        <v>1469</v>
      </c>
      <c r="D438" t="s">
        <v>925</v>
      </c>
      <c r="E438" t="s">
        <v>61</v>
      </c>
      <c r="F438" s="14" t="s">
        <v>926</v>
      </c>
      <c r="G438">
        <v>23</v>
      </c>
      <c r="H438" t="s">
        <v>63</v>
      </c>
      <c r="I438">
        <v>21798085</v>
      </c>
      <c r="J438" t="str">
        <f>RIGHT(КХЛ[[#This Row],[Дата рождения]],4)</f>
        <v>1994</v>
      </c>
    </row>
    <row r="439" spans="3:10" x14ac:dyDescent="0.3">
      <c r="C439">
        <v>1402</v>
      </c>
      <c r="D439" t="s">
        <v>927</v>
      </c>
      <c r="E439" t="s">
        <v>61</v>
      </c>
      <c r="F439" s="14" t="s">
        <v>928</v>
      </c>
      <c r="G439">
        <v>29</v>
      </c>
      <c r="H439" t="s">
        <v>63</v>
      </c>
      <c r="I439">
        <v>77169254</v>
      </c>
      <c r="J439" t="str">
        <f>RIGHT(КХЛ[[#This Row],[Дата рождения]],4)</f>
        <v>1988</v>
      </c>
    </row>
    <row r="440" spans="3:10" x14ac:dyDescent="0.3">
      <c r="C440">
        <v>1085</v>
      </c>
      <c r="D440" t="s">
        <v>929</v>
      </c>
      <c r="E440" t="s">
        <v>61</v>
      </c>
      <c r="F440" s="14" t="s">
        <v>930</v>
      </c>
      <c r="G440">
        <v>26</v>
      </c>
      <c r="H440" t="s">
        <v>106</v>
      </c>
      <c r="I440">
        <v>5318407</v>
      </c>
      <c r="J440" t="str">
        <f>RIGHT(КХЛ[[#This Row],[Дата рождения]],4)</f>
        <v>1991</v>
      </c>
    </row>
    <row r="441" spans="3:10" x14ac:dyDescent="0.3">
      <c r="C441">
        <v>1768</v>
      </c>
      <c r="D441" t="s">
        <v>931</v>
      </c>
      <c r="E441" t="s">
        <v>67</v>
      </c>
      <c r="F441" s="14" t="s">
        <v>932</v>
      </c>
      <c r="G441">
        <v>24</v>
      </c>
      <c r="H441" t="s">
        <v>63</v>
      </c>
      <c r="I441">
        <v>12944782</v>
      </c>
      <c r="J441" t="str">
        <f>RIGHT(КХЛ[[#This Row],[Дата рождения]],4)</f>
        <v>1993</v>
      </c>
    </row>
    <row r="442" spans="3:10" x14ac:dyDescent="0.3">
      <c r="C442">
        <v>397</v>
      </c>
      <c r="D442" t="s">
        <v>933</v>
      </c>
      <c r="E442" t="s">
        <v>67</v>
      </c>
      <c r="F442" s="14" t="s">
        <v>934</v>
      </c>
      <c r="G442">
        <v>20</v>
      </c>
      <c r="H442" t="s">
        <v>88</v>
      </c>
      <c r="I442">
        <v>95145279</v>
      </c>
      <c r="J442" t="str">
        <f>RIGHT(КХЛ[[#This Row],[Дата рождения]],4)</f>
        <v>1997</v>
      </c>
    </row>
    <row r="443" spans="3:10" x14ac:dyDescent="0.3">
      <c r="C443">
        <v>1111</v>
      </c>
      <c r="D443" t="s">
        <v>935</v>
      </c>
      <c r="E443" t="s">
        <v>72</v>
      </c>
      <c r="F443" s="14" t="s">
        <v>936</v>
      </c>
      <c r="G443">
        <v>19</v>
      </c>
      <c r="H443" t="s">
        <v>63</v>
      </c>
      <c r="I443">
        <v>28347445</v>
      </c>
      <c r="J443" t="str">
        <f>RIGHT(КХЛ[[#This Row],[Дата рождения]],4)</f>
        <v>1998</v>
      </c>
    </row>
    <row r="444" spans="3:10" x14ac:dyDescent="0.3">
      <c r="C444">
        <v>626</v>
      </c>
      <c r="D444" t="s">
        <v>937</v>
      </c>
      <c r="E444" t="s">
        <v>67</v>
      </c>
      <c r="F444" s="14" t="s">
        <v>938</v>
      </c>
      <c r="G444">
        <v>34</v>
      </c>
      <c r="H444" t="s">
        <v>95</v>
      </c>
      <c r="I444">
        <v>42474920</v>
      </c>
      <c r="J444" t="str">
        <f>RIGHT(КХЛ[[#This Row],[Дата рождения]],4)</f>
        <v>1983</v>
      </c>
    </row>
    <row r="445" spans="3:10" x14ac:dyDescent="0.3">
      <c r="C445">
        <v>14</v>
      </c>
      <c r="D445" t="s">
        <v>939</v>
      </c>
      <c r="E445" t="s">
        <v>67</v>
      </c>
      <c r="F445" s="14" t="s">
        <v>940</v>
      </c>
      <c r="G445">
        <v>31</v>
      </c>
      <c r="H445" t="s">
        <v>106</v>
      </c>
      <c r="I445">
        <v>9878226</v>
      </c>
      <c r="J445" t="str">
        <f>RIGHT(КХЛ[[#This Row],[Дата рождения]],4)</f>
        <v>1986</v>
      </c>
    </row>
    <row r="446" spans="3:10" x14ac:dyDescent="0.3">
      <c r="C446">
        <v>1287</v>
      </c>
      <c r="D446" t="s">
        <v>941</v>
      </c>
      <c r="E446" t="s">
        <v>61</v>
      </c>
      <c r="F446" s="14" t="s">
        <v>942</v>
      </c>
      <c r="G446">
        <v>21</v>
      </c>
      <c r="H446" t="s">
        <v>63</v>
      </c>
      <c r="I446">
        <v>93853514</v>
      </c>
      <c r="J446" t="str">
        <f>RIGHT(КХЛ[[#This Row],[Дата рождения]],4)</f>
        <v>1996</v>
      </c>
    </row>
    <row r="447" spans="3:10" x14ac:dyDescent="0.3">
      <c r="C447">
        <v>795</v>
      </c>
      <c r="D447" t="s">
        <v>943</v>
      </c>
      <c r="E447" t="s">
        <v>61</v>
      </c>
      <c r="F447" s="14" t="s">
        <v>944</v>
      </c>
      <c r="G447">
        <v>19</v>
      </c>
      <c r="H447" t="s">
        <v>63</v>
      </c>
      <c r="I447">
        <v>93063471</v>
      </c>
      <c r="J447" t="str">
        <f>RIGHT(КХЛ[[#This Row],[Дата рождения]],4)</f>
        <v>1998</v>
      </c>
    </row>
    <row r="448" spans="3:10" x14ac:dyDescent="0.3">
      <c r="C448">
        <v>566</v>
      </c>
      <c r="D448" t="s">
        <v>945</v>
      </c>
      <c r="E448" t="s">
        <v>67</v>
      </c>
      <c r="F448" s="14" t="s">
        <v>946</v>
      </c>
      <c r="G448">
        <v>28</v>
      </c>
      <c r="H448" t="s">
        <v>63</v>
      </c>
      <c r="I448">
        <v>68539574</v>
      </c>
      <c r="J448" t="str">
        <f>RIGHT(КХЛ[[#This Row],[Дата рождения]],4)</f>
        <v>1989</v>
      </c>
    </row>
    <row r="449" spans="3:10" x14ac:dyDescent="0.3">
      <c r="C449">
        <v>1550</v>
      </c>
      <c r="D449" t="s">
        <v>947</v>
      </c>
      <c r="E449" t="s">
        <v>61</v>
      </c>
      <c r="F449" s="14" t="s">
        <v>948</v>
      </c>
      <c r="G449">
        <v>29</v>
      </c>
      <c r="H449" t="s">
        <v>95</v>
      </c>
      <c r="I449">
        <v>79596869</v>
      </c>
      <c r="J449" t="str">
        <f>RIGHT(КХЛ[[#This Row],[Дата рождения]],4)</f>
        <v>1989</v>
      </c>
    </row>
    <row r="450" spans="3:10" x14ac:dyDescent="0.3">
      <c r="C450">
        <v>536</v>
      </c>
      <c r="D450" t="s">
        <v>949</v>
      </c>
      <c r="E450" t="s">
        <v>61</v>
      </c>
      <c r="F450" s="14" t="s">
        <v>950</v>
      </c>
      <c r="G450">
        <v>25</v>
      </c>
      <c r="H450" t="s">
        <v>127</v>
      </c>
      <c r="I450">
        <v>81064142</v>
      </c>
      <c r="J450" t="str">
        <f>RIGHT(КХЛ[[#This Row],[Дата рождения]],4)</f>
        <v>1992</v>
      </c>
    </row>
    <row r="451" spans="3:10" x14ac:dyDescent="0.3">
      <c r="C451">
        <v>1192</v>
      </c>
      <c r="D451" t="s">
        <v>951</v>
      </c>
      <c r="E451" t="s">
        <v>67</v>
      </c>
      <c r="F451" s="14" t="s">
        <v>952</v>
      </c>
      <c r="G451">
        <v>25</v>
      </c>
      <c r="H451" t="s">
        <v>63</v>
      </c>
      <c r="I451">
        <v>10494494</v>
      </c>
      <c r="J451" t="str">
        <f>RIGHT(КХЛ[[#This Row],[Дата рождения]],4)</f>
        <v>1992</v>
      </c>
    </row>
    <row r="452" spans="3:10" x14ac:dyDescent="0.3">
      <c r="C452">
        <v>164</v>
      </c>
      <c r="D452" t="s">
        <v>953</v>
      </c>
      <c r="E452" t="s">
        <v>61</v>
      </c>
      <c r="F452" s="14" t="s">
        <v>954</v>
      </c>
      <c r="G452">
        <v>27</v>
      </c>
      <c r="H452" t="s">
        <v>106</v>
      </c>
      <c r="I452">
        <v>32856338</v>
      </c>
      <c r="J452" t="str">
        <f>RIGHT(КХЛ[[#This Row],[Дата рождения]],4)</f>
        <v>1990</v>
      </c>
    </row>
    <row r="453" spans="3:10" x14ac:dyDescent="0.3">
      <c r="C453">
        <v>1042</v>
      </c>
      <c r="D453" t="s">
        <v>955</v>
      </c>
      <c r="E453" t="s">
        <v>61</v>
      </c>
      <c r="F453" s="14" t="s">
        <v>956</v>
      </c>
      <c r="G453">
        <v>31</v>
      </c>
      <c r="H453" t="s">
        <v>106</v>
      </c>
      <c r="I453">
        <v>69232416</v>
      </c>
      <c r="J453" t="str">
        <f>RIGHT(КХЛ[[#This Row],[Дата рождения]],4)</f>
        <v>1986</v>
      </c>
    </row>
    <row r="454" spans="3:10" x14ac:dyDescent="0.3">
      <c r="C454">
        <v>651</v>
      </c>
      <c r="D454" t="s">
        <v>957</v>
      </c>
      <c r="E454" t="s">
        <v>67</v>
      </c>
      <c r="F454" s="14" t="s">
        <v>958</v>
      </c>
      <c r="G454">
        <v>24</v>
      </c>
      <c r="H454" t="s">
        <v>63</v>
      </c>
      <c r="I454">
        <v>92365565</v>
      </c>
      <c r="J454" t="str">
        <f>RIGHT(КХЛ[[#This Row],[Дата рождения]],4)</f>
        <v>1993</v>
      </c>
    </row>
    <row r="455" spans="3:10" x14ac:dyDescent="0.3">
      <c r="C455">
        <v>1732</v>
      </c>
      <c r="D455" t="s">
        <v>829</v>
      </c>
      <c r="E455" t="s">
        <v>67</v>
      </c>
      <c r="F455" s="14" t="s">
        <v>959</v>
      </c>
      <c r="G455">
        <v>26</v>
      </c>
      <c r="H455" t="s">
        <v>63</v>
      </c>
      <c r="I455">
        <v>63765102</v>
      </c>
      <c r="J455" t="str">
        <f>RIGHT(КХЛ[[#This Row],[Дата рождения]],4)</f>
        <v>1991</v>
      </c>
    </row>
    <row r="456" spans="3:10" x14ac:dyDescent="0.3">
      <c r="C456">
        <v>816</v>
      </c>
      <c r="D456" t="s">
        <v>960</v>
      </c>
      <c r="E456" t="s">
        <v>61</v>
      </c>
      <c r="F456" s="14" t="s">
        <v>961</v>
      </c>
      <c r="G456">
        <v>35</v>
      </c>
      <c r="H456" t="s">
        <v>63</v>
      </c>
      <c r="I456">
        <v>29322153</v>
      </c>
      <c r="J456" t="str">
        <f>RIGHT(КХЛ[[#This Row],[Дата рождения]],4)</f>
        <v>1982</v>
      </c>
    </row>
    <row r="457" spans="3:10" x14ac:dyDescent="0.3">
      <c r="C457">
        <v>416</v>
      </c>
      <c r="D457" t="s">
        <v>962</v>
      </c>
      <c r="E457" t="s">
        <v>72</v>
      </c>
      <c r="F457" s="14" t="s">
        <v>963</v>
      </c>
      <c r="G457">
        <v>20</v>
      </c>
      <c r="H457" t="s">
        <v>63</v>
      </c>
      <c r="I457">
        <v>12750937</v>
      </c>
      <c r="J457" t="str">
        <f>RIGHT(КХЛ[[#This Row],[Дата рождения]],4)</f>
        <v>1997</v>
      </c>
    </row>
    <row r="458" spans="3:10" x14ac:dyDescent="0.3">
      <c r="C458">
        <v>539</v>
      </c>
      <c r="D458" t="s">
        <v>964</v>
      </c>
      <c r="E458" t="s">
        <v>67</v>
      </c>
      <c r="F458" s="14" t="s">
        <v>538</v>
      </c>
      <c r="G458">
        <v>24</v>
      </c>
      <c r="H458" t="s">
        <v>63</v>
      </c>
      <c r="I458">
        <v>43978763</v>
      </c>
      <c r="J458" t="str">
        <f>RIGHT(КХЛ[[#This Row],[Дата рождения]],4)</f>
        <v>1993</v>
      </c>
    </row>
    <row r="459" spans="3:10" x14ac:dyDescent="0.3">
      <c r="C459">
        <v>114</v>
      </c>
      <c r="D459" t="s">
        <v>965</v>
      </c>
      <c r="E459" t="s">
        <v>61</v>
      </c>
      <c r="F459" s="14" t="s">
        <v>966</v>
      </c>
      <c r="G459">
        <v>23</v>
      </c>
      <c r="H459" t="s">
        <v>63</v>
      </c>
      <c r="I459">
        <v>92697148</v>
      </c>
      <c r="J459" t="str">
        <f>RIGHT(КХЛ[[#This Row],[Дата рождения]],4)</f>
        <v>1994</v>
      </c>
    </row>
    <row r="460" spans="3:10" x14ac:dyDescent="0.3">
      <c r="C460">
        <v>584</v>
      </c>
      <c r="D460" t="s">
        <v>967</v>
      </c>
      <c r="E460" t="s">
        <v>61</v>
      </c>
      <c r="F460" s="14" t="s">
        <v>968</v>
      </c>
      <c r="G460">
        <v>23</v>
      </c>
      <c r="H460" t="s">
        <v>63</v>
      </c>
      <c r="I460">
        <v>1808884</v>
      </c>
      <c r="J460" t="str">
        <f>RIGHT(КХЛ[[#This Row],[Дата рождения]],4)</f>
        <v>1994</v>
      </c>
    </row>
    <row r="461" spans="3:10" x14ac:dyDescent="0.3">
      <c r="C461">
        <v>1493</v>
      </c>
      <c r="D461" t="s">
        <v>969</v>
      </c>
      <c r="E461" t="s">
        <v>67</v>
      </c>
      <c r="F461" s="14" t="s">
        <v>970</v>
      </c>
      <c r="G461">
        <v>35</v>
      </c>
      <c r="H461" t="s">
        <v>63</v>
      </c>
      <c r="I461">
        <v>24467329</v>
      </c>
      <c r="J461" t="str">
        <f>RIGHT(КХЛ[[#This Row],[Дата рождения]],4)</f>
        <v>1982</v>
      </c>
    </row>
    <row r="462" spans="3:10" x14ac:dyDescent="0.3">
      <c r="C462">
        <v>657</v>
      </c>
      <c r="D462" t="s">
        <v>971</v>
      </c>
      <c r="E462" t="s">
        <v>72</v>
      </c>
      <c r="F462" s="14" t="s">
        <v>972</v>
      </c>
      <c r="G462">
        <v>21</v>
      </c>
      <c r="H462" t="s">
        <v>63</v>
      </c>
      <c r="I462">
        <v>83914194</v>
      </c>
      <c r="J462" t="str">
        <f>RIGHT(КХЛ[[#This Row],[Дата рождения]],4)</f>
        <v>1996</v>
      </c>
    </row>
    <row r="463" spans="3:10" x14ac:dyDescent="0.3">
      <c r="C463">
        <v>487</v>
      </c>
      <c r="D463" t="s">
        <v>973</v>
      </c>
      <c r="E463" t="s">
        <v>67</v>
      </c>
      <c r="F463" s="14" t="s">
        <v>974</v>
      </c>
      <c r="G463">
        <v>32</v>
      </c>
      <c r="H463" t="s">
        <v>63</v>
      </c>
      <c r="I463">
        <v>20900697</v>
      </c>
      <c r="J463" t="str">
        <f>RIGHT(КХЛ[[#This Row],[Дата рождения]],4)</f>
        <v>1985</v>
      </c>
    </row>
    <row r="464" spans="3:10" x14ac:dyDescent="0.3">
      <c r="C464">
        <v>873</v>
      </c>
      <c r="D464" t="s">
        <v>975</v>
      </c>
      <c r="E464" t="s">
        <v>61</v>
      </c>
      <c r="F464" s="14" t="s">
        <v>976</v>
      </c>
      <c r="G464">
        <v>27</v>
      </c>
      <c r="H464" t="s">
        <v>63</v>
      </c>
      <c r="I464">
        <v>99241018</v>
      </c>
      <c r="J464" t="str">
        <f>RIGHT(КХЛ[[#This Row],[Дата рождения]],4)</f>
        <v>1991</v>
      </c>
    </row>
    <row r="465" spans="3:10" x14ac:dyDescent="0.3">
      <c r="C465">
        <v>1738</v>
      </c>
      <c r="D465" t="s">
        <v>977</v>
      </c>
      <c r="E465" t="s">
        <v>67</v>
      </c>
      <c r="F465" s="14" t="s">
        <v>978</v>
      </c>
      <c r="G465">
        <v>25</v>
      </c>
      <c r="H465" t="s">
        <v>63</v>
      </c>
      <c r="I465">
        <v>38167599</v>
      </c>
      <c r="J465" t="str">
        <f>RIGHT(КХЛ[[#This Row],[Дата рождения]],4)</f>
        <v>1992</v>
      </c>
    </row>
    <row r="466" spans="3:10" x14ac:dyDescent="0.3">
      <c r="C466">
        <v>1396</v>
      </c>
      <c r="D466" t="s">
        <v>979</v>
      </c>
      <c r="E466" t="s">
        <v>72</v>
      </c>
      <c r="F466" s="14" t="s">
        <v>980</v>
      </c>
      <c r="G466">
        <v>19</v>
      </c>
      <c r="H466" t="s">
        <v>63</v>
      </c>
      <c r="I466">
        <v>74792104</v>
      </c>
      <c r="J466" t="str">
        <f>RIGHT(КХЛ[[#This Row],[Дата рождения]],4)</f>
        <v>1998</v>
      </c>
    </row>
    <row r="467" spans="3:10" x14ac:dyDescent="0.3">
      <c r="C467">
        <v>308</v>
      </c>
      <c r="D467" t="s">
        <v>981</v>
      </c>
      <c r="E467" t="s">
        <v>61</v>
      </c>
      <c r="F467" s="14" t="s">
        <v>982</v>
      </c>
      <c r="G467">
        <v>30</v>
      </c>
      <c r="H467" t="s">
        <v>63</v>
      </c>
      <c r="I467">
        <v>71474053</v>
      </c>
      <c r="J467" t="str">
        <f>RIGHT(КХЛ[[#This Row],[Дата рождения]],4)</f>
        <v>1987</v>
      </c>
    </row>
    <row r="468" spans="3:10" x14ac:dyDescent="0.3">
      <c r="C468">
        <v>644</v>
      </c>
      <c r="D468" t="s">
        <v>983</v>
      </c>
      <c r="E468" t="s">
        <v>61</v>
      </c>
      <c r="F468" s="14" t="s">
        <v>984</v>
      </c>
      <c r="G468">
        <v>32</v>
      </c>
      <c r="H468" t="s">
        <v>106</v>
      </c>
      <c r="I468">
        <v>93001416</v>
      </c>
      <c r="J468" t="str">
        <f>RIGHT(КХЛ[[#This Row],[Дата рождения]],4)</f>
        <v>1985</v>
      </c>
    </row>
    <row r="469" spans="3:10" x14ac:dyDescent="0.3">
      <c r="C469">
        <v>982</v>
      </c>
      <c r="D469" t="s">
        <v>985</v>
      </c>
      <c r="E469" t="s">
        <v>61</v>
      </c>
      <c r="F469" s="14" t="s">
        <v>986</v>
      </c>
      <c r="G469">
        <v>26</v>
      </c>
      <c r="H469" t="s">
        <v>63</v>
      </c>
      <c r="I469">
        <v>39773904</v>
      </c>
      <c r="J469" t="str">
        <f>RIGHT(КХЛ[[#This Row],[Дата рождения]],4)</f>
        <v>1991</v>
      </c>
    </row>
    <row r="470" spans="3:10" x14ac:dyDescent="0.3">
      <c r="C470">
        <v>295</v>
      </c>
      <c r="D470" t="s">
        <v>987</v>
      </c>
      <c r="E470" t="s">
        <v>72</v>
      </c>
      <c r="F470" s="14" t="s">
        <v>988</v>
      </c>
      <c r="G470">
        <v>36</v>
      </c>
      <c r="H470" t="s">
        <v>989</v>
      </c>
      <c r="I470">
        <v>16801686</v>
      </c>
      <c r="J470" t="str">
        <f>RIGHT(КХЛ[[#This Row],[Дата рождения]],4)</f>
        <v>1981</v>
      </c>
    </row>
    <row r="471" spans="3:10" x14ac:dyDescent="0.3">
      <c r="C471">
        <v>762</v>
      </c>
      <c r="D471" t="s">
        <v>990</v>
      </c>
      <c r="E471" t="s">
        <v>67</v>
      </c>
      <c r="F471" s="14" t="s">
        <v>991</v>
      </c>
      <c r="G471">
        <v>26</v>
      </c>
      <c r="H471" t="s">
        <v>127</v>
      </c>
      <c r="I471">
        <v>37714024</v>
      </c>
      <c r="J471" t="str">
        <f>RIGHT(КХЛ[[#This Row],[Дата рождения]],4)</f>
        <v>1991</v>
      </c>
    </row>
    <row r="472" spans="3:10" x14ac:dyDescent="0.3">
      <c r="C472">
        <v>1322</v>
      </c>
      <c r="D472" t="s">
        <v>992</v>
      </c>
      <c r="E472" t="s">
        <v>72</v>
      </c>
      <c r="F472" s="14" t="s">
        <v>993</v>
      </c>
      <c r="G472">
        <v>36</v>
      </c>
      <c r="H472" t="s">
        <v>106</v>
      </c>
      <c r="I472">
        <v>49161653</v>
      </c>
      <c r="J472" t="str">
        <f>RIGHT(КХЛ[[#This Row],[Дата рождения]],4)</f>
        <v>1981</v>
      </c>
    </row>
    <row r="473" spans="3:10" x14ac:dyDescent="0.3">
      <c r="C473">
        <v>1100</v>
      </c>
      <c r="D473" t="s">
        <v>994</v>
      </c>
      <c r="E473" t="s">
        <v>72</v>
      </c>
      <c r="F473" s="14" t="s">
        <v>995</v>
      </c>
      <c r="G473">
        <v>30</v>
      </c>
      <c r="H473" t="s">
        <v>88</v>
      </c>
      <c r="I473">
        <v>26541643</v>
      </c>
      <c r="J473" t="str">
        <f>RIGHT(КХЛ[[#This Row],[Дата рождения]],4)</f>
        <v>1987</v>
      </c>
    </row>
    <row r="474" spans="3:10" x14ac:dyDescent="0.3">
      <c r="C474">
        <v>506</v>
      </c>
      <c r="D474" t="s">
        <v>996</v>
      </c>
      <c r="E474" t="s">
        <v>61</v>
      </c>
      <c r="F474" s="14" t="s">
        <v>997</v>
      </c>
      <c r="G474">
        <v>19</v>
      </c>
      <c r="H474" t="s">
        <v>63</v>
      </c>
      <c r="I474">
        <v>88764221</v>
      </c>
      <c r="J474" t="str">
        <f>RIGHT(КХЛ[[#This Row],[Дата рождения]],4)</f>
        <v>1998</v>
      </c>
    </row>
    <row r="475" spans="3:10" x14ac:dyDescent="0.3">
      <c r="C475">
        <v>820</v>
      </c>
      <c r="D475" t="s">
        <v>998</v>
      </c>
      <c r="E475" t="s">
        <v>67</v>
      </c>
      <c r="F475" s="14" t="s">
        <v>999</v>
      </c>
      <c r="G475">
        <v>20</v>
      </c>
      <c r="H475" t="s">
        <v>127</v>
      </c>
      <c r="I475">
        <v>86825560</v>
      </c>
      <c r="J475" t="str">
        <f>RIGHT(КХЛ[[#This Row],[Дата рождения]],4)</f>
        <v>1997</v>
      </c>
    </row>
    <row r="476" spans="3:10" x14ac:dyDescent="0.3">
      <c r="C476">
        <v>1529</v>
      </c>
      <c r="D476" t="s">
        <v>1000</v>
      </c>
      <c r="E476" t="s">
        <v>61</v>
      </c>
      <c r="F476" s="14" t="s">
        <v>1001</v>
      </c>
      <c r="G476">
        <v>33</v>
      </c>
      <c r="H476" t="s">
        <v>106</v>
      </c>
      <c r="I476">
        <v>21526858</v>
      </c>
      <c r="J476" t="str">
        <f>RIGHT(КХЛ[[#This Row],[Дата рождения]],4)</f>
        <v>1984</v>
      </c>
    </row>
    <row r="477" spans="3:10" x14ac:dyDescent="0.3">
      <c r="C477">
        <v>1471</v>
      </c>
      <c r="D477" t="s">
        <v>1002</v>
      </c>
      <c r="E477" t="s">
        <v>67</v>
      </c>
      <c r="F477" s="14" t="s">
        <v>1003</v>
      </c>
      <c r="G477">
        <v>27</v>
      </c>
      <c r="H477" t="s">
        <v>63</v>
      </c>
      <c r="I477">
        <v>39334271</v>
      </c>
      <c r="J477" t="str">
        <f>RIGHT(КХЛ[[#This Row],[Дата рождения]],4)</f>
        <v>1990</v>
      </c>
    </row>
    <row r="478" spans="3:10" x14ac:dyDescent="0.3">
      <c r="C478">
        <v>837</v>
      </c>
      <c r="D478" t="s">
        <v>1004</v>
      </c>
      <c r="E478" t="s">
        <v>61</v>
      </c>
      <c r="F478" s="14" t="s">
        <v>1005</v>
      </c>
      <c r="G478">
        <v>23</v>
      </c>
      <c r="H478" t="s">
        <v>63</v>
      </c>
      <c r="I478">
        <v>20870568</v>
      </c>
      <c r="J478" t="str">
        <f>RIGHT(КХЛ[[#This Row],[Дата рождения]],4)</f>
        <v>1994</v>
      </c>
    </row>
    <row r="479" spans="3:10" x14ac:dyDescent="0.3">
      <c r="C479">
        <v>1132</v>
      </c>
      <c r="D479" t="s">
        <v>1006</v>
      </c>
      <c r="E479" t="s">
        <v>67</v>
      </c>
      <c r="F479" s="14" t="s">
        <v>1007</v>
      </c>
      <c r="G479">
        <v>24</v>
      </c>
      <c r="H479" t="s">
        <v>63</v>
      </c>
      <c r="I479">
        <v>71944955</v>
      </c>
      <c r="J479" t="str">
        <f>RIGHT(КХЛ[[#This Row],[Дата рождения]],4)</f>
        <v>1993</v>
      </c>
    </row>
    <row r="480" spans="3:10" x14ac:dyDescent="0.3">
      <c r="C480">
        <v>1751</v>
      </c>
      <c r="D480" t="s">
        <v>1008</v>
      </c>
      <c r="E480" t="s">
        <v>67</v>
      </c>
      <c r="F480" s="14" t="s">
        <v>1009</v>
      </c>
      <c r="G480">
        <v>43</v>
      </c>
      <c r="H480" t="s">
        <v>63</v>
      </c>
      <c r="I480">
        <v>13253740</v>
      </c>
      <c r="J480" t="str">
        <f>RIGHT(КХЛ[[#This Row],[Дата рождения]],4)</f>
        <v>1974</v>
      </c>
    </row>
    <row r="481" spans="3:10" x14ac:dyDescent="0.3">
      <c r="C481">
        <v>163</v>
      </c>
      <c r="D481" t="s">
        <v>1010</v>
      </c>
      <c r="E481" t="s">
        <v>61</v>
      </c>
      <c r="F481" s="14" t="s">
        <v>1011</v>
      </c>
      <c r="G481">
        <v>28</v>
      </c>
      <c r="H481" t="s">
        <v>63</v>
      </c>
      <c r="I481">
        <v>92583816</v>
      </c>
      <c r="J481" t="str">
        <f>RIGHT(КХЛ[[#This Row],[Дата рождения]],4)</f>
        <v>1989</v>
      </c>
    </row>
    <row r="482" spans="3:10" x14ac:dyDescent="0.3">
      <c r="C482">
        <v>90</v>
      </c>
      <c r="D482" t="s">
        <v>1012</v>
      </c>
      <c r="E482" t="s">
        <v>72</v>
      </c>
      <c r="F482" s="14" t="s">
        <v>1013</v>
      </c>
      <c r="G482">
        <v>20</v>
      </c>
      <c r="H482" t="s">
        <v>95</v>
      </c>
      <c r="I482">
        <v>73168148</v>
      </c>
      <c r="J482" t="str">
        <f>RIGHT(КХЛ[[#This Row],[Дата рождения]],4)</f>
        <v>1997</v>
      </c>
    </row>
    <row r="483" spans="3:10" x14ac:dyDescent="0.3">
      <c r="C483">
        <v>1097</v>
      </c>
      <c r="D483" t="s">
        <v>1014</v>
      </c>
      <c r="E483" t="s">
        <v>72</v>
      </c>
      <c r="F483" s="14" t="s">
        <v>1015</v>
      </c>
      <c r="G483">
        <v>30</v>
      </c>
      <c r="H483" t="s">
        <v>164</v>
      </c>
      <c r="I483">
        <v>68830119</v>
      </c>
      <c r="J483" t="str">
        <f>RIGHT(КХЛ[[#This Row],[Дата рождения]],4)</f>
        <v>1987</v>
      </c>
    </row>
    <row r="484" spans="3:10" x14ac:dyDescent="0.3">
      <c r="C484">
        <v>743</v>
      </c>
      <c r="D484" t="s">
        <v>1016</v>
      </c>
      <c r="E484" t="s">
        <v>61</v>
      </c>
      <c r="F484" s="14" t="s">
        <v>1017</v>
      </c>
      <c r="G484">
        <v>26</v>
      </c>
      <c r="H484" t="s">
        <v>106</v>
      </c>
      <c r="I484">
        <v>85257203</v>
      </c>
      <c r="J484" t="str">
        <f>RIGHT(КХЛ[[#This Row],[Дата рождения]],4)</f>
        <v>1991</v>
      </c>
    </row>
    <row r="485" spans="3:10" x14ac:dyDescent="0.3">
      <c r="C485">
        <v>1379</v>
      </c>
      <c r="D485" t="s">
        <v>1018</v>
      </c>
      <c r="E485" t="s">
        <v>67</v>
      </c>
      <c r="F485" s="14" t="s">
        <v>1019</v>
      </c>
      <c r="G485">
        <v>27</v>
      </c>
      <c r="H485" t="s">
        <v>63</v>
      </c>
      <c r="I485">
        <v>75473306</v>
      </c>
      <c r="J485" t="str">
        <f>RIGHT(КХЛ[[#This Row],[Дата рождения]],4)</f>
        <v>1990</v>
      </c>
    </row>
    <row r="486" spans="3:10" x14ac:dyDescent="0.3">
      <c r="C486">
        <v>1112</v>
      </c>
      <c r="D486" t="s">
        <v>1020</v>
      </c>
      <c r="E486" t="s">
        <v>61</v>
      </c>
      <c r="F486" s="14" t="s">
        <v>1021</v>
      </c>
      <c r="G486">
        <v>26</v>
      </c>
      <c r="H486" t="s">
        <v>63</v>
      </c>
      <c r="I486">
        <v>70917512</v>
      </c>
      <c r="J486" t="str">
        <f>RIGHT(КХЛ[[#This Row],[Дата рождения]],4)</f>
        <v>1991</v>
      </c>
    </row>
    <row r="487" spans="3:10" x14ac:dyDescent="0.3">
      <c r="C487">
        <v>356</v>
      </c>
      <c r="D487" t="s">
        <v>1022</v>
      </c>
      <c r="E487" t="s">
        <v>61</v>
      </c>
      <c r="F487" s="14" t="s">
        <v>1023</v>
      </c>
      <c r="G487">
        <v>32</v>
      </c>
      <c r="H487" t="s">
        <v>63</v>
      </c>
      <c r="I487">
        <v>60092646</v>
      </c>
      <c r="J487" t="str">
        <f>RIGHT(КХЛ[[#This Row],[Дата рождения]],4)</f>
        <v>1985</v>
      </c>
    </row>
    <row r="488" spans="3:10" x14ac:dyDescent="0.3">
      <c r="C488">
        <v>764</v>
      </c>
      <c r="D488" t="s">
        <v>1024</v>
      </c>
      <c r="E488" t="s">
        <v>67</v>
      </c>
      <c r="F488" s="14" t="s">
        <v>1025</v>
      </c>
      <c r="G488">
        <v>23</v>
      </c>
      <c r="H488" t="s">
        <v>63</v>
      </c>
      <c r="I488">
        <v>73982055</v>
      </c>
      <c r="J488" t="str">
        <f>RIGHT(КХЛ[[#This Row],[Дата рождения]],4)</f>
        <v>1994</v>
      </c>
    </row>
    <row r="489" spans="3:10" x14ac:dyDescent="0.3">
      <c r="C489">
        <v>1054</v>
      </c>
      <c r="D489" t="s">
        <v>1026</v>
      </c>
      <c r="E489" t="s">
        <v>61</v>
      </c>
      <c r="F489" s="14" t="s">
        <v>1027</v>
      </c>
      <c r="G489">
        <v>29</v>
      </c>
      <c r="H489" t="s">
        <v>63</v>
      </c>
      <c r="I489">
        <v>93936145</v>
      </c>
      <c r="J489" t="str">
        <f>RIGHT(КХЛ[[#This Row],[Дата рождения]],4)</f>
        <v>1988</v>
      </c>
    </row>
    <row r="490" spans="3:10" x14ac:dyDescent="0.3">
      <c r="C490">
        <v>61</v>
      </c>
      <c r="D490" t="s">
        <v>1028</v>
      </c>
      <c r="E490" t="s">
        <v>72</v>
      </c>
      <c r="F490" s="14" t="s">
        <v>1029</v>
      </c>
      <c r="G490">
        <v>27</v>
      </c>
      <c r="H490" t="s">
        <v>63</v>
      </c>
      <c r="I490">
        <v>14551858</v>
      </c>
      <c r="J490" t="str">
        <f>RIGHT(КХЛ[[#This Row],[Дата рождения]],4)</f>
        <v>1990</v>
      </c>
    </row>
    <row r="491" spans="3:10" x14ac:dyDescent="0.3">
      <c r="C491">
        <v>997</v>
      </c>
      <c r="D491" t="s">
        <v>1030</v>
      </c>
      <c r="E491" t="s">
        <v>67</v>
      </c>
      <c r="F491" s="14" t="s">
        <v>1031</v>
      </c>
      <c r="G491">
        <v>31</v>
      </c>
      <c r="H491" t="s">
        <v>63</v>
      </c>
      <c r="I491">
        <v>54722106</v>
      </c>
      <c r="J491" t="str">
        <f>RIGHT(КХЛ[[#This Row],[Дата рождения]],4)</f>
        <v>1986</v>
      </c>
    </row>
    <row r="492" spans="3:10" x14ac:dyDescent="0.3">
      <c r="C492">
        <v>1236</v>
      </c>
      <c r="D492" t="s">
        <v>1032</v>
      </c>
      <c r="E492" t="s">
        <v>72</v>
      </c>
      <c r="F492" s="14" t="s">
        <v>997</v>
      </c>
      <c r="G492">
        <v>19</v>
      </c>
      <c r="H492" t="s">
        <v>63</v>
      </c>
      <c r="I492">
        <v>91125249</v>
      </c>
      <c r="J492" t="str">
        <f>RIGHT(КХЛ[[#This Row],[Дата рождения]],4)</f>
        <v>1998</v>
      </c>
    </row>
    <row r="493" spans="3:10" x14ac:dyDescent="0.3">
      <c r="C493">
        <v>590</v>
      </c>
      <c r="D493" t="s">
        <v>1033</v>
      </c>
      <c r="E493" t="s">
        <v>61</v>
      </c>
      <c r="F493" s="14" t="s">
        <v>1034</v>
      </c>
      <c r="G493">
        <v>26</v>
      </c>
      <c r="H493" t="s">
        <v>120</v>
      </c>
      <c r="I493">
        <v>44918574</v>
      </c>
      <c r="J493" t="str">
        <f>RIGHT(КХЛ[[#This Row],[Дата рождения]],4)</f>
        <v>1991</v>
      </c>
    </row>
    <row r="494" spans="3:10" x14ac:dyDescent="0.3">
      <c r="C494">
        <v>1763</v>
      </c>
      <c r="D494" t="s">
        <v>1035</v>
      </c>
      <c r="E494" t="s">
        <v>61</v>
      </c>
      <c r="F494" s="14" t="s">
        <v>1036</v>
      </c>
      <c r="G494">
        <v>22</v>
      </c>
      <c r="H494" t="s">
        <v>63</v>
      </c>
      <c r="I494">
        <v>31957573</v>
      </c>
      <c r="J494" t="str">
        <f>RIGHT(КХЛ[[#This Row],[Дата рождения]],4)</f>
        <v>1995</v>
      </c>
    </row>
    <row r="495" spans="3:10" x14ac:dyDescent="0.3">
      <c r="C495">
        <v>887</v>
      </c>
      <c r="D495" t="s">
        <v>1037</v>
      </c>
      <c r="E495" t="s">
        <v>61</v>
      </c>
      <c r="F495" s="14" t="s">
        <v>1038</v>
      </c>
      <c r="G495">
        <v>36</v>
      </c>
      <c r="H495" t="s">
        <v>388</v>
      </c>
      <c r="I495">
        <v>93314660</v>
      </c>
      <c r="J495" t="str">
        <f>RIGHT(КХЛ[[#This Row],[Дата рождения]],4)</f>
        <v>1981</v>
      </c>
    </row>
    <row r="496" spans="3:10" x14ac:dyDescent="0.3">
      <c r="C496">
        <v>697</v>
      </c>
      <c r="D496" t="s">
        <v>1039</v>
      </c>
      <c r="E496" t="s">
        <v>61</v>
      </c>
      <c r="F496" s="14" t="s">
        <v>1040</v>
      </c>
      <c r="G496">
        <v>32</v>
      </c>
      <c r="H496" t="s">
        <v>85</v>
      </c>
      <c r="I496">
        <v>93819122</v>
      </c>
      <c r="J496" t="str">
        <f>RIGHT(КХЛ[[#This Row],[Дата рождения]],4)</f>
        <v>1985</v>
      </c>
    </row>
    <row r="497" spans="3:10" x14ac:dyDescent="0.3">
      <c r="C497">
        <v>880</v>
      </c>
      <c r="D497" t="s">
        <v>1041</v>
      </c>
      <c r="E497" t="s">
        <v>61</v>
      </c>
      <c r="F497" s="14" t="s">
        <v>1042</v>
      </c>
      <c r="G497">
        <v>36</v>
      </c>
      <c r="H497" t="s">
        <v>63</v>
      </c>
      <c r="I497">
        <v>15503310</v>
      </c>
      <c r="J497" t="str">
        <f>RIGHT(КХЛ[[#This Row],[Дата рождения]],4)</f>
        <v>1981</v>
      </c>
    </row>
    <row r="498" spans="3:10" x14ac:dyDescent="0.3">
      <c r="C498">
        <v>428</v>
      </c>
      <c r="D498" t="s">
        <v>1043</v>
      </c>
      <c r="E498" t="s">
        <v>67</v>
      </c>
      <c r="F498" s="14" t="s">
        <v>1044</v>
      </c>
      <c r="G498">
        <v>23</v>
      </c>
      <c r="H498" t="s">
        <v>63</v>
      </c>
      <c r="I498">
        <v>12535538</v>
      </c>
      <c r="J498" t="str">
        <f>RIGHT(КХЛ[[#This Row],[Дата рождения]],4)</f>
        <v>1994</v>
      </c>
    </row>
    <row r="499" spans="3:10" x14ac:dyDescent="0.3">
      <c r="C499">
        <v>941</v>
      </c>
      <c r="D499" t="s">
        <v>1045</v>
      </c>
      <c r="E499" t="s">
        <v>72</v>
      </c>
      <c r="F499" s="14" t="s">
        <v>1046</v>
      </c>
      <c r="G499">
        <v>22</v>
      </c>
      <c r="H499" t="s">
        <v>63</v>
      </c>
      <c r="I499">
        <v>92945140</v>
      </c>
      <c r="J499" t="str">
        <f>RIGHT(КХЛ[[#This Row],[Дата рождения]],4)</f>
        <v>1995</v>
      </c>
    </row>
    <row r="500" spans="3:10" x14ac:dyDescent="0.3">
      <c r="C500">
        <v>246</v>
      </c>
      <c r="D500" t="s">
        <v>1047</v>
      </c>
      <c r="E500" t="s">
        <v>61</v>
      </c>
      <c r="F500" s="14" t="s">
        <v>274</v>
      </c>
      <c r="G500">
        <v>22</v>
      </c>
      <c r="H500" t="s">
        <v>63</v>
      </c>
      <c r="I500">
        <v>58944548</v>
      </c>
      <c r="J500" t="str">
        <f>RIGHT(КХЛ[[#This Row],[Дата рождения]],4)</f>
        <v>1995</v>
      </c>
    </row>
    <row r="501" spans="3:10" x14ac:dyDescent="0.3">
      <c r="C501">
        <v>721</v>
      </c>
      <c r="D501" t="s">
        <v>1048</v>
      </c>
      <c r="E501" t="s">
        <v>61</v>
      </c>
      <c r="F501" s="14" t="s">
        <v>1049</v>
      </c>
      <c r="G501">
        <v>26</v>
      </c>
      <c r="H501" t="s">
        <v>106</v>
      </c>
      <c r="I501">
        <v>51951286</v>
      </c>
      <c r="J501" t="str">
        <f>RIGHT(КХЛ[[#This Row],[Дата рождения]],4)</f>
        <v>1992</v>
      </c>
    </row>
    <row r="502" spans="3:10" x14ac:dyDescent="0.3">
      <c r="C502">
        <v>1293</v>
      </c>
      <c r="D502" t="s">
        <v>1050</v>
      </c>
      <c r="E502" t="s">
        <v>72</v>
      </c>
      <c r="F502" s="14" t="s">
        <v>1051</v>
      </c>
      <c r="G502">
        <v>30</v>
      </c>
      <c r="H502" t="s">
        <v>95</v>
      </c>
      <c r="I502">
        <v>1542594</v>
      </c>
      <c r="J502" t="str">
        <f>RIGHT(КХЛ[[#This Row],[Дата рождения]],4)</f>
        <v>1987</v>
      </c>
    </row>
    <row r="503" spans="3:10" x14ac:dyDescent="0.3">
      <c r="C503">
        <v>520</v>
      </c>
      <c r="D503" t="s">
        <v>1052</v>
      </c>
      <c r="E503" t="s">
        <v>72</v>
      </c>
      <c r="F503" s="14" t="s">
        <v>94</v>
      </c>
      <c r="G503">
        <v>28</v>
      </c>
      <c r="H503" t="s">
        <v>63</v>
      </c>
      <c r="I503">
        <v>52754151</v>
      </c>
      <c r="J503" t="str">
        <f>RIGHT(КХЛ[[#This Row],[Дата рождения]],4)</f>
        <v>1989</v>
      </c>
    </row>
    <row r="504" spans="3:10" x14ac:dyDescent="0.3">
      <c r="C504">
        <v>773</v>
      </c>
      <c r="D504" t="s">
        <v>1053</v>
      </c>
      <c r="E504" t="s">
        <v>61</v>
      </c>
      <c r="F504" s="14" t="s">
        <v>1054</v>
      </c>
      <c r="G504">
        <v>32</v>
      </c>
      <c r="H504" t="s">
        <v>85</v>
      </c>
      <c r="I504">
        <v>48701747</v>
      </c>
      <c r="J504" t="str">
        <f>RIGHT(КХЛ[[#This Row],[Дата рождения]],4)</f>
        <v>1985</v>
      </c>
    </row>
    <row r="505" spans="3:10" x14ac:dyDescent="0.3">
      <c r="C505">
        <v>116</v>
      </c>
      <c r="D505" t="s">
        <v>1055</v>
      </c>
      <c r="E505" t="s">
        <v>67</v>
      </c>
      <c r="F505" s="14" t="s">
        <v>1056</v>
      </c>
      <c r="G505">
        <v>28</v>
      </c>
      <c r="H505" t="s">
        <v>95</v>
      </c>
      <c r="I505">
        <v>9361490</v>
      </c>
      <c r="J505" t="str">
        <f>RIGHT(КХЛ[[#This Row],[Дата рождения]],4)</f>
        <v>1989</v>
      </c>
    </row>
    <row r="506" spans="3:10" x14ac:dyDescent="0.3">
      <c r="C506">
        <v>287</v>
      </c>
      <c r="D506" t="s">
        <v>1057</v>
      </c>
      <c r="E506" t="s">
        <v>61</v>
      </c>
      <c r="F506" s="14" t="s">
        <v>1058</v>
      </c>
      <c r="G506">
        <v>33</v>
      </c>
      <c r="H506" t="s">
        <v>106</v>
      </c>
      <c r="I506">
        <v>11524946</v>
      </c>
      <c r="J506" t="str">
        <f>RIGHT(КХЛ[[#This Row],[Дата рождения]],4)</f>
        <v>1984</v>
      </c>
    </row>
    <row r="507" spans="3:10" x14ac:dyDescent="0.3">
      <c r="C507">
        <v>164</v>
      </c>
      <c r="D507" t="s">
        <v>1059</v>
      </c>
      <c r="E507" t="s">
        <v>61</v>
      </c>
      <c r="F507" s="14" t="s">
        <v>1060</v>
      </c>
      <c r="G507">
        <v>41</v>
      </c>
      <c r="H507" t="s">
        <v>127</v>
      </c>
      <c r="I507">
        <v>68192629</v>
      </c>
      <c r="J507" t="str">
        <f>RIGHT(КХЛ[[#This Row],[Дата рождения]],4)</f>
        <v>1976</v>
      </c>
    </row>
    <row r="508" spans="3:10" x14ac:dyDescent="0.3">
      <c r="C508">
        <v>863</v>
      </c>
      <c r="D508" t="s">
        <v>1061</v>
      </c>
      <c r="E508" t="s">
        <v>61</v>
      </c>
      <c r="F508" s="14" t="s">
        <v>1062</v>
      </c>
      <c r="G508">
        <v>20</v>
      </c>
      <c r="H508" t="s">
        <v>63</v>
      </c>
      <c r="I508">
        <v>24107793</v>
      </c>
      <c r="J508" t="str">
        <f>RIGHT(КХЛ[[#This Row],[Дата рождения]],4)</f>
        <v>1998</v>
      </c>
    </row>
    <row r="509" spans="3:10" x14ac:dyDescent="0.3">
      <c r="C509">
        <v>240</v>
      </c>
      <c r="D509" t="s">
        <v>1063</v>
      </c>
      <c r="E509" t="s">
        <v>61</v>
      </c>
      <c r="F509" s="14" t="s">
        <v>1064</v>
      </c>
      <c r="G509">
        <v>20</v>
      </c>
      <c r="H509" t="s">
        <v>63</v>
      </c>
      <c r="I509">
        <v>72223356</v>
      </c>
      <c r="J509" t="str">
        <f>RIGHT(КХЛ[[#This Row],[Дата рождения]],4)</f>
        <v>1997</v>
      </c>
    </row>
    <row r="510" spans="3:10" x14ac:dyDescent="0.3">
      <c r="C510">
        <v>746</v>
      </c>
      <c r="D510" t="s">
        <v>1065</v>
      </c>
      <c r="E510" t="s">
        <v>61</v>
      </c>
      <c r="F510" s="14" t="s">
        <v>1066</v>
      </c>
      <c r="G510">
        <v>36</v>
      </c>
      <c r="H510" t="s">
        <v>63</v>
      </c>
      <c r="I510">
        <v>69055480</v>
      </c>
      <c r="J510" t="str">
        <f>RIGHT(КХЛ[[#This Row],[Дата рождения]],4)</f>
        <v>1981</v>
      </c>
    </row>
    <row r="511" spans="3:10" x14ac:dyDescent="0.3">
      <c r="C511">
        <v>175</v>
      </c>
      <c r="D511" t="s">
        <v>1067</v>
      </c>
      <c r="E511" t="s">
        <v>67</v>
      </c>
      <c r="F511" s="14" t="s">
        <v>910</v>
      </c>
      <c r="G511">
        <v>29</v>
      </c>
      <c r="H511" t="s">
        <v>106</v>
      </c>
      <c r="I511">
        <v>13979903</v>
      </c>
      <c r="J511" t="str">
        <f>RIGHT(КХЛ[[#This Row],[Дата рождения]],4)</f>
        <v>1988</v>
      </c>
    </row>
    <row r="512" spans="3:10" x14ac:dyDescent="0.3">
      <c r="C512">
        <v>1512</v>
      </c>
      <c r="D512" t="s">
        <v>1068</v>
      </c>
      <c r="E512" t="s">
        <v>61</v>
      </c>
      <c r="F512" s="14" t="s">
        <v>1069</v>
      </c>
      <c r="G512">
        <v>38</v>
      </c>
      <c r="H512" t="s">
        <v>115</v>
      </c>
      <c r="I512">
        <v>63313159</v>
      </c>
      <c r="J512" t="str">
        <f>RIGHT(КХЛ[[#This Row],[Дата рождения]],4)</f>
        <v>1979</v>
      </c>
    </row>
    <row r="513" spans="3:10" x14ac:dyDescent="0.3">
      <c r="C513">
        <v>1308</v>
      </c>
      <c r="D513" t="s">
        <v>1070</v>
      </c>
      <c r="E513" t="s">
        <v>61</v>
      </c>
      <c r="F513" s="14" t="s">
        <v>1071</v>
      </c>
      <c r="G513">
        <v>21</v>
      </c>
      <c r="H513" t="s">
        <v>63</v>
      </c>
      <c r="I513">
        <v>55734320</v>
      </c>
      <c r="J513" t="str">
        <f>RIGHT(КХЛ[[#This Row],[Дата рождения]],4)</f>
        <v>1996</v>
      </c>
    </row>
    <row r="514" spans="3:10" x14ac:dyDescent="0.3">
      <c r="C514">
        <v>1120</v>
      </c>
      <c r="D514" t="s">
        <v>1072</v>
      </c>
      <c r="E514" t="s">
        <v>67</v>
      </c>
      <c r="F514" s="14" t="s">
        <v>1073</v>
      </c>
      <c r="G514">
        <v>33</v>
      </c>
      <c r="H514" t="s">
        <v>78</v>
      </c>
      <c r="I514">
        <v>37750174</v>
      </c>
      <c r="J514" t="str">
        <f>RIGHT(КХЛ[[#This Row],[Дата рождения]],4)</f>
        <v>1984</v>
      </c>
    </row>
    <row r="515" spans="3:10" x14ac:dyDescent="0.3">
      <c r="C515">
        <v>1344</v>
      </c>
      <c r="D515" t="s">
        <v>1074</v>
      </c>
      <c r="E515" t="s">
        <v>61</v>
      </c>
      <c r="F515" s="14" t="s">
        <v>1075</v>
      </c>
      <c r="G515">
        <v>34</v>
      </c>
      <c r="H515" t="s">
        <v>164</v>
      </c>
      <c r="I515">
        <v>92899711</v>
      </c>
      <c r="J515" t="str">
        <f>RIGHT(КХЛ[[#This Row],[Дата рождения]],4)</f>
        <v>1983</v>
      </c>
    </row>
    <row r="516" spans="3:10" x14ac:dyDescent="0.3">
      <c r="C516">
        <v>1605</v>
      </c>
      <c r="D516" t="s">
        <v>1076</v>
      </c>
      <c r="E516" t="s">
        <v>61</v>
      </c>
      <c r="F516" s="14" t="s">
        <v>1077</v>
      </c>
      <c r="G516">
        <v>30</v>
      </c>
      <c r="H516" t="s">
        <v>311</v>
      </c>
      <c r="I516">
        <v>90363588</v>
      </c>
      <c r="J516" t="str">
        <f>RIGHT(КХЛ[[#This Row],[Дата рождения]],4)</f>
        <v>1988</v>
      </c>
    </row>
    <row r="517" spans="3:10" x14ac:dyDescent="0.3">
      <c r="C517">
        <v>980</v>
      </c>
      <c r="D517" t="s">
        <v>1078</v>
      </c>
      <c r="E517" t="s">
        <v>61</v>
      </c>
      <c r="F517" s="14" t="s">
        <v>1079</v>
      </c>
      <c r="G517">
        <v>24</v>
      </c>
      <c r="H517" t="s">
        <v>63</v>
      </c>
      <c r="I517">
        <v>93926640</v>
      </c>
      <c r="J517" t="str">
        <f>RIGHT(КХЛ[[#This Row],[Дата рождения]],4)</f>
        <v>1993</v>
      </c>
    </row>
    <row r="518" spans="3:10" x14ac:dyDescent="0.3">
      <c r="C518">
        <v>1032</v>
      </c>
      <c r="D518" t="s">
        <v>1080</v>
      </c>
      <c r="E518" t="s">
        <v>61</v>
      </c>
      <c r="F518" s="14" t="s">
        <v>1081</v>
      </c>
      <c r="G518">
        <v>26</v>
      </c>
      <c r="H518" t="s">
        <v>63</v>
      </c>
      <c r="I518">
        <v>85163719</v>
      </c>
      <c r="J518" t="str">
        <f>RIGHT(КХЛ[[#This Row],[Дата рождения]],4)</f>
        <v>1991</v>
      </c>
    </row>
    <row r="519" spans="3:10" x14ac:dyDescent="0.3">
      <c r="C519">
        <v>687</v>
      </c>
      <c r="D519" t="s">
        <v>1082</v>
      </c>
      <c r="E519" t="s">
        <v>61</v>
      </c>
      <c r="F519" s="14" t="s">
        <v>1083</v>
      </c>
      <c r="G519">
        <v>36</v>
      </c>
      <c r="H519" t="s">
        <v>63</v>
      </c>
      <c r="I519">
        <v>41176065</v>
      </c>
      <c r="J519" t="str">
        <f>RIGHT(КХЛ[[#This Row],[Дата рождения]],4)</f>
        <v>1981</v>
      </c>
    </row>
    <row r="520" spans="3:10" x14ac:dyDescent="0.3">
      <c r="C520">
        <v>1573</v>
      </c>
      <c r="D520" t="s">
        <v>1084</v>
      </c>
      <c r="E520" t="s">
        <v>61</v>
      </c>
      <c r="F520" s="14" t="s">
        <v>1085</v>
      </c>
      <c r="G520">
        <v>22</v>
      </c>
      <c r="H520" t="s">
        <v>63</v>
      </c>
      <c r="I520">
        <v>72142959</v>
      </c>
      <c r="J520" t="str">
        <f>RIGHT(КХЛ[[#This Row],[Дата рождения]],4)</f>
        <v>1995</v>
      </c>
    </row>
    <row r="521" spans="3:10" x14ac:dyDescent="0.3">
      <c r="C521">
        <v>1001</v>
      </c>
      <c r="D521" t="s">
        <v>522</v>
      </c>
      <c r="E521" t="s">
        <v>61</v>
      </c>
      <c r="F521" s="14" t="s">
        <v>523</v>
      </c>
      <c r="G521">
        <v>24</v>
      </c>
      <c r="H521" t="s">
        <v>63</v>
      </c>
      <c r="I521">
        <v>97738836</v>
      </c>
      <c r="J521" t="str">
        <f>RIGHT(КХЛ[[#This Row],[Дата рождения]],4)</f>
        <v>1993</v>
      </c>
    </row>
    <row r="522" spans="3:10" x14ac:dyDescent="0.3">
      <c r="C522">
        <v>720</v>
      </c>
      <c r="D522" t="s">
        <v>1086</v>
      </c>
      <c r="E522" t="s">
        <v>72</v>
      </c>
      <c r="F522" s="14" t="s">
        <v>1087</v>
      </c>
      <c r="G522">
        <v>30</v>
      </c>
      <c r="H522" t="s">
        <v>1088</v>
      </c>
      <c r="I522">
        <v>48685390</v>
      </c>
      <c r="J522" t="str">
        <f>RIGHT(КХЛ[[#This Row],[Дата рождения]],4)</f>
        <v>1987</v>
      </c>
    </row>
    <row r="523" spans="3:10" x14ac:dyDescent="0.3">
      <c r="C523">
        <v>575</v>
      </c>
      <c r="D523" t="s">
        <v>1089</v>
      </c>
      <c r="E523" t="s">
        <v>67</v>
      </c>
      <c r="F523" s="14" t="s">
        <v>1090</v>
      </c>
      <c r="G523">
        <v>41</v>
      </c>
      <c r="H523" t="s">
        <v>88</v>
      </c>
      <c r="I523">
        <v>80510719</v>
      </c>
      <c r="J523" t="str">
        <f>RIGHT(КХЛ[[#This Row],[Дата рождения]],4)</f>
        <v>1976</v>
      </c>
    </row>
    <row r="524" spans="3:10" x14ac:dyDescent="0.3">
      <c r="C524">
        <v>1116</v>
      </c>
      <c r="D524" t="s">
        <v>1091</v>
      </c>
      <c r="E524" t="s">
        <v>67</v>
      </c>
      <c r="F524" s="14" t="s">
        <v>1092</v>
      </c>
      <c r="G524">
        <v>26</v>
      </c>
      <c r="H524" t="s">
        <v>88</v>
      </c>
      <c r="I524">
        <v>72749423</v>
      </c>
      <c r="J524" t="str">
        <f>RIGHT(КХЛ[[#This Row],[Дата рождения]],4)</f>
        <v>1991</v>
      </c>
    </row>
    <row r="525" spans="3:10" x14ac:dyDescent="0.3">
      <c r="C525">
        <v>1165</v>
      </c>
      <c r="D525" t="s">
        <v>1093</v>
      </c>
      <c r="E525" t="s">
        <v>61</v>
      </c>
      <c r="F525" s="14" t="s">
        <v>1094</v>
      </c>
      <c r="G525">
        <v>37</v>
      </c>
      <c r="H525" t="s">
        <v>490</v>
      </c>
      <c r="I525">
        <v>12803461</v>
      </c>
      <c r="J525" t="str">
        <f>RIGHT(КХЛ[[#This Row],[Дата рождения]],4)</f>
        <v>1980</v>
      </c>
    </row>
    <row r="526" spans="3:10" x14ac:dyDescent="0.3">
      <c r="C526">
        <v>1008</v>
      </c>
      <c r="D526" t="s">
        <v>1095</v>
      </c>
      <c r="E526" t="s">
        <v>61</v>
      </c>
      <c r="F526" s="14" t="s">
        <v>1096</v>
      </c>
      <c r="G526">
        <v>33</v>
      </c>
      <c r="H526" t="s">
        <v>120</v>
      </c>
      <c r="I526">
        <v>7646343</v>
      </c>
      <c r="J526" t="str">
        <f>RIGHT(КХЛ[[#This Row],[Дата рождения]],4)</f>
        <v>1984</v>
      </c>
    </row>
    <row r="527" spans="3:10" x14ac:dyDescent="0.3">
      <c r="C527">
        <v>1107</v>
      </c>
      <c r="D527" t="s">
        <v>1097</v>
      </c>
      <c r="E527" t="s">
        <v>61</v>
      </c>
      <c r="F527" s="14" t="s">
        <v>1098</v>
      </c>
      <c r="G527">
        <v>21</v>
      </c>
      <c r="H527" t="s">
        <v>63</v>
      </c>
      <c r="I527">
        <v>8216744</v>
      </c>
      <c r="J527" t="str">
        <f>RIGHT(КХЛ[[#This Row],[Дата рождения]],4)</f>
        <v>1996</v>
      </c>
    </row>
    <row r="528" spans="3:10" x14ac:dyDescent="0.3">
      <c r="C528">
        <v>709</v>
      </c>
      <c r="D528" t="s">
        <v>1099</v>
      </c>
      <c r="E528" t="s">
        <v>67</v>
      </c>
      <c r="F528" s="14" t="s">
        <v>1100</v>
      </c>
      <c r="G528">
        <v>40</v>
      </c>
      <c r="H528" t="s">
        <v>120</v>
      </c>
      <c r="I528">
        <v>23293536</v>
      </c>
      <c r="J528" t="str">
        <f>RIGHT(КХЛ[[#This Row],[Дата рождения]],4)</f>
        <v>1977</v>
      </c>
    </row>
    <row r="529" spans="3:10" x14ac:dyDescent="0.3">
      <c r="C529">
        <v>205</v>
      </c>
      <c r="D529" t="s">
        <v>1101</v>
      </c>
      <c r="E529" t="s">
        <v>67</v>
      </c>
      <c r="F529" s="14" t="s">
        <v>1102</v>
      </c>
      <c r="G529">
        <v>26</v>
      </c>
      <c r="H529" t="s">
        <v>63</v>
      </c>
      <c r="I529">
        <v>25148691</v>
      </c>
      <c r="J529" t="str">
        <f>RIGHT(КХЛ[[#This Row],[Дата рождения]],4)</f>
        <v>1991</v>
      </c>
    </row>
    <row r="530" spans="3:10" x14ac:dyDescent="0.3">
      <c r="C530">
        <v>963</v>
      </c>
      <c r="D530" t="s">
        <v>1103</v>
      </c>
      <c r="E530" t="s">
        <v>61</v>
      </c>
      <c r="F530" s="14" t="s">
        <v>1104</v>
      </c>
      <c r="G530">
        <v>44</v>
      </c>
      <c r="H530" t="s">
        <v>120</v>
      </c>
      <c r="I530">
        <v>94546226</v>
      </c>
      <c r="J530" t="str">
        <f>RIGHT(КХЛ[[#This Row],[Дата рождения]],4)</f>
        <v>1973</v>
      </c>
    </row>
    <row r="531" spans="3:10" x14ac:dyDescent="0.3">
      <c r="C531">
        <v>355</v>
      </c>
      <c r="D531" t="s">
        <v>1105</v>
      </c>
      <c r="E531" t="s">
        <v>61</v>
      </c>
      <c r="F531" s="14" t="s">
        <v>1106</v>
      </c>
      <c r="G531">
        <v>39</v>
      </c>
      <c r="H531" t="s">
        <v>388</v>
      </c>
      <c r="I531">
        <v>44673513</v>
      </c>
      <c r="J531" t="str">
        <f>RIGHT(КХЛ[[#This Row],[Дата рождения]],4)</f>
        <v>1978</v>
      </c>
    </row>
    <row r="532" spans="3:10" x14ac:dyDescent="0.3">
      <c r="C532">
        <v>466</v>
      </c>
      <c r="D532" t="s">
        <v>1107</v>
      </c>
      <c r="E532" t="s">
        <v>61</v>
      </c>
      <c r="F532" s="14" t="s">
        <v>1108</v>
      </c>
      <c r="G532">
        <v>26</v>
      </c>
      <c r="H532" t="s">
        <v>63</v>
      </c>
      <c r="I532">
        <v>41713722</v>
      </c>
      <c r="J532" t="str">
        <f>RIGHT(КХЛ[[#This Row],[Дата рождения]],4)</f>
        <v>1991</v>
      </c>
    </row>
    <row r="533" spans="3:10" x14ac:dyDescent="0.3">
      <c r="C533">
        <v>222</v>
      </c>
      <c r="D533" t="s">
        <v>1109</v>
      </c>
      <c r="E533" t="s">
        <v>61</v>
      </c>
      <c r="F533" s="14" t="s">
        <v>1110</v>
      </c>
      <c r="G533">
        <v>40</v>
      </c>
      <c r="H533" t="s">
        <v>127</v>
      </c>
      <c r="I533">
        <v>83871634</v>
      </c>
      <c r="J533" t="str">
        <f>RIGHT(КХЛ[[#This Row],[Дата рождения]],4)</f>
        <v>1977</v>
      </c>
    </row>
    <row r="534" spans="3:10" x14ac:dyDescent="0.3">
      <c r="C534">
        <v>966</v>
      </c>
      <c r="D534" t="s">
        <v>1111</v>
      </c>
      <c r="E534" t="s">
        <v>61</v>
      </c>
      <c r="F534" s="14" t="s">
        <v>1112</v>
      </c>
      <c r="G534">
        <v>20</v>
      </c>
      <c r="H534" t="s">
        <v>63</v>
      </c>
      <c r="I534">
        <v>5728163</v>
      </c>
      <c r="J534" t="str">
        <f>RIGHT(КХЛ[[#This Row],[Дата рождения]],4)</f>
        <v>1997</v>
      </c>
    </row>
    <row r="535" spans="3:10" x14ac:dyDescent="0.3">
      <c r="C535">
        <v>269</v>
      </c>
      <c r="D535" t="s">
        <v>1113</v>
      </c>
      <c r="E535" t="s">
        <v>72</v>
      </c>
      <c r="F535" s="14" t="s">
        <v>1114</v>
      </c>
      <c r="G535">
        <v>32</v>
      </c>
      <c r="H535" t="s">
        <v>63</v>
      </c>
      <c r="I535">
        <v>73194237</v>
      </c>
      <c r="J535" t="str">
        <f>RIGHT(КХЛ[[#This Row],[Дата рождения]],4)</f>
        <v>1985</v>
      </c>
    </row>
    <row r="536" spans="3:10" x14ac:dyDescent="0.3">
      <c r="C536">
        <v>545</v>
      </c>
      <c r="D536" t="s">
        <v>1115</v>
      </c>
      <c r="E536" t="s">
        <v>67</v>
      </c>
      <c r="F536" s="14" t="s">
        <v>1116</v>
      </c>
      <c r="G536">
        <v>43</v>
      </c>
      <c r="H536" t="s">
        <v>63</v>
      </c>
      <c r="I536">
        <v>55990344</v>
      </c>
      <c r="J536" t="str">
        <f>RIGHT(КХЛ[[#This Row],[Дата рождения]],4)</f>
        <v>1974</v>
      </c>
    </row>
    <row r="537" spans="3:10" x14ac:dyDescent="0.3">
      <c r="C537">
        <v>1658</v>
      </c>
      <c r="D537" t="s">
        <v>1117</v>
      </c>
      <c r="E537" t="s">
        <v>61</v>
      </c>
      <c r="F537" s="14" t="s">
        <v>1118</v>
      </c>
      <c r="G537">
        <v>34</v>
      </c>
      <c r="H537" t="s">
        <v>78</v>
      </c>
      <c r="I537">
        <v>52013686</v>
      </c>
      <c r="J537" t="str">
        <f>RIGHT(КХЛ[[#This Row],[Дата рождения]],4)</f>
        <v>1983</v>
      </c>
    </row>
    <row r="538" spans="3:10" x14ac:dyDescent="0.3">
      <c r="C538">
        <v>672</v>
      </c>
      <c r="D538" t="s">
        <v>1119</v>
      </c>
      <c r="E538" t="s">
        <v>61</v>
      </c>
      <c r="F538" s="14" t="s">
        <v>1120</v>
      </c>
      <c r="G538">
        <v>29</v>
      </c>
      <c r="H538" t="s">
        <v>88</v>
      </c>
      <c r="I538">
        <v>10968221</v>
      </c>
      <c r="J538" t="str">
        <f>RIGHT(КХЛ[[#This Row],[Дата рождения]],4)</f>
        <v>1988</v>
      </c>
    </row>
    <row r="539" spans="3:10" x14ac:dyDescent="0.3">
      <c r="C539">
        <v>581</v>
      </c>
      <c r="D539" t="s">
        <v>1121</v>
      </c>
      <c r="E539" t="s">
        <v>61</v>
      </c>
      <c r="F539" s="14" t="s">
        <v>1122</v>
      </c>
      <c r="G539">
        <v>31</v>
      </c>
      <c r="H539" t="s">
        <v>106</v>
      </c>
      <c r="I539">
        <v>45696975</v>
      </c>
      <c r="J539" t="str">
        <f>RIGHT(КХЛ[[#This Row],[Дата рождения]],4)</f>
        <v>1987</v>
      </c>
    </row>
    <row r="540" spans="3:10" x14ac:dyDescent="0.3">
      <c r="C540">
        <v>338</v>
      </c>
      <c r="D540" t="s">
        <v>1123</v>
      </c>
      <c r="E540" t="s">
        <v>67</v>
      </c>
      <c r="F540" s="14" t="s">
        <v>1124</v>
      </c>
      <c r="G540">
        <v>26</v>
      </c>
      <c r="H540" t="s">
        <v>63</v>
      </c>
      <c r="I540">
        <v>34085629</v>
      </c>
      <c r="J540" t="str">
        <f>RIGHT(КХЛ[[#This Row],[Дата рождения]],4)</f>
        <v>1991</v>
      </c>
    </row>
    <row r="541" spans="3:10" x14ac:dyDescent="0.3">
      <c r="C541">
        <v>1278</v>
      </c>
      <c r="D541" t="s">
        <v>1125</v>
      </c>
      <c r="E541" t="s">
        <v>61</v>
      </c>
      <c r="F541" s="14" t="s">
        <v>1126</v>
      </c>
      <c r="G541">
        <v>24</v>
      </c>
      <c r="H541" t="s">
        <v>63</v>
      </c>
      <c r="I541">
        <v>33325459</v>
      </c>
      <c r="J541" t="str">
        <f>RIGHT(КХЛ[[#This Row],[Дата рождения]],4)</f>
        <v>1993</v>
      </c>
    </row>
    <row r="542" spans="3:10" x14ac:dyDescent="0.3">
      <c r="C542">
        <v>481</v>
      </c>
      <c r="D542" t="s">
        <v>1127</v>
      </c>
      <c r="E542" t="s">
        <v>61</v>
      </c>
      <c r="F542" s="14" t="s">
        <v>1128</v>
      </c>
      <c r="G542">
        <v>44</v>
      </c>
      <c r="H542" t="s">
        <v>63</v>
      </c>
      <c r="I542">
        <v>98404591</v>
      </c>
      <c r="J542" t="str">
        <f>RIGHT(КХЛ[[#This Row],[Дата рождения]],4)</f>
        <v>1973</v>
      </c>
    </row>
    <row r="543" spans="3:10" x14ac:dyDescent="0.3">
      <c r="C543">
        <v>53</v>
      </c>
      <c r="D543" t="s">
        <v>1129</v>
      </c>
      <c r="E543" t="s">
        <v>61</v>
      </c>
      <c r="F543" s="14" t="s">
        <v>1130</v>
      </c>
      <c r="G543">
        <v>18</v>
      </c>
      <c r="H543" t="s">
        <v>1131</v>
      </c>
      <c r="I543">
        <v>2482875</v>
      </c>
      <c r="J543" t="str">
        <f>RIGHT(КХЛ[[#This Row],[Дата рождения]],4)</f>
        <v>1999</v>
      </c>
    </row>
    <row r="544" spans="3:10" x14ac:dyDescent="0.3">
      <c r="C544">
        <v>76</v>
      </c>
      <c r="D544" t="s">
        <v>1132</v>
      </c>
      <c r="E544" t="s">
        <v>67</v>
      </c>
      <c r="F544" s="14" t="s">
        <v>1133</v>
      </c>
      <c r="G544">
        <v>28</v>
      </c>
      <c r="H544" t="s">
        <v>63</v>
      </c>
      <c r="I544">
        <v>18522014</v>
      </c>
      <c r="J544" t="str">
        <f>RIGHT(КХЛ[[#This Row],[Дата рождения]],4)</f>
        <v>1989</v>
      </c>
    </row>
    <row r="545" spans="3:10" x14ac:dyDescent="0.3">
      <c r="C545">
        <v>834</v>
      </c>
      <c r="D545" t="s">
        <v>1134</v>
      </c>
      <c r="E545" t="s">
        <v>61</v>
      </c>
      <c r="F545" s="14" t="s">
        <v>1135</v>
      </c>
      <c r="G545">
        <v>38</v>
      </c>
      <c r="H545" t="s">
        <v>63</v>
      </c>
      <c r="I545">
        <v>41288340</v>
      </c>
      <c r="J545" t="str">
        <f>RIGHT(КХЛ[[#This Row],[Дата рождения]],4)</f>
        <v>1979</v>
      </c>
    </row>
    <row r="546" spans="3:10" x14ac:dyDescent="0.3">
      <c r="C546">
        <v>171</v>
      </c>
      <c r="D546" t="s">
        <v>1136</v>
      </c>
      <c r="E546" t="s">
        <v>67</v>
      </c>
      <c r="F546" s="14" t="s">
        <v>1137</v>
      </c>
      <c r="G546">
        <v>20</v>
      </c>
      <c r="H546" t="s">
        <v>78</v>
      </c>
      <c r="I546">
        <v>70717858</v>
      </c>
      <c r="J546" t="str">
        <f>RIGHT(КХЛ[[#This Row],[Дата рождения]],4)</f>
        <v>1997</v>
      </c>
    </row>
    <row r="547" spans="3:10" x14ac:dyDescent="0.3">
      <c r="C547">
        <v>420</v>
      </c>
      <c r="D547" t="s">
        <v>1138</v>
      </c>
      <c r="E547" t="s">
        <v>61</v>
      </c>
      <c r="F547" s="14" t="s">
        <v>1139</v>
      </c>
      <c r="G547">
        <v>31</v>
      </c>
      <c r="H547" t="s">
        <v>63</v>
      </c>
      <c r="I547">
        <v>6213454</v>
      </c>
      <c r="J547" t="str">
        <f>RIGHT(КХЛ[[#This Row],[Дата рождения]],4)</f>
        <v>1986</v>
      </c>
    </row>
    <row r="548" spans="3:10" x14ac:dyDescent="0.3">
      <c r="C548">
        <v>1118</v>
      </c>
      <c r="D548" t="s">
        <v>1140</v>
      </c>
      <c r="E548" t="s">
        <v>61</v>
      </c>
      <c r="F548" s="14" t="s">
        <v>1141</v>
      </c>
      <c r="G548">
        <v>24</v>
      </c>
      <c r="H548" t="s">
        <v>63</v>
      </c>
      <c r="I548">
        <v>87193303</v>
      </c>
      <c r="J548" t="str">
        <f>RIGHT(КХЛ[[#This Row],[Дата рождения]],4)</f>
        <v>1993</v>
      </c>
    </row>
    <row r="549" spans="3:10" x14ac:dyDescent="0.3">
      <c r="C549">
        <v>60</v>
      </c>
      <c r="D549" t="s">
        <v>1142</v>
      </c>
      <c r="E549" t="s">
        <v>61</v>
      </c>
      <c r="F549" s="14" t="s">
        <v>1143</v>
      </c>
      <c r="G549">
        <v>33</v>
      </c>
      <c r="H549" t="s">
        <v>78</v>
      </c>
      <c r="I549">
        <v>13553117</v>
      </c>
      <c r="J549" t="str">
        <f>RIGHT(КХЛ[[#This Row],[Дата рождения]],4)</f>
        <v>1984</v>
      </c>
    </row>
    <row r="550" spans="3:10" x14ac:dyDescent="0.3">
      <c r="C550">
        <v>299</v>
      </c>
      <c r="D550" t="s">
        <v>1144</v>
      </c>
      <c r="E550" t="s">
        <v>67</v>
      </c>
      <c r="F550" s="14" t="s">
        <v>1145</v>
      </c>
      <c r="G550">
        <v>20</v>
      </c>
      <c r="H550" t="s">
        <v>63</v>
      </c>
      <c r="I550">
        <v>76241856</v>
      </c>
      <c r="J550" t="str">
        <f>RIGHT(КХЛ[[#This Row],[Дата рождения]],4)</f>
        <v>1997</v>
      </c>
    </row>
    <row r="551" spans="3:10" x14ac:dyDescent="0.3">
      <c r="C551">
        <v>1127</v>
      </c>
      <c r="D551" t="s">
        <v>1146</v>
      </c>
      <c r="E551" t="s">
        <v>67</v>
      </c>
      <c r="F551" s="14" t="s">
        <v>1147</v>
      </c>
      <c r="G551">
        <v>19</v>
      </c>
      <c r="H551" t="s">
        <v>63</v>
      </c>
      <c r="I551">
        <v>65203608</v>
      </c>
      <c r="J551" t="str">
        <f>RIGHT(КХЛ[[#This Row],[Дата рождения]],4)</f>
        <v>1998</v>
      </c>
    </row>
    <row r="552" spans="3:10" x14ac:dyDescent="0.3">
      <c r="C552">
        <v>1044</v>
      </c>
      <c r="D552" t="s">
        <v>1148</v>
      </c>
      <c r="E552" t="s">
        <v>67</v>
      </c>
      <c r="F552" s="14" t="s">
        <v>820</v>
      </c>
      <c r="G552">
        <v>37</v>
      </c>
      <c r="H552" t="s">
        <v>127</v>
      </c>
      <c r="I552">
        <v>77871434</v>
      </c>
      <c r="J552" t="str">
        <f>RIGHT(КХЛ[[#This Row],[Дата рождения]],4)</f>
        <v>1980</v>
      </c>
    </row>
    <row r="553" spans="3:10" x14ac:dyDescent="0.3">
      <c r="C553">
        <v>1563</v>
      </c>
      <c r="D553" t="s">
        <v>1149</v>
      </c>
      <c r="E553" t="s">
        <v>67</v>
      </c>
      <c r="F553" s="14" t="s">
        <v>1150</v>
      </c>
      <c r="G553">
        <v>27</v>
      </c>
      <c r="H553" t="s">
        <v>63</v>
      </c>
      <c r="I553">
        <v>83579829</v>
      </c>
      <c r="J553" t="str">
        <f>RIGHT(КХЛ[[#This Row],[Дата рождения]],4)</f>
        <v>1991</v>
      </c>
    </row>
    <row r="554" spans="3:10" x14ac:dyDescent="0.3">
      <c r="C554">
        <v>1559</v>
      </c>
      <c r="D554" t="s">
        <v>1151</v>
      </c>
      <c r="E554" t="s">
        <v>61</v>
      </c>
      <c r="F554" s="14" t="s">
        <v>1152</v>
      </c>
      <c r="G554">
        <v>34</v>
      </c>
      <c r="H554" t="s">
        <v>63</v>
      </c>
      <c r="I554">
        <v>9244000</v>
      </c>
      <c r="J554" t="str">
        <f>RIGHT(КХЛ[[#This Row],[Дата рождения]],4)</f>
        <v>1983</v>
      </c>
    </row>
    <row r="555" spans="3:10" x14ac:dyDescent="0.3">
      <c r="C555">
        <v>634</v>
      </c>
      <c r="D555" t="s">
        <v>1153</v>
      </c>
      <c r="E555" t="s">
        <v>61</v>
      </c>
      <c r="F555" s="14" t="s">
        <v>1154</v>
      </c>
      <c r="G555">
        <v>28</v>
      </c>
      <c r="H555" t="s">
        <v>63</v>
      </c>
      <c r="I555">
        <v>86485277</v>
      </c>
      <c r="J555" t="str">
        <f>RIGHT(КХЛ[[#This Row],[Дата рождения]],4)</f>
        <v>1989</v>
      </c>
    </row>
    <row r="556" spans="3:10" x14ac:dyDescent="0.3">
      <c r="C556">
        <v>1406</v>
      </c>
      <c r="D556" t="s">
        <v>1155</v>
      </c>
      <c r="E556" t="s">
        <v>67</v>
      </c>
      <c r="F556" s="14" t="s">
        <v>1156</v>
      </c>
      <c r="G556">
        <v>21</v>
      </c>
      <c r="H556" t="s">
        <v>63</v>
      </c>
      <c r="I556">
        <v>63547595</v>
      </c>
      <c r="J556" t="str">
        <f>RIGHT(КХЛ[[#This Row],[Дата рождения]],4)</f>
        <v>1996</v>
      </c>
    </row>
    <row r="557" spans="3:10" x14ac:dyDescent="0.3">
      <c r="C557">
        <v>998</v>
      </c>
      <c r="D557" t="s">
        <v>1157</v>
      </c>
      <c r="E557" t="s">
        <v>72</v>
      </c>
      <c r="F557" s="14" t="s">
        <v>1158</v>
      </c>
      <c r="G557">
        <v>28</v>
      </c>
      <c r="H557" t="s">
        <v>78</v>
      </c>
      <c r="I557">
        <v>77011788</v>
      </c>
      <c r="J557" t="str">
        <f>RIGHT(КХЛ[[#This Row],[Дата рождения]],4)</f>
        <v>1989</v>
      </c>
    </row>
    <row r="558" spans="3:10" x14ac:dyDescent="0.3">
      <c r="C558">
        <v>23</v>
      </c>
      <c r="D558" t="s">
        <v>1159</v>
      </c>
      <c r="E558" t="s">
        <v>61</v>
      </c>
      <c r="F558" s="14" t="s">
        <v>1160</v>
      </c>
      <c r="G558">
        <v>23</v>
      </c>
      <c r="H558" t="s">
        <v>63</v>
      </c>
      <c r="I558">
        <v>67145594</v>
      </c>
      <c r="J558" t="str">
        <f>RIGHT(КХЛ[[#This Row],[Дата рождения]],4)</f>
        <v>1994</v>
      </c>
    </row>
    <row r="559" spans="3:10" x14ac:dyDescent="0.3">
      <c r="C559">
        <v>412</v>
      </c>
      <c r="D559" t="s">
        <v>436</v>
      </c>
      <c r="E559" t="s">
        <v>67</v>
      </c>
      <c r="F559" s="14" t="s">
        <v>1161</v>
      </c>
      <c r="G559">
        <v>20</v>
      </c>
      <c r="H559" t="s">
        <v>63</v>
      </c>
      <c r="I559">
        <v>39527019</v>
      </c>
      <c r="J559" t="str">
        <f>RIGHT(КХЛ[[#This Row],[Дата рождения]],4)</f>
        <v>1997</v>
      </c>
    </row>
    <row r="560" spans="3:10" x14ac:dyDescent="0.3">
      <c r="C560">
        <v>864</v>
      </c>
      <c r="D560" t="s">
        <v>1162</v>
      </c>
      <c r="E560" t="s">
        <v>67</v>
      </c>
      <c r="F560" s="14" t="s">
        <v>1163</v>
      </c>
      <c r="G560">
        <v>29</v>
      </c>
      <c r="H560" t="s">
        <v>63</v>
      </c>
      <c r="I560">
        <v>14614342</v>
      </c>
      <c r="J560" t="str">
        <f>RIGHT(КХЛ[[#This Row],[Дата рождения]],4)</f>
        <v>1988</v>
      </c>
    </row>
    <row r="561" spans="3:10" x14ac:dyDescent="0.3">
      <c r="C561">
        <v>895</v>
      </c>
      <c r="D561" t="s">
        <v>1164</v>
      </c>
      <c r="E561" t="s">
        <v>67</v>
      </c>
      <c r="F561" s="14" t="s">
        <v>1165</v>
      </c>
      <c r="G561">
        <v>26</v>
      </c>
      <c r="H561" t="s">
        <v>63</v>
      </c>
      <c r="I561">
        <v>68235763</v>
      </c>
      <c r="J561" t="str">
        <f>RIGHT(КХЛ[[#This Row],[Дата рождения]],4)</f>
        <v>1991</v>
      </c>
    </row>
    <row r="562" spans="3:10" x14ac:dyDescent="0.3">
      <c r="C562">
        <v>987</v>
      </c>
      <c r="D562" t="s">
        <v>1166</v>
      </c>
      <c r="E562" t="s">
        <v>61</v>
      </c>
      <c r="F562" s="14" t="s">
        <v>1167</v>
      </c>
      <c r="G562">
        <v>32</v>
      </c>
      <c r="H562" t="s">
        <v>63</v>
      </c>
      <c r="I562">
        <v>9271181</v>
      </c>
      <c r="J562" t="str">
        <f>RIGHT(КХЛ[[#This Row],[Дата рождения]],4)</f>
        <v>1986</v>
      </c>
    </row>
    <row r="563" spans="3:10" x14ac:dyDescent="0.3">
      <c r="C563">
        <v>383</v>
      </c>
      <c r="D563" t="s">
        <v>1168</v>
      </c>
      <c r="E563" t="s">
        <v>72</v>
      </c>
      <c r="F563" s="14" t="s">
        <v>1169</v>
      </c>
      <c r="G563">
        <v>40</v>
      </c>
      <c r="H563" t="s">
        <v>78</v>
      </c>
      <c r="I563">
        <v>41718079</v>
      </c>
      <c r="J563" t="str">
        <f>RIGHT(КХЛ[[#This Row],[Дата рождения]],4)</f>
        <v>1977</v>
      </c>
    </row>
    <row r="564" spans="3:10" x14ac:dyDescent="0.3">
      <c r="C564">
        <v>771</v>
      </c>
      <c r="D564" t="s">
        <v>1170</v>
      </c>
      <c r="E564" t="s">
        <v>67</v>
      </c>
      <c r="F564" s="14" t="s">
        <v>1171</v>
      </c>
      <c r="G564">
        <v>24</v>
      </c>
      <c r="H564" t="s">
        <v>63</v>
      </c>
      <c r="I564">
        <v>63641885</v>
      </c>
      <c r="J564" t="str">
        <f>RIGHT(КХЛ[[#This Row],[Дата рождения]],4)</f>
        <v>1993</v>
      </c>
    </row>
    <row r="565" spans="3:10" x14ac:dyDescent="0.3">
      <c r="C565">
        <v>1041</v>
      </c>
      <c r="D565" t="s">
        <v>1172</v>
      </c>
      <c r="E565" t="s">
        <v>61</v>
      </c>
      <c r="F565" s="14" t="s">
        <v>1173</v>
      </c>
      <c r="G565">
        <v>18</v>
      </c>
      <c r="H565" t="s">
        <v>63</v>
      </c>
      <c r="I565">
        <v>24364019</v>
      </c>
      <c r="J565" t="str">
        <f>RIGHT(КХЛ[[#This Row],[Дата рождения]],4)</f>
        <v>1999</v>
      </c>
    </row>
    <row r="566" spans="3:10" x14ac:dyDescent="0.3">
      <c r="C566">
        <v>889</v>
      </c>
      <c r="D566" t="s">
        <v>1174</v>
      </c>
      <c r="E566" t="s">
        <v>61</v>
      </c>
      <c r="F566" s="14" t="s">
        <v>1175</v>
      </c>
      <c r="G566">
        <v>24</v>
      </c>
      <c r="H566" t="s">
        <v>63</v>
      </c>
      <c r="I566">
        <v>92329879</v>
      </c>
      <c r="J566" t="str">
        <f>RIGHT(КХЛ[[#This Row],[Дата рождения]],4)</f>
        <v>1994</v>
      </c>
    </row>
    <row r="567" spans="3:10" x14ac:dyDescent="0.3">
      <c r="C567">
        <v>652</v>
      </c>
      <c r="D567" t="s">
        <v>1176</v>
      </c>
      <c r="E567" t="s">
        <v>61</v>
      </c>
      <c r="F567" s="14" t="s">
        <v>1177</v>
      </c>
      <c r="G567">
        <v>48</v>
      </c>
      <c r="H567" t="s">
        <v>63</v>
      </c>
      <c r="I567">
        <v>40205306</v>
      </c>
      <c r="J567" t="str">
        <f>RIGHT(КХЛ[[#This Row],[Дата рождения]],4)</f>
        <v>1969</v>
      </c>
    </row>
    <row r="568" spans="3:10" x14ac:dyDescent="0.3">
      <c r="C568">
        <v>531</v>
      </c>
      <c r="D568" t="s">
        <v>1178</v>
      </c>
      <c r="E568" t="s">
        <v>67</v>
      </c>
      <c r="F568" s="14" t="s">
        <v>1179</v>
      </c>
      <c r="G568">
        <v>41</v>
      </c>
      <c r="H568" t="s">
        <v>63</v>
      </c>
      <c r="I568">
        <v>60949817</v>
      </c>
      <c r="J568" t="str">
        <f>RIGHT(КХЛ[[#This Row],[Дата рождения]],4)</f>
        <v>1976</v>
      </c>
    </row>
    <row r="569" spans="3:10" x14ac:dyDescent="0.3">
      <c r="C569">
        <v>1041</v>
      </c>
      <c r="D569" t="s">
        <v>1180</v>
      </c>
      <c r="E569" t="s">
        <v>61</v>
      </c>
      <c r="F569" s="14" t="s">
        <v>1181</v>
      </c>
      <c r="G569">
        <v>26</v>
      </c>
      <c r="H569" t="s">
        <v>164</v>
      </c>
      <c r="I569">
        <v>57742309</v>
      </c>
      <c r="J569" t="str">
        <f>RIGHT(КХЛ[[#This Row],[Дата рождения]],4)</f>
        <v>1991</v>
      </c>
    </row>
    <row r="570" spans="3:10" x14ac:dyDescent="0.3">
      <c r="C570">
        <v>988</v>
      </c>
      <c r="D570" t="s">
        <v>1182</v>
      </c>
      <c r="E570" t="s">
        <v>61</v>
      </c>
      <c r="F570" s="14" t="s">
        <v>1183</v>
      </c>
      <c r="G570">
        <v>25</v>
      </c>
      <c r="H570" t="s">
        <v>63</v>
      </c>
      <c r="I570">
        <v>40056291</v>
      </c>
      <c r="J570" t="str">
        <f>RIGHT(КХЛ[[#This Row],[Дата рождения]],4)</f>
        <v>1992</v>
      </c>
    </row>
    <row r="571" spans="3:10" x14ac:dyDescent="0.3">
      <c r="C571">
        <v>270</v>
      </c>
      <c r="D571" t="s">
        <v>1184</v>
      </c>
      <c r="E571" t="s">
        <v>72</v>
      </c>
      <c r="F571" s="14" t="s">
        <v>1185</v>
      </c>
      <c r="G571">
        <v>31</v>
      </c>
      <c r="H571" t="s">
        <v>127</v>
      </c>
      <c r="I571">
        <v>59474500</v>
      </c>
      <c r="J571" t="str">
        <f>RIGHT(КХЛ[[#This Row],[Дата рождения]],4)</f>
        <v>1987</v>
      </c>
    </row>
    <row r="572" spans="3:10" x14ac:dyDescent="0.3">
      <c r="C572">
        <v>335</v>
      </c>
      <c r="D572" t="s">
        <v>1186</v>
      </c>
      <c r="E572" t="s">
        <v>61</v>
      </c>
      <c r="F572" s="14" t="s">
        <v>1187</v>
      </c>
      <c r="G572">
        <v>30</v>
      </c>
      <c r="H572" t="s">
        <v>164</v>
      </c>
      <c r="I572">
        <v>41179231</v>
      </c>
      <c r="J572" t="str">
        <f>RIGHT(КХЛ[[#This Row],[Дата рождения]],4)</f>
        <v>1987</v>
      </c>
    </row>
    <row r="573" spans="3:10" x14ac:dyDescent="0.3">
      <c r="C573">
        <v>322</v>
      </c>
      <c r="D573" t="s">
        <v>1188</v>
      </c>
      <c r="E573" t="s">
        <v>61</v>
      </c>
      <c r="F573" s="14" t="s">
        <v>1189</v>
      </c>
      <c r="G573">
        <v>21</v>
      </c>
      <c r="H573" t="s">
        <v>63</v>
      </c>
      <c r="I573">
        <v>22609682</v>
      </c>
      <c r="J573" t="str">
        <f>RIGHT(КХЛ[[#This Row],[Дата рождения]],4)</f>
        <v>1996</v>
      </c>
    </row>
    <row r="574" spans="3:10" x14ac:dyDescent="0.3">
      <c r="C574">
        <v>27</v>
      </c>
      <c r="D574" t="s">
        <v>1190</v>
      </c>
      <c r="E574" t="s">
        <v>67</v>
      </c>
      <c r="F574" s="14" t="s">
        <v>1191</v>
      </c>
      <c r="G574">
        <v>23</v>
      </c>
      <c r="H574" t="s">
        <v>63</v>
      </c>
      <c r="I574">
        <v>38876914</v>
      </c>
      <c r="J574" t="str">
        <f>RIGHT(КХЛ[[#This Row],[Дата рождения]],4)</f>
        <v>1995</v>
      </c>
    </row>
    <row r="575" spans="3:10" x14ac:dyDescent="0.3">
      <c r="C575">
        <v>227</v>
      </c>
      <c r="D575" t="s">
        <v>1192</v>
      </c>
      <c r="E575" t="s">
        <v>61</v>
      </c>
      <c r="F575" s="14" t="s">
        <v>1193</v>
      </c>
      <c r="G575">
        <v>22</v>
      </c>
      <c r="H575" t="s">
        <v>63</v>
      </c>
      <c r="I575">
        <v>3441177</v>
      </c>
      <c r="J575" t="str">
        <f>RIGHT(КХЛ[[#This Row],[Дата рождения]],4)</f>
        <v>1995</v>
      </c>
    </row>
    <row r="576" spans="3:10" x14ac:dyDescent="0.3">
      <c r="C576">
        <v>130</v>
      </c>
      <c r="D576" t="s">
        <v>1194</v>
      </c>
      <c r="E576" t="s">
        <v>61</v>
      </c>
      <c r="F576" s="14" t="s">
        <v>1195</v>
      </c>
      <c r="G576">
        <v>38</v>
      </c>
      <c r="H576" t="s">
        <v>63</v>
      </c>
      <c r="I576">
        <v>17118290</v>
      </c>
      <c r="J576" t="str">
        <f>RIGHT(КХЛ[[#This Row],[Дата рождения]],4)</f>
        <v>1979</v>
      </c>
    </row>
    <row r="577" spans="3:10" x14ac:dyDescent="0.3">
      <c r="C577">
        <v>81</v>
      </c>
      <c r="D577" t="s">
        <v>1196</v>
      </c>
      <c r="E577" t="s">
        <v>72</v>
      </c>
      <c r="F577" s="14" t="s">
        <v>1197</v>
      </c>
      <c r="G577">
        <v>19</v>
      </c>
      <c r="H577" t="s">
        <v>63</v>
      </c>
      <c r="I577">
        <v>41233730</v>
      </c>
      <c r="J577" t="str">
        <f>RIGHT(КХЛ[[#This Row],[Дата рождения]],4)</f>
        <v>1998</v>
      </c>
    </row>
    <row r="578" spans="3:10" x14ac:dyDescent="0.3">
      <c r="C578">
        <v>686</v>
      </c>
      <c r="D578" t="s">
        <v>1198</v>
      </c>
      <c r="E578" t="s">
        <v>72</v>
      </c>
      <c r="F578" s="14" t="s">
        <v>1199</v>
      </c>
      <c r="G578">
        <v>36</v>
      </c>
      <c r="H578" t="s">
        <v>63</v>
      </c>
      <c r="I578">
        <v>60971147</v>
      </c>
      <c r="J578" t="str">
        <f>RIGHT(КХЛ[[#This Row],[Дата рождения]],4)</f>
        <v>1981</v>
      </c>
    </row>
    <row r="579" spans="3:10" x14ac:dyDescent="0.3">
      <c r="C579">
        <v>1453</v>
      </c>
      <c r="D579" t="s">
        <v>1200</v>
      </c>
      <c r="E579" t="s">
        <v>61</v>
      </c>
      <c r="F579" s="14" t="s">
        <v>1201</v>
      </c>
      <c r="G579">
        <v>23</v>
      </c>
      <c r="H579" t="s">
        <v>63</v>
      </c>
      <c r="I579">
        <v>61119290</v>
      </c>
      <c r="J579" t="str">
        <f>RIGHT(КХЛ[[#This Row],[Дата рождения]],4)</f>
        <v>1995</v>
      </c>
    </row>
    <row r="580" spans="3:10" x14ac:dyDescent="0.3">
      <c r="C580">
        <v>196</v>
      </c>
      <c r="D580" t="s">
        <v>1202</v>
      </c>
      <c r="E580" t="s">
        <v>67</v>
      </c>
      <c r="F580" s="14" t="s">
        <v>1203</v>
      </c>
      <c r="G580">
        <v>40</v>
      </c>
      <c r="H580" t="s">
        <v>115</v>
      </c>
      <c r="I580">
        <v>22900369</v>
      </c>
      <c r="J580" t="str">
        <f>RIGHT(КХЛ[[#This Row],[Дата рождения]],4)</f>
        <v>1977</v>
      </c>
    </row>
    <row r="581" spans="3:10" x14ac:dyDescent="0.3">
      <c r="C581">
        <v>1144</v>
      </c>
      <c r="D581" t="s">
        <v>1204</v>
      </c>
      <c r="E581" t="s">
        <v>61</v>
      </c>
      <c r="F581" s="14" t="s">
        <v>1205</v>
      </c>
      <c r="G581">
        <v>27</v>
      </c>
      <c r="H581" t="s">
        <v>63</v>
      </c>
      <c r="I581">
        <v>50126325</v>
      </c>
      <c r="J581" t="str">
        <f>RIGHT(КХЛ[[#This Row],[Дата рождения]],4)</f>
        <v>1990</v>
      </c>
    </row>
    <row r="582" spans="3:10" x14ac:dyDescent="0.3">
      <c r="C582">
        <v>956</v>
      </c>
      <c r="D582" t="s">
        <v>1206</v>
      </c>
      <c r="E582" t="s">
        <v>67</v>
      </c>
      <c r="F582" s="14" t="s">
        <v>1207</v>
      </c>
      <c r="G582">
        <v>35</v>
      </c>
      <c r="H582" t="s">
        <v>63</v>
      </c>
      <c r="I582">
        <v>43730308</v>
      </c>
      <c r="J582" t="str">
        <f>RIGHT(КХЛ[[#This Row],[Дата рождения]],4)</f>
        <v>1982</v>
      </c>
    </row>
    <row r="583" spans="3:10" x14ac:dyDescent="0.3">
      <c r="C583">
        <v>46</v>
      </c>
      <c r="D583" t="s">
        <v>1208</v>
      </c>
      <c r="E583" t="s">
        <v>61</v>
      </c>
      <c r="F583" s="14" t="s">
        <v>1209</v>
      </c>
      <c r="G583">
        <v>26</v>
      </c>
      <c r="H583" t="s">
        <v>63</v>
      </c>
      <c r="I583">
        <v>60035982</v>
      </c>
      <c r="J583" t="str">
        <f>RIGHT(КХЛ[[#This Row],[Дата рождения]],4)</f>
        <v>1991</v>
      </c>
    </row>
    <row r="584" spans="3:10" x14ac:dyDescent="0.3">
      <c r="C584">
        <v>967</v>
      </c>
      <c r="D584" t="s">
        <v>1210</v>
      </c>
      <c r="E584" t="s">
        <v>67</v>
      </c>
      <c r="F584" s="14" t="s">
        <v>479</v>
      </c>
      <c r="G584">
        <v>25</v>
      </c>
      <c r="H584" t="s">
        <v>63</v>
      </c>
      <c r="I584">
        <v>87153137</v>
      </c>
      <c r="J584" t="str">
        <f>RIGHT(КХЛ[[#This Row],[Дата рождения]],4)</f>
        <v>1992</v>
      </c>
    </row>
    <row r="585" spans="3:10" x14ac:dyDescent="0.3">
      <c r="C585">
        <v>776</v>
      </c>
      <c r="D585" t="s">
        <v>1211</v>
      </c>
      <c r="E585" t="s">
        <v>61</v>
      </c>
      <c r="F585" s="14" t="s">
        <v>1212</v>
      </c>
      <c r="G585">
        <v>36</v>
      </c>
      <c r="H585" t="s">
        <v>78</v>
      </c>
      <c r="I585">
        <v>50884494</v>
      </c>
      <c r="J585" t="str">
        <f>RIGHT(КХЛ[[#This Row],[Дата рождения]],4)</f>
        <v>1981</v>
      </c>
    </row>
    <row r="586" spans="3:10" x14ac:dyDescent="0.3">
      <c r="C586">
        <v>1157</v>
      </c>
      <c r="D586" t="s">
        <v>1213</v>
      </c>
      <c r="E586" t="s">
        <v>61</v>
      </c>
      <c r="F586" s="14" t="s">
        <v>1214</v>
      </c>
      <c r="G586">
        <v>24</v>
      </c>
      <c r="H586" t="s">
        <v>63</v>
      </c>
      <c r="I586">
        <v>89602731</v>
      </c>
      <c r="J586" t="str">
        <f>RIGHT(КХЛ[[#This Row],[Дата рождения]],4)</f>
        <v>1993</v>
      </c>
    </row>
    <row r="587" spans="3:10" x14ac:dyDescent="0.3">
      <c r="C587">
        <v>1007</v>
      </c>
      <c r="D587" t="s">
        <v>1215</v>
      </c>
      <c r="E587" t="s">
        <v>61</v>
      </c>
      <c r="F587" s="14" t="s">
        <v>1216</v>
      </c>
      <c r="G587">
        <v>39</v>
      </c>
      <c r="H587" t="s">
        <v>63</v>
      </c>
      <c r="I587">
        <v>17933583</v>
      </c>
      <c r="J587" t="str">
        <f>RIGHT(КХЛ[[#This Row],[Дата рождения]],4)</f>
        <v>1978</v>
      </c>
    </row>
    <row r="588" spans="3:10" x14ac:dyDescent="0.3">
      <c r="C588">
        <v>1102</v>
      </c>
      <c r="D588" t="s">
        <v>1217</v>
      </c>
      <c r="E588" t="s">
        <v>61</v>
      </c>
      <c r="F588" s="14" t="s">
        <v>1218</v>
      </c>
      <c r="G588">
        <v>23</v>
      </c>
      <c r="H588" t="s">
        <v>63</v>
      </c>
      <c r="I588">
        <v>90206332</v>
      </c>
      <c r="J588" t="str">
        <f>RIGHT(КХЛ[[#This Row],[Дата рождения]],4)</f>
        <v>1994</v>
      </c>
    </row>
    <row r="589" spans="3:10" x14ac:dyDescent="0.3">
      <c r="C589">
        <v>725</v>
      </c>
      <c r="D589" t="s">
        <v>1219</v>
      </c>
      <c r="E589" t="s">
        <v>67</v>
      </c>
      <c r="F589" s="14" t="s">
        <v>1220</v>
      </c>
      <c r="G589">
        <v>34</v>
      </c>
      <c r="H589" t="s">
        <v>120</v>
      </c>
      <c r="I589">
        <v>79523892</v>
      </c>
      <c r="J589" t="str">
        <f>RIGHT(КХЛ[[#This Row],[Дата рождения]],4)</f>
        <v>1983</v>
      </c>
    </row>
    <row r="590" spans="3:10" x14ac:dyDescent="0.3">
      <c r="C590">
        <v>239</v>
      </c>
      <c r="D590" t="s">
        <v>1221</v>
      </c>
      <c r="E590" t="s">
        <v>67</v>
      </c>
      <c r="F590" s="14" t="s">
        <v>1222</v>
      </c>
      <c r="G590">
        <v>22</v>
      </c>
      <c r="H590" t="s">
        <v>63</v>
      </c>
      <c r="I590">
        <v>6600832</v>
      </c>
      <c r="J590" t="str">
        <f>RIGHT(КХЛ[[#This Row],[Дата рождения]],4)</f>
        <v>1995</v>
      </c>
    </row>
    <row r="591" spans="3:10" x14ac:dyDescent="0.3">
      <c r="C591">
        <v>821</v>
      </c>
      <c r="D591" t="s">
        <v>1223</v>
      </c>
      <c r="E591" t="s">
        <v>61</v>
      </c>
      <c r="F591" s="14" t="s">
        <v>1224</v>
      </c>
      <c r="G591">
        <v>31</v>
      </c>
      <c r="H591" t="s">
        <v>63</v>
      </c>
      <c r="I591">
        <v>23304612</v>
      </c>
      <c r="J591" t="str">
        <f>RIGHT(КХЛ[[#This Row],[Дата рождения]],4)</f>
        <v>1986</v>
      </c>
    </row>
    <row r="592" spans="3:10" x14ac:dyDescent="0.3">
      <c r="C592">
        <v>226</v>
      </c>
      <c r="D592" t="s">
        <v>1225</v>
      </c>
      <c r="E592" t="s">
        <v>61</v>
      </c>
      <c r="F592" s="14" t="s">
        <v>1226</v>
      </c>
      <c r="G592">
        <v>18</v>
      </c>
      <c r="H592" t="s">
        <v>63</v>
      </c>
      <c r="I592">
        <v>72484420</v>
      </c>
      <c r="J592" t="str">
        <f>RIGHT(КХЛ[[#This Row],[Дата рождения]],4)</f>
        <v>1999</v>
      </c>
    </row>
    <row r="593" spans="3:10" x14ac:dyDescent="0.3">
      <c r="C593">
        <v>1366</v>
      </c>
      <c r="D593" t="s">
        <v>1227</v>
      </c>
      <c r="E593" t="s">
        <v>61</v>
      </c>
      <c r="F593" s="14" t="s">
        <v>1228</v>
      </c>
      <c r="G593">
        <v>27</v>
      </c>
      <c r="H593" t="s">
        <v>63</v>
      </c>
      <c r="I593">
        <v>3635569</v>
      </c>
      <c r="J593" t="str">
        <f>RIGHT(КХЛ[[#This Row],[Дата рождения]],4)</f>
        <v>1990</v>
      </c>
    </row>
    <row r="594" spans="3:10" x14ac:dyDescent="0.3">
      <c r="C594">
        <v>864</v>
      </c>
      <c r="D594" t="s">
        <v>1229</v>
      </c>
      <c r="E594" t="s">
        <v>72</v>
      </c>
      <c r="F594" s="14" t="s">
        <v>1230</v>
      </c>
      <c r="G594">
        <v>30</v>
      </c>
      <c r="H594" t="s">
        <v>63</v>
      </c>
      <c r="I594">
        <v>8331990</v>
      </c>
      <c r="J594" t="str">
        <f>RIGHT(КХЛ[[#This Row],[Дата рождения]],4)</f>
        <v>1987</v>
      </c>
    </row>
    <row r="595" spans="3:10" x14ac:dyDescent="0.3">
      <c r="C595">
        <v>1026</v>
      </c>
      <c r="D595" t="s">
        <v>1231</v>
      </c>
      <c r="E595" t="s">
        <v>61</v>
      </c>
      <c r="F595" s="14" t="s">
        <v>1232</v>
      </c>
      <c r="G595">
        <v>25</v>
      </c>
      <c r="H595" t="s">
        <v>95</v>
      </c>
      <c r="I595">
        <v>6365145</v>
      </c>
      <c r="J595" t="str">
        <f>RIGHT(КХЛ[[#This Row],[Дата рождения]],4)</f>
        <v>1992</v>
      </c>
    </row>
    <row r="596" spans="3:10" x14ac:dyDescent="0.3">
      <c r="C596">
        <v>24</v>
      </c>
      <c r="D596" t="s">
        <v>1233</v>
      </c>
      <c r="E596" t="s">
        <v>61</v>
      </c>
      <c r="F596" s="14" t="s">
        <v>1234</v>
      </c>
      <c r="G596">
        <v>20</v>
      </c>
      <c r="H596" t="s">
        <v>120</v>
      </c>
      <c r="I596">
        <v>36636648</v>
      </c>
      <c r="J596" t="str">
        <f>RIGHT(КХЛ[[#This Row],[Дата рождения]],4)</f>
        <v>1997</v>
      </c>
    </row>
    <row r="597" spans="3:10" x14ac:dyDescent="0.3">
      <c r="C597">
        <v>1525</v>
      </c>
      <c r="D597" t="s">
        <v>1235</v>
      </c>
      <c r="E597" t="s">
        <v>67</v>
      </c>
      <c r="F597" s="14" t="s">
        <v>1236</v>
      </c>
      <c r="G597">
        <v>33</v>
      </c>
      <c r="H597" t="s">
        <v>120</v>
      </c>
      <c r="I597">
        <v>96633937</v>
      </c>
      <c r="J597" t="str">
        <f>RIGHT(КХЛ[[#This Row],[Дата рождения]],4)</f>
        <v>1985</v>
      </c>
    </row>
    <row r="598" spans="3:10" x14ac:dyDescent="0.3">
      <c r="C598">
        <v>9</v>
      </c>
      <c r="D598" t="s">
        <v>1237</v>
      </c>
      <c r="E598" t="s">
        <v>61</v>
      </c>
      <c r="F598" s="14" t="s">
        <v>1238</v>
      </c>
      <c r="G598">
        <v>24</v>
      </c>
      <c r="H598" t="s">
        <v>63</v>
      </c>
      <c r="I598">
        <v>3180329</v>
      </c>
      <c r="J598" t="str">
        <f>RIGHT(КХЛ[[#This Row],[Дата рождения]],4)</f>
        <v>1993</v>
      </c>
    </row>
    <row r="599" spans="3:10" x14ac:dyDescent="0.3">
      <c r="C599">
        <v>1074</v>
      </c>
      <c r="D599" t="s">
        <v>1239</v>
      </c>
      <c r="E599" t="s">
        <v>67</v>
      </c>
      <c r="F599" s="14" t="s">
        <v>1240</v>
      </c>
      <c r="G599">
        <v>38</v>
      </c>
      <c r="H599" t="s">
        <v>115</v>
      </c>
      <c r="I599">
        <v>8746603</v>
      </c>
      <c r="J599" t="str">
        <f>RIGHT(КХЛ[[#This Row],[Дата рождения]],4)</f>
        <v>1979</v>
      </c>
    </row>
    <row r="600" spans="3:10" x14ac:dyDescent="0.3">
      <c r="C600">
        <v>1250</v>
      </c>
      <c r="D600" t="s">
        <v>1241</v>
      </c>
      <c r="E600" t="s">
        <v>61</v>
      </c>
      <c r="F600" s="14" t="s">
        <v>1242</v>
      </c>
      <c r="G600">
        <v>37</v>
      </c>
      <c r="H600" t="s">
        <v>120</v>
      </c>
      <c r="I600">
        <v>45188149</v>
      </c>
      <c r="J600" t="str">
        <f>RIGHT(КХЛ[[#This Row],[Дата рождения]],4)</f>
        <v>1980</v>
      </c>
    </row>
    <row r="601" spans="3:10" x14ac:dyDescent="0.3">
      <c r="C601">
        <v>640</v>
      </c>
      <c r="D601" t="s">
        <v>1243</v>
      </c>
      <c r="E601" t="s">
        <v>72</v>
      </c>
      <c r="F601" s="14" t="s">
        <v>1244</v>
      </c>
      <c r="G601">
        <v>28</v>
      </c>
      <c r="H601" t="s">
        <v>63</v>
      </c>
      <c r="I601">
        <v>28400654</v>
      </c>
      <c r="J601" t="str">
        <f>RIGHT(КХЛ[[#This Row],[Дата рождения]],4)</f>
        <v>1989</v>
      </c>
    </row>
    <row r="602" spans="3:10" x14ac:dyDescent="0.3">
      <c r="C602">
        <v>883</v>
      </c>
      <c r="D602" t="s">
        <v>1245</v>
      </c>
      <c r="E602" t="s">
        <v>61</v>
      </c>
      <c r="F602" s="14" t="s">
        <v>1246</v>
      </c>
      <c r="G602">
        <v>43</v>
      </c>
      <c r="H602" t="s">
        <v>120</v>
      </c>
      <c r="I602">
        <v>44985332</v>
      </c>
      <c r="J602" t="str">
        <f>RIGHT(КХЛ[[#This Row],[Дата рождения]],4)</f>
        <v>1974</v>
      </c>
    </row>
    <row r="603" spans="3:10" x14ac:dyDescent="0.3">
      <c r="C603">
        <v>850</v>
      </c>
      <c r="D603" t="s">
        <v>1247</v>
      </c>
      <c r="E603" t="s">
        <v>61</v>
      </c>
      <c r="F603" s="14" t="s">
        <v>1248</v>
      </c>
      <c r="G603">
        <v>23</v>
      </c>
      <c r="H603" t="s">
        <v>490</v>
      </c>
      <c r="I603">
        <v>83499513</v>
      </c>
      <c r="J603" t="str">
        <f>RIGHT(КХЛ[[#This Row],[Дата рождения]],4)</f>
        <v>1994</v>
      </c>
    </row>
    <row r="604" spans="3:10" x14ac:dyDescent="0.3">
      <c r="C604">
        <v>95</v>
      </c>
      <c r="D604" t="s">
        <v>1249</v>
      </c>
      <c r="E604" t="s">
        <v>61</v>
      </c>
      <c r="F604" s="14" t="s">
        <v>629</v>
      </c>
      <c r="G604">
        <v>27</v>
      </c>
      <c r="H604" t="s">
        <v>63</v>
      </c>
      <c r="I604">
        <v>63994972</v>
      </c>
      <c r="J604" t="str">
        <f>RIGHT(КХЛ[[#This Row],[Дата рождения]],4)</f>
        <v>1991</v>
      </c>
    </row>
    <row r="605" spans="3:10" x14ac:dyDescent="0.3">
      <c r="C605">
        <v>495</v>
      </c>
      <c r="D605" t="s">
        <v>1250</v>
      </c>
      <c r="E605" t="s">
        <v>61</v>
      </c>
      <c r="F605" s="14" t="s">
        <v>1251</v>
      </c>
      <c r="G605">
        <v>43</v>
      </c>
      <c r="H605" t="s">
        <v>63</v>
      </c>
      <c r="I605">
        <v>73270762</v>
      </c>
      <c r="J605" t="str">
        <f>RIGHT(КХЛ[[#This Row],[Дата рождения]],4)</f>
        <v>1974</v>
      </c>
    </row>
    <row r="606" spans="3:10" x14ac:dyDescent="0.3">
      <c r="C606">
        <v>842</v>
      </c>
      <c r="D606" t="s">
        <v>1252</v>
      </c>
      <c r="E606" t="s">
        <v>61</v>
      </c>
      <c r="F606" s="14" t="s">
        <v>1253</v>
      </c>
      <c r="G606">
        <v>23</v>
      </c>
      <c r="H606" t="s">
        <v>63</v>
      </c>
      <c r="I606">
        <v>47279511</v>
      </c>
      <c r="J606" t="str">
        <f>RIGHT(КХЛ[[#This Row],[Дата рождения]],4)</f>
        <v>1994</v>
      </c>
    </row>
    <row r="607" spans="3:10" x14ac:dyDescent="0.3">
      <c r="C607">
        <v>303</v>
      </c>
      <c r="D607" t="s">
        <v>1254</v>
      </c>
      <c r="E607" t="s">
        <v>61</v>
      </c>
      <c r="F607" s="14" t="s">
        <v>513</v>
      </c>
      <c r="G607">
        <v>35</v>
      </c>
      <c r="H607" t="s">
        <v>63</v>
      </c>
      <c r="I607">
        <v>56033928</v>
      </c>
      <c r="J607" t="str">
        <f>RIGHT(КХЛ[[#This Row],[Дата рождения]],4)</f>
        <v>1982</v>
      </c>
    </row>
    <row r="608" spans="3:10" x14ac:dyDescent="0.3">
      <c r="C608">
        <v>1225</v>
      </c>
      <c r="D608" t="s">
        <v>1255</v>
      </c>
      <c r="E608" t="s">
        <v>61</v>
      </c>
      <c r="F608" s="14" t="s">
        <v>1256</v>
      </c>
      <c r="G608">
        <v>26</v>
      </c>
      <c r="H608" t="s">
        <v>120</v>
      </c>
      <c r="I608">
        <v>62395349</v>
      </c>
      <c r="J608" t="str">
        <f>RIGHT(КХЛ[[#This Row],[Дата рождения]],4)</f>
        <v>1991</v>
      </c>
    </row>
    <row r="609" spans="3:10" x14ac:dyDescent="0.3">
      <c r="C609">
        <v>402</v>
      </c>
      <c r="D609" t="s">
        <v>1257</v>
      </c>
      <c r="E609" t="s">
        <v>67</v>
      </c>
      <c r="F609" s="14" t="s">
        <v>1258</v>
      </c>
      <c r="G609">
        <v>20</v>
      </c>
      <c r="H609" t="s">
        <v>63</v>
      </c>
      <c r="I609">
        <v>72357346</v>
      </c>
      <c r="J609" t="str">
        <f>RIGHT(КХЛ[[#This Row],[Дата рождения]],4)</f>
        <v>1997</v>
      </c>
    </row>
    <row r="610" spans="3:10" x14ac:dyDescent="0.3">
      <c r="C610">
        <v>812</v>
      </c>
      <c r="D610" t="s">
        <v>1259</v>
      </c>
      <c r="E610" t="s">
        <v>72</v>
      </c>
      <c r="F610" s="14" t="s">
        <v>1260</v>
      </c>
      <c r="G610">
        <v>22</v>
      </c>
      <c r="H610" t="s">
        <v>63</v>
      </c>
      <c r="I610">
        <v>50210468</v>
      </c>
      <c r="J610" t="str">
        <f>RIGHT(КХЛ[[#This Row],[Дата рождения]],4)</f>
        <v>1995</v>
      </c>
    </row>
    <row r="611" spans="3:10" x14ac:dyDescent="0.3">
      <c r="C611">
        <v>626</v>
      </c>
      <c r="D611" t="s">
        <v>1261</v>
      </c>
      <c r="E611" t="s">
        <v>61</v>
      </c>
      <c r="F611" s="14" t="s">
        <v>1262</v>
      </c>
      <c r="G611">
        <v>35</v>
      </c>
      <c r="H611" t="s">
        <v>63</v>
      </c>
      <c r="I611">
        <v>84528711</v>
      </c>
      <c r="J611" t="str">
        <f>RIGHT(КХЛ[[#This Row],[Дата рождения]],4)</f>
        <v>1982</v>
      </c>
    </row>
    <row r="612" spans="3:10" x14ac:dyDescent="0.3">
      <c r="C612">
        <v>813</v>
      </c>
      <c r="D612" t="s">
        <v>1263</v>
      </c>
      <c r="E612" t="s">
        <v>61</v>
      </c>
      <c r="F612" s="14" t="s">
        <v>1264</v>
      </c>
      <c r="G612">
        <v>40</v>
      </c>
      <c r="H612" t="s">
        <v>120</v>
      </c>
      <c r="I612">
        <v>38680088</v>
      </c>
      <c r="J612" t="str">
        <f>RIGHT(КХЛ[[#This Row],[Дата рождения]],4)</f>
        <v>1977</v>
      </c>
    </row>
    <row r="613" spans="3:10" x14ac:dyDescent="0.3">
      <c r="C613">
        <v>448</v>
      </c>
      <c r="D613" t="s">
        <v>1265</v>
      </c>
      <c r="E613" t="s">
        <v>67</v>
      </c>
      <c r="F613" s="14" t="s">
        <v>1266</v>
      </c>
      <c r="G613">
        <v>33</v>
      </c>
      <c r="H613" t="s">
        <v>63</v>
      </c>
      <c r="I613">
        <v>79646737</v>
      </c>
      <c r="J613" t="str">
        <f>RIGHT(КХЛ[[#This Row],[Дата рождения]],4)</f>
        <v>1984</v>
      </c>
    </row>
    <row r="614" spans="3:10" x14ac:dyDescent="0.3">
      <c r="C614">
        <v>160</v>
      </c>
      <c r="D614" t="s">
        <v>1267</v>
      </c>
      <c r="E614" t="s">
        <v>61</v>
      </c>
      <c r="F614" s="14" t="s">
        <v>1268</v>
      </c>
      <c r="G614">
        <v>28</v>
      </c>
      <c r="H614" t="s">
        <v>63</v>
      </c>
      <c r="I614">
        <v>32199814</v>
      </c>
      <c r="J614" t="str">
        <f>RIGHT(КХЛ[[#This Row],[Дата рождения]],4)</f>
        <v>1989</v>
      </c>
    </row>
    <row r="615" spans="3:10" x14ac:dyDescent="0.3">
      <c r="C615">
        <v>455</v>
      </c>
      <c r="D615" t="s">
        <v>1269</v>
      </c>
      <c r="E615" t="s">
        <v>61</v>
      </c>
      <c r="F615" s="14" t="s">
        <v>1270</v>
      </c>
      <c r="G615">
        <v>32</v>
      </c>
      <c r="H615" t="s">
        <v>63</v>
      </c>
      <c r="I615">
        <v>74598492</v>
      </c>
      <c r="J615" t="str">
        <f>RIGHT(КХЛ[[#This Row],[Дата рождения]],4)</f>
        <v>1985</v>
      </c>
    </row>
    <row r="616" spans="3:10" x14ac:dyDescent="0.3">
      <c r="C616">
        <v>969</v>
      </c>
      <c r="D616" t="s">
        <v>1271</v>
      </c>
      <c r="E616" t="s">
        <v>61</v>
      </c>
      <c r="F616" s="14" t="s">
        <v>1272</v>
      </c>
      <c r="G616">
        <v>36</v>
      </c>
      <c r="H616" t="s">
        <v>63</v>
      </c>
      <c r="I616">
        <v>96030832</v>
      </c>
      <c r="J616" t="str">
        <f>RIGHT(КХЛ[[#This Row],[Дата рождения]],4)</f>
        <v>1981</v>
      </c>
    </row>
    <row r="617" spans="3:10" x14ac:dyDescent="0.3">
      <c r="C617">
        <v>247</v>
      </c>
      <c r="D617" t="s">
        <v>1273</v>
      </c>
      <c r="E617" t="s">
        <v>72</v>
      </c>
      <c r="F617" s="14" t="s">
        <v>1274</v>
      </c>
      <c r="G617">
        <v>27</v>
      </c>
      <c r="H617" t="s">
        <v>63</v>
      </c>
      <c r="I617">
        <v>31518262</v>
      </c>
      <c r="J617" t="str">
        <f>RIGHT(КХЛ[[#This Row],[Дата рождения]],4)</f>
        <v>1991</v>
      </c>
    </row>
    <row r="618" spans="3:10" x14ac:dyDescent="0.3">
      <c r="C618">
        <v>172</v>
      </c>
      <c r="D618" t="s">
        <v>1275</v>
      </c>
      <c r="E618" t="s">
        <v>72</v>
      </c>
      <c r="F618" s="14" t="s">
        <v>1276</v>
      </c>
      <c r="G618">
        <v>28</v>
      </c>
      <c r="H618" t="s">
        <v>95</v>
      </c>
      <c r="I618">
        <v>86767807</v>
      </c>
      <c r="J618" t="str">
        <f>RIGHT(КХЛ[[#This Row],[Дата рождения]],4)</f>
        <v>1989</v>
      </c>
    </row>
    <row r="619" spans="3:10" x14ac:dyDescent="0.3">
      <c r="C619">
        <v>273</v>
      </c>
      <c r="D619" t="s">
        <v>1277</v>
      </c>
      <c r="E619" t="s">
        <v>61</v>
      </c>
      <c r="F619" s="14" t="s">
        <v>1278</v>
      </c>
      <c r="G619">
        <v>28</v>
      </c>
      <c r="H619" t="s">
        <v>63</v>
      </c>
      <c r="I619">
        <v>97766690</v>
      </c>
      <c r="J619" t="str">
        <f>RIGHT(КХЛ[[#This Row],[Дата рождения]],4)</f>
        <v>1989</v>
      </c>
    </row>
    <row r="620" spans="3:10" x14ac:dyDescent="0.3">
      <c r="C620">
        <v>109</v>
      </c>
      <c r="D620" t="s">
        <v>1279</v>
      </c>
      <c r="E620" t="s">
        <v>67</v>
      </c>
      <c r="F620" s="14" t="s">
        <v>1280</v>
      </c>
      <c r="G620">
        <v>29</v>
      </c>
      <c r="H620" t="s">
        <v>85</v>
      </c>
      <c r="I620">
        <v>11780930</v>
      </c>
      <c r="J620" t="str">
        <f>RIGHT(КХЛ[[#This Row],[Дата рождения]],4)</f>
        <v>1988</v>
      </c>
    </row>
    <row r="621" spans="3:10" x14ac:dyDescent="0.3">
      <c r="C621">
        <v>101</v>
      </c>
      <c r="D621" t="s">
        <v>1281</v>
      </c>
      <c r="E621" t="s">
        <v>72</v>
      </c>
      <c r="F621" s="14" t="s">
        <v>1282</v>
      </c>
      <c r="G621">
        <v>23</v>
      </c>
      <c r="H621" t="s">
        <v>63</v>
      </c>
      <c r="I621">
        <v>61054482</v>
      </c>
      <c r="J621" t="str">
        <f>RIGHT(КХЛ[[#This Row],[Дата рождения]],4)</f>
        <v>1994</v>
      </c>
    </row>
    <row r="622" spans="3:10" x14ac:dyDescent="0.3">
      <c r="C622">
        <v>1492</v>
      </c>
      <c r="D622" t="s">
        <v>1283</v>
      </c>
      <c r="E622" t="s">
        <v>61</v>
      </c>
      <c r="F622" s="14" t="s">
        <v>1284</v>
      </c>
      <c r="G622">
        <v>36</v>
      </c>
      <c r="H622" t="s">
        <v>63</v>
      </c>
      <c r="I622">
        <v>67054307</v>
      </c>
      <c r="J622" t="str">
        <f>RIGHT(КХЛ[[#This Row],[Дата рождения]],4)</f>
        <v>1982</v>
      </c>
    </row>
    <row r="623" spans="3:10" x14ac:dyDescent="0.3">
      <c r="C623">
        <v>577</v>
      </c>
      <c r="D623" t="s">
        <v>1285</v>
      </c>
      <c r="E623" t="s">
        <v>67</v>
      </c>
      <c r="F623" s="14" t="s">
        <v>1286</v>
      </c>
      <c r="G623">
        <v>27</v>
      </c>
      <c r="H623" t="s">
        <v>63</v>
      </c>
      <c r="I623">
        <v>15661341</v>
      </c>
      <c r="J623" t="str">
        <f>RIGHT(КХЛ[[#This Row],[Дата рождения]],4)</f>
        <v>1990</v>
      </c>
    </row>
    <row r="624" spans="3:10" x14ac:dyDescent="0.3">
      <c r="C624">
        <v>1131</v>
      </c>
      <c r="D624" t="s">
        <v>1287</v>
      </c>
      <c r="E624" t="s">
        <v>72</v>
      </c>
      <c r="F624" s="14" t="s">
        <v>1288</v>
      </c>
      <c r="G624">
        <v>23</v>
      </c>
      <c r="H624" t="s">
        <v>63</v>
      </c>
      <c r="I624">
        <v>53813135</v>
      </c>
      <c r="J624" t="str">
        <f>RIGHT(КХЛ[[#This Row],[Дата рождения]],4)</f>
        <v>1994</v>
      </c>
    </row>
    <row r="625" spans="3:10" x14ac:dyDescent="0.3">
      <c r="C625">
        <v>1781</v>
      </c>
      <c r="D625" t="s">
        <v>1289</v>
      </c>
      <c r="E625" t="s">
        <v>61</v>
      </c>
      <c r="F625" s="14" t="s">
        <v>1290</v>
      </c>
      <c r="G625">
        <v>21</v>
      </c>
      <c r="H625" t="s">
        <v>63</v>
      </c>
      <c r="I625">
        <v>83383413</v>
      </c>
      <c r="J625" t="str">
        <f>RIGHT(КХЛ[[#This Row],[Дата рождения]],4)</f>
        <v>1996</v>
      </c>
    </row>
    <row r="626" spans="3:10" x14ac:dyDescent="0.3">
      <c r="C626">
        <v>289</v>
      </c>
      <c r="D626" t="s">
        <v>1291</v>
      </c>
      <c r="E626" t="s">
        <v>72</v>
      </c>
      <c r="F626" s="14" t="s">
        <v>159</v>
      </c>
      <c r="G626">
        <v>21</v>
      </c>
      <c r="H626" t="s">
        <v>63</v>
      </c>
      <c r="I626">
        <v>93792997</v>
      </c>
      <c r="J626" t="str">
        <f>RIGHT(КХЛ[[#This Row],[Дата рождения]],4)</f>
        <v>1996</v>
      </c>
    </row>
    <row r="627" spans="3:10" x14ac:dyDescent="0.3">
      <c r="C627">
        <v>68</v>
      </c>
      <c r="D627" t="s">
        <v>1292</v>
      </c>
      <c r="E627" t="s">
        <v>61</v>
      </c>
      <c r="F627" s="14" t="s">
        <v>1293</v>
      </c>
      <c r="G627">
        <v>42</v>
      </c>
      <c r="H627" t="s">
        <v>88</v>
      </c>
      <c r="I627">
        <v>83348347</v>
      </c>
      <c r="J627" t="str">
        <f>RIGHT(КХЛ[[#This Row],[Дата рождения]],4)</f>
        <v>1975</v>
      </c>
    </row>
    <row r="628" spans="3:10" x14ac:dyDescent="0.3">
      <c r="C628">
        <v>704</v>
      </c>
      <c r="D628" t="s">
        <v>1294</v>
      </c>
      <c r="E628" t="s">
        <v>61</v>
      </c>
      <c r="F628" s="14" t="s">
        <v>1295</v>
      </c>
      <c r="G628">
        <v>37</v>
      </c>
      <c r="H628" t="s">
        <v>78</v>
      </c>
      <c r="I628">
        <v>69078131</v>
      </c>
      <c r="J628" t="str">
        <f>RIGHT(КХЛ[[#This Row],[Дата рождения]],4)</f>
        <v>1980</v>
      </c>
    </row>
    <row r="629" spans="3:10" x14ac:dyDescent="0.3">
      <c r="C629">
        <v>1046</v>
      </c>
      <c r="D629" t="s">
        <v>1296</v>
      </c>
      <c r="E629" t="s">
        <v>67</v>
      </c>
      <c r="F629" s="14" t="s">
        <v>1297</v>
      </c>
      <c r="G629">
        <v>37</v>
      </c>
      <c r="H629" t="s">
        <v>63</v>
      </c>
      <c r="I629">
        <v>90549448</v>
      </c>
      <c r="J629" t="str">
        <f>RIGHT(КХЛ[[#This Row],[Дата рождения]],4)</f>
        <v>1980</v>
      </c>
    </row>
    <row r="630" spans="3:10" x14ac:dyDescent="0.3">
      <c r="C630">
        <v>990</v>
      </c>
      <c r="D630" t="s">
        <v>1298</v>
      </c>
      <c r="E630" t="s">
        <v>61</v>
      </c>
      <c r="F630" s="14" t="s">
        <v>1299</v>
      </c>
      <c r="G630">
        <v>21</v>
      </c>
      <c r="H630" t="s">
        <v>120</v>
      </c>
      <c r="I630">
        <v>93179468</v>
      </c>
      <c r="J630" t="str">
        <f>RIGHT(КХЛ[[#This Row],[Дата рождения]],4)</f>
        <v>1996</v>
      </c>
    </row>
    <row r="631" spans="3:10" x14ac:dyDescent="0.3">
      <c r="C631">
        <v>779</v>
      </c>
      <c r="D631" t="s">
        <v>1300</v>
      </c>
      <c r="E631" t="s">
        <v>61</v>
      </c>
      <c r="F631" s="14" t="s">
        <v>1301</v>
      </c>
      <c r="G631">
        <v>36</v>
      </c>
      <c r="H631" t="s">
        <v>63</v>
      </c>
      <c r="I631">
        <v>45848150</v>
      </c>
      <c r="J631" t="str">
        <f>RIGHT(КХЛ[[#This Row],[Дата рождения]],4)</f>
        <v>1981</v>
      </c>
    </row>
    <row r="632" spans="3:10" x14ac:dyDescent="0.3">
      <c r="C632">
        <v>1517</v>
      </c>
      <c r="D632" t="s">
        <v>1302</v>
      </c>
      <c r="E632" t="s">
        <v>67</v>
      </c>
      <c r="F632" s="14" t="s">
        <v>1303</v>
      </c>
      <c r="G632">
        <v>27</v>
      </c>
      <c r="H632" t="s">
        <v>85</v>
      </c>
      <c r="I632">
        <v>32333155</v>
      </c>
      <c r="J632" t="str">
        <f>RIGHT(КХЛ[[#This Row],[Дата рождения]],4)</f>
        <v>1990</v>
      </c>
    </row>
    <row r="633" spans="3:10" x14ac:dyDescent="0.3">
      <c r="C633">
        <v>221</v>
      </c>
      <c r="D633" t="s">
        <v>1304</v>
      </c>
      <c r="E633" t="s">
        <v>72</v>
      </c>
      <c r="F633" s="14" t="s">
        <v>1305</v>
      </c>
      <c r="G633">
        <v>22</v>
      </c>
      <c r="H633" t="s">
        <v>63</v>
      </c>
      <c r="I633">
        <v>46526647</v>
      </c>
      <c r="J633" t="str">
        <f>RIGHT(КХЛ[[#This Row],[Дата рождения]],4)</f>
        <v>1995</v>
      </c>
    </row>
    <row r="634" spans="3:10" x14ac:dyDescent="0.3">
      <c r="C634">
        <v>716</v>
      </c>
      <c r="D634" t="s">
        <v>1306</v>
      </c>
      <c r="E634" t="s">
        <v>61</v>
      </c>
      <c r="F634" s="14" t="s">
        <v>1307</v>
      </c>
      <c r="G634">
        <v>31</v>
      </c>
      <c r="H634" t="s">
        <v>164</v>
      </c>
      <c r="I634">
        <v>60198786</v>
      </c>
      <c r="J634" t="str">
        <f>RIGHT(КХЛ[[#This Row],[Дата рождения]],4)</f>
        <v>1986</v>
      </c>
    </row>
    <row r="635" spans="3:10" x14ac:dyDescent="0.3">
      <c r="C635">
        <v>209</v>
      </c>
      <c r="D635" t="s">
        <v>1308</v>
      </c>
      <c r="E635" t="s">
        <v>67</v>
      </c>
      <c r="F635" s="14" t="s">
        <v>494</v>
      </c>
      <c r="G635">
        <v>36</v>
      </c>
      <c r="H635" t="s">
        <v>63</v>
      </c>
      <c r="I635">
        <v>37824191</v>
      </c>
      <c r="J635" t="str">
        <f>RIGHT(КХЛ[[#This Row],[Дата рождения]],4)</f>
        <v>1981</v>
      </c>
    </row>
    <row r="636" spans="3:10" x14ac:dyDescent="0.3">
      <c r="C636">
        <v>601</v>
      </c>
      <c r="D636" t="s">
        <v>1309</v>
      </c>
      <c r="E636" t="s">
        <v>61</v>
      </c>
      <c r="F636" s="14" t="s">
        <v>1310</v>
      </c>
      <c r="G636">
        <v>35</v>
      </c>
      <c r="H636" t="s">
        <v>106</v>
      </c>
      <c r="I636">
        <v>42693695</v>
      </c>
      <c r="J636" t="str">
        <f>RIGHT(КХЛ[[#This Row],[Дата рождения]],4)</f>
        <v>1982</v>
      </c>
    </row>
    <row r="637" spans="3:10" x14ac:dyDescent="0.3">
      <c r="C637">
        <v>326</v>
      </c>
      <c r="D637" t="s">
        <v>1311</v>
      </c>
      <c r="E637" t="s">
        <v>61</v>
      </c>
      <c r="F637" s="14" t="s">
        <v>1312</v>
      </c>
      <c r="G637">
        <v>35</v>
      </c>
      <c r="H637" t="s">
        <v>63</v>
      </c>
      <c r="I637">
        <v>39357008</v>
      </c>
      <c r="J637" t="str">
        <f>RIGHT(КХЛ[[#This Row],[Дата рождения]],4)</f>
        <v>1982</v>
      </c>
    </row>
    <row r="638" spans="3:10" x14ac:dyDescent="0.3">
      <c r="C638">
        <v>971</v>
      </c>
      <c r="D638" t="s">
        <v>93</v>
      </c>
      <c r="E638" t="s">
        <v>67</v>
      </c>
      <c r="F638" s="14" t="s">
        <v>94</v>
      </c>
      <c r="G638">
        <v>28</v>
      </c>
      <c r="H638" t="s">
        <v>95</v>
      </c>
      <c r="I638">
        <v>29201629</v>
      </c>
      <c r="J638" t="str">
        <f>RIGHT(КХЛ[[#This Row],[Дата рождения]],4)</f>
        <v>1989</v>
      </c>
    </row>
    <row r="639" spans="3:10" x14ac:dyDescent="0.3">
      <c r="C639">
        <v>533</v>
      </c>
      <c r="D639" t="s">
        <v>1313</v>
      </c>
      <c r="E639" t="s">
        <v>67</v>
      </c>
      <c r="F639" s="14" t="s">
        <v>1314</v>
      </c>
      <c r="G639">
        <v>22</v>
      </c>
      <c r="H639" t="s">
        <v>63</v>
      </c>
      <c r="I639">
        <v>83212984</v>
      </c>
      <c r="J639" t="str">
        <f>RIGHT(КХЛ[[#This Row],[Дата рождения]],4)</f>
        <v>1995</v>
      </c>
    </row>
    <row r="640" spans="3:10" x14ac:dyDescent="0.3">
      <c r="C640">
        <v>739</v>
      </c>
      <c r="D640" t="s">
        <v>1315</v>
      </c>
      <c r="E640" t="s">
        <v>67</v>
      </c>
      <c r="F640" s="14" t="s">
        <v>1316</v>
      </c>
      <c r="G640">
        <v>32</v>
      </c>
      <c r="H640" t="s">
        <v>106</v>
      </c>
      <c r="I640">
        <v>90193921</v>
      </c>
      <c r="J640" t="str">
        <f>RIGHT(КХЛ[[#This Row],[Дата рождения]],4)</f>
        <v>1985</v>
      </c>
    </row>
    <row r="641" spans="3:10" x14ac:dyDescent="0.3">
      <c r="C641">
        <v>373</v>
      </c>
      <c r="D641" t="s">
        <v>1317</v>
      </c>
      <c r="E641" t="s">
        <v>61</v>
      </c>
      <c r="F641" s="14" t="s">
        <v>1318</v>
      </c>
      <c r="G641">
        <v>33</v>
      </c>
      <c r="H641" t="s">
        <v>63</v>
      </c>
      <c r="I641">
        <v>51210142</v>
      </c>
      <c r="J641" t="str">
        <f>RIGHT(КХЛ[[#This Row],[Дата рождения]],4)</f>
        <v>1984</v>
      </c>
    </row>
    <row r="642" spans="3:10" x14ac:dyDescent="0.3">
      <c r="C642">
        <v>1206</v>
      </c>
      <c r="D642" t="s">
        <v>1319</v>
      </c>
      <c r="E642" t="s">
        <v>67</v>
      </c>
      <c r="F642" s="14" t="s">
        <v>1320</v>
      </c>
      <c r="G642">
        <v>37</v>
      </c>
      <c r="H642" t="s">
        <v>127</v>
      </c>
      <c r="I642">
        <v>22156808</v>
      </c>
      <c r="J642" t="str">
        <f>RIGHT(КХЛ[[#This Row],[Дата рождения]],4)</f>
        <v>1980</v>
      </c>
    </row>
    <row r="643" spans="3:10" x14ac:dyDescent="0.3">
      <c r="C643">
        <v>385</v>
      </c>
      <c r="D643" t="s">
        <v>1321</v>
      </c>
      <c r="E643" t="s">
        <v>61</v>
      </c>
      <c r="F643" s="14" t="s">
        <v>1322</v>
      </c>
      <c r="G643">
        <v>29</v>
      </c>
      <c r="H643" t="s">
        <v>106</v>
      </c>
      <c r="I643">
        <v>98696470</v>
      </c>
      <c r="J643" t="str">
        <f>RIGHT(КХЛ[[#This Row],[Дата рождения]],4)</f>
        <v>1988</v>
      </c>
    </row>
    <row r="644" spans="3:10" x14ac:dyDescent="0.3">
      <c r="C644">
        <v>1569</v>
      </c>
      <c r="D644" t="s">
        <v>1323</v>
      </c>
      <c r="E644" t="s">
        <v>61</v>
      </c>
      <c r="F644" s="14" t="s">
        <v>1324</v>
      </c>
      <c r="G644">
        <v>28</v>
      </c>
      <c r="H644" t="s">
        <v>115</v>
      </c>
      <c r="I644">
        <v>44444484</v>
      </c>
      <c r="J644" t="str">
        <f>RIGHT(КХЛ[[#This Row],[Дата рождения]],4)</f>
        <v>1989</v>
      </c>
    </row>
    <row r="645" spans="3:10" x14ac:dyDescent="0.3">
      <c r="C645">
        <v>814</v>
      </c>
      <c r="D645" t="s">
        <v>1325</v>
      </c>
      <c r="E645" t="s">
        <v>61</v>
      </c>
      <c r="F645" s="14" t="s">
        <v>1326</v>
      </c>
      <c r="G645">
        <v>41</v>
      </c>
      <c r="H645" t="s">
        <v>95</v>
      </c>
      <c r="I645">
        <v>94070106</v>
      </c>
      <c r="J645" t="str">
        <f>RIGHT(КХЛ[[#This Row],[Дата рождения]],4)</f>
        <v>1976</v>
      </c>
    </row>
    <row r="646" spans="3:10" x14ac:dyDescent="0.3">
      <c r="C646">
        <v>1706</v>
      </c>
      <c r="D646" t="s">
        <v>1327</v>
      </c>
      <c r="E646" t="s">
        <v>72</v>
      </c>
      <c r="F646" s="14" t="s">
        <v>1328</v>
      </c>
      <c r="G646">
        <v>28</v>
      </c>
      <c r="H646" t="s">
        <v>164</v>
      </c>
      <c r="I646">
        <v>43687212</v>
      </c>
      <c r="J646" t="str">
        <f>RIGHT(КХЛ[[#This Row],[Дата рождения]],4)</f>
        <v>1989</v>
      </c>
    </row>
    <row r="647" spans="3:10" x14ac:dyDescent="0.3">
      <c r="C647">
        <v>1184</v>
      </c>
      <c r="D647" t="s">
        <v>1329</v>
      </c>
      <c r="E647" t="s">
        <v>72</v>
      </c>
      <c r="F647" s="14" t="s">
        <v>1330</v>
      </c>
      <c r="G647">
        <v>22</v>
      </c>
      <c r="H647" t="s">
        <v>63</v>
      </c>
      <c r="I647">
        <v>78470611</v>
      </c>
      <c r="J647" t="str">
        <f>RIGHT(КХЛ[[#This Row],[Дата рождения]],4)</f>
        <v>1995</v>
      </c>
    </row>
    <row r="648" spans="3:10" x14ac:dyDescent="0.3">
      <c r="C648">
        <v>1776</v>
      </c>
      <c r="D648" t="s">
        <v>1331</v>
      </c>
      <c r="E648" t="s">
        <v>61</v>
      </c>
      <c r="F648" s="14" t="s">
        <v>1332</v>
      </c>
      <c r="G648">
        <v>20</v>
      </c>
      <c r="H648" t="s">
        <v>85</v>
      </c>
      <c r="I648">
        <v>45288850</v>
      </c>
      <c r="J648" t="str">
        <f>RIGHT(КХЛ[[#This Row],[Дата рождения]],4)</f>
        <v>1997</v>
      </c>
    </row>
    <row r="649" spans="3:10" x14ac:dyDescent="0.3">
      <c r="C649">
        <v>1139</v>
      </c>
      <c r="D649" t="s">
        <v>1333</v>
      </c>
      <c r="E649" t="s">
        <v>72</v>
      </c>
      <c r="F649" s="14" t="s">
        <v>1334</v>
      </c>
      <c r="G649">
        <v>45</v>
      </c>
      <c r="H649" t="s">
        <v>63</v>
      </c>
      <c r="I649">
        <v>87792810</v>
      </c>
      <c r="J649" t="str">
        <f>RIGHT(КХЛ[[#This Row],[Дата рождения]],4)</f>
        <v>1972</v>
      </c>
    </row>
    <row r="650" spans="3:10" x14ac:dyDescent="0.3">
      <c r="C650">
        <v>730</v>
      </c>
      <c r="D650" t="s">
        <v>1335</v>
      </c>
      <c r="E650" t="s">
        <v>61</v>
      </c>
      <c r="F650" s="14" t="s">
        <v>1336</v>
      </c>
      <c r="G650">
        <v>33</v>
      </c>
      <c r="H650" t="s">
        <v>63</v>
      </c>
      <c r="I650">
        <v>47678572</v>
      </c>
      <c r="J650" t="str">
        <f>RIGHT(КХЛ[[#This Row],[Дата рождения]],4)</f>
        <v>1984</v>
      </c>
    </row>
    <row r="651" spans="3:10" x14ac:dyDescent="0.3">
      <c r="C651">
        <v>614</v>
      </c>
      <c r="D651" t="s">
        <v>1337</v>
      </c>
      <c r="E651" t="s">
        <v>67</v>
      </c>
      <c r="F651" s="14" t="s">
        <v>1338</v>
      </c>
      <c r="G651">
        <v>33</v>
      </c>
      <c r="H651" t="s">
        <v>127</v>
      </c>
      <c r="I651">
        <v>76269186</v>
      </c>
      <c r="J651" t="str">
        <f>RIGHT(КХЛ[[#This Row],[Дата рождения]],4)</f>
        <v>1984</v>
      </c>
    </row>
    <row r="652" spans="3:10" x14ac:dyDescent="0.3">
      <c r="C652">
        <v>643</v>
      </c>
      <c r="D652" t="s">
        <v>1339</v>
      </c>
      <c r="E652" t="s">
        <v>72</v>
      </c>
      <c r="F652" s="14" t="s">
        <v>1340</v>
      </c>
      <c r="G652">
        <v>35</v>
      </c>
      <c r="H652" t="s">
        <v>164</v>
      </c>
      <c r="I652">
        <v>22438320</v>
      </c>
      <c r="J652" t="str">
        <f>RIGHT(КХЛ[[#This Row],[Дата рождения]],4)</f>
        <v>1982</v>
      </c>
    </row>
    <row r="653" spans="3:10" x14ac:dyDescent="0.3">
      <c r="C653">
        <v>1577</v>
      </c>
      <c r="D653" t="s">
        <v>1341</v>
      </c>
      <c r="E653" t="s">
        <v>61</v>
      </c>
      <c r="F653" s="14" t="s">
        <v>1342</v>
      </c>
      <c r="G653">
        <v>22</v>
      </c>
      <c r="H653" t="s">
        <v>63</v>
      </c>
      <c r="I653">
        <v>76782209</v>
      </c>
      <c r="J653" t="str">
        <f>RIGHT(КХЛ[[#This Row],[Дата рождения]],4)</f>
        <v>1995</v>
      </c>
    </row>
    <row r="654" spans="3:10" x14ac:dyDescent="0.3">
      <c r="C654">
        <v>551</v>
      </c>
      <c r="D654" t="s">
        <v>1343</v>
      </c>
      <c r="E654" t="s">
        <v>61</v>
      </c>
      <c r="F654" s="14" t="s">
        <v>1344</v>
      </c>
      <c r="G654">
        <v>21</v>
      </c>
      <c r="H654" t="s">
        <v>63</v>
      </c>
      <c r="I654">
        <v>43661343</v>
      </c>
      <c r="J654" t="str">
        <f>RIGHT(КХЛ[[#This Row],[Дата рождения]],4)</f>
        <v>1996</v>
      </c>
    </row>
    <row r="655" spans="3:10" x14ac:dyDescent="0.3">
      <c r="C655">
        <v>1564</v>
      </c>
      <c r="D655" t="s">
        <v>1345</v>
      </c>
      <c r="E655" t="s">
        <v>61</v>
      </c>
      <c r="F655" s="14" t="s">
        <v>1346</v>
      </c>
      <c r="G655">
        <v>26</v>
      </c>
      <c r="H655" t="s">
        <v>63</v>
      </c>
      <c r="I655">
        <v>76298469</v>
      </c>
      <c r="J655" t="str">
        <f>RIGHT(КХЛ[[#This Row],[Дата рождения]],4)</f>
        <v>1992</v>
      </c>
    </row>
    <row r="656" spans="3:10" x14ac:dyDescent="0.3">
      <c r="C656">
        <v>675</v>
      </c>
      <c r="D656" t="s">
        <v>1347</v>
      </c>
      <c r="E656" t="s">
        <v>61</v>
      </c>
      <c r="F656" s="14" t="s">
        <v>1348</v>
      </c>
      <c r="G656">
        <v>30</v>
      </c>
      <c r="H656" t="s">
        <v>1349</v>
      </c>
      <c r="I656">
        <v>37385295</v>
      </c>
      <c r="J656" t="str">
        <f>RIGHT(КХЛ[[#This Row],[Дата рождения]],4)</f>
        <v>1987</v>
      </c>
    </row>
    <row r="657" spans="3:10" x14ac:dyDescent="0.3">
      <c r="C657">
        <v>562</v>
      </c>
      <c r="D657" t="s">
        <v>1350</v>
      </c>
      <c r="E657" t="s">
        <v>61</v>
      </c>
      <c r="F657" s="14" t="s">
        <v>1351</v>
      </c>
      <c r="G657">
        <v>34</v>
      </c>
      <c r="H657" t="s">
        <v>115</v>
      </c>
      <c r="I657">
        <v>65594601</v>
      </c>
      <c r="J657" t="str">
        <f>RIGHT(КХЛ[[#This Row],[Дата рождения]],4)</f>
        <v>1983</v>
      </c>
    </row>
    <row r="658" spans="3:10" x14ac:dyDescent="0.3">
      <c r="C658">
        <v>461</v>
      </c>
      <c r="D658" t="s">
        <v>1352</v>
      </c>
      <c r="E658" t="s">
        <v>61</v>
      </c>
      <c r="F658" s="14" t="s">
        <v>1353</v>
      </c>
      <c r="G658">
        <v>28</v>
      </c>
      <c r="H658" t="s">
        <v>95</v>
      </c>
      <c r="I658">
        <v>37562353</v>
      </c>
      <c r="J658" t="str">
        <f>RIGHT(КХЛ[[#This Row],[Дата рождения]],4)</f>
        <v>1989</v>
      </c>
    </row>
    <row r="659" spans="3:10" x14ac:dyDescent="0.3">
      <c r="C659">
        <v>1223</v>
      </c>
      <c r="D659" t="s">
        <v>1354</v>
      </c>
      <c r="E659" t="s">
        <v>72</v>
      </c>
      <c r="F659" s="14" t="s">
        <v>1355</v>
      </c>
      <c r="G659">
        <v>26</v>
      </c>
      <c r="H659" t="s">
        <v>63</v>
      </c>
      <c r="I659">
        <v>95113625</v>
      </c>
      <c r="J659" t="str">
        <f>RIGHT(КХЛ[[#This Row],[Дата рождения]],4)</f>
        <v>1991</v>
      </c>
    </row>
    <row r="660" spans="3:10" x14ac:dyDescent="0.3">
      <c r="C660">
        <v>408</v>
      </c>
      <c r="D660" t="s">
        <v>1356</v>
      </c>
      <c r="E660" t="s">
        <v>61</v>
      </c>
      <c r="F660" s="14" t="s">
        <v>1357</v>
      </c>
      <c r="G660">
        <v>27</v>
      </c>
      <c r="H660" t="s">
        <v>63</v>
      </c>
      <c r="I660">
        <v>92506700</v>
      </c>
      <c r="J660" t="str">
        <f>RIGHT(КХЛ[[#This Row],[Дата рождения]],4)</f>
        <v>1990</v>
      </c>
    </row>
    <row r="661" spans="3:10" x14ac:dyDescent="0.3">
      <c r="C661">
        <v>737</v>
      </c>
      <c r="D661" t="s">
        <v>1358</v>
      </c>
      <c r="E661" t="s">
        <v>61</v>
      </c>
      <c r="F661" s="14" t="s">
        <v>1359</v>
      </c>
      <c r="G661">
        <v>43</v>
      </c>
      <c r="H661" t="s">
        <v>78</v>
      </c>
      <c r="I661">
        <v>92129241</v>
      </c>
      <c r="J661" t="str">
        <f>RIGHT(КХЛ[[#This Row],[Дата рождения]],4)</f>
        <v>1974</v>
      </c>
    </row>
    <row r="662" spans="3:10" x14ac:dyDescent="0.3">
      <c r="C662">
        <v>722</v>
      </c>
      <c r="D662" t="s">
        <v>1360</v>
      </c>
      <c r="E662" t="s">
        <v>67</v>
      </c>
      <c r="F662" s="14" t="s">
        <v>1361</v>
      </c>
      <c r="G662">
        <v>22</v>
      </c>
      <c r="H662" t="s">
        <v>95</v>
      </c>
      <c r="I662">
        <v>54356687</v>
      </c>
      <c r="J662" t="str">
        <f>RIGHT(КХЛ[[#This Row],[Дата рождения]],4)</f>
        <v>1995</v>
      </c>
    </row>
    <row r="663" spans="3:10" x14ac:dyDescent="0.3">
      <c r="C663">
        <v>721</v>
      </c>
      <c r="D663" t="s">
        <v>1362</v>
      </c>
      <c r="E663" t="s">
        <v>61</v>
      </c>
      <c r="F663" s="14" t="s">
        <v>1363</v>
      </c>
      <c r="G663">
        <v>21</v>
      </c>
      <c r="H663" t="s">
        <v>63</v>
      </c>
      <c r="I663">
        <v>92933853</v>
      </c>
      <c r="J663" t="str">
        <f>RIGHT(КХЛ[[#This Row],[Дата рождения]],4)</f>
        <v>1997</v>
      </c>
    </row>
    <row r="664" spans="3:10" x14ac:dyDescent="0.3">
      <c r="C664">
        <v>1765</v>
      </c>
      <c r="D664" t="s">
        <v>1364</v>
      </c>
      <c r="E664" t="s">
        <v>67</v>
      </c>
      <c r="F664" s="14" t="s">
        <v>1365</v>
      </c>
      <c r="G664">
        <v>22</v>
      </c>
      <c r="H664" t="s">
        <v>63</v>
      </c>
      <c r="I664">
        <v>74720233</v>
      </c>
      <c r="J664" t="str">
        <f>RIGHT(КХЛ[[#This Row],[Дата рождения]],4)</f>
        <v>1995</v>
      </c>
    </row>
    <row r="665" spans="3:10" x14ac:dyDescent="0.3">
      <c r="C665">
        <v>241</v>
      </c>
      <c r="D665" t="s">
        <v>1366</v>
      </c>
      <c r="E665" t="s">
        <v>61</v>
      </c>
      <c r="F665" s="14" t="s">
        <v>1367</v>
      </c>
      <c r="G665">
        <v>35</v>
      </c>
      <c r="H665" t="s">
        <v>63</v>
      </c>
      <c r="I665">
        <v>25375879</v>
      </c>
      <c r="J665" t="str">
        <f>RIGHT(КХЛ[[#This Row],[Дата рождения]],4)</f>
        <v>1982</v>
      </c>
    </row>
    <row r="666" spans="3:10" x14ac:dyDescent="0.3">
      <c r="C666">
        <v>1222</v>
      </c>
      <c r="D666" t="s">
        <v>1368</v>
      </c>
      <c r="E666" t="s">
        <v>67</v>
      </c>
      <c r="F666" s="14" t="s">
        <v>1369</v>
      </c>
      <c r="G666">
        <v>25</v>
      </c>
      <c r="H666" t="s">
        <v>63</v>
      </c>
      <c r="I666">
        <v>55859265</v>
      </c>
      <c r="J666" t="str">
        <f>RIGHT(КХЛ[[#This Row],[Дата рождения]],4)</f>
        <v>1992</v>
      </c>
    </row>
    <row r="667" spans="3:10" x14ac:dyDescent="0.3">
      <c r="C667">
        <v>363</v>
      </c>
      <c r="D667" t="s">
        <v>1370</v>
      </c>
      <c r="E667" t="s">
        <v>67</v>
      </c>
      <c r="F667" s="14" t="s">
        <v>1371</v>
      </c>
      <c r="G667">
        <v>40</v>
      </c>
      <c r="H667" t="s">
        <v>63</v>
      </c>
      <c r="I667">
        <v>50440439</v>
      </c>
      <c r="J667" t="str">
        <f>RIGHT(КХЛ[[#This Row],[Дата рождения]],4)</f>
        <v>1977</v>
      </c>
    </row>
    <row r="668" spans="3:10" x14ac:dyDescent="0.3">
      <c r="C668">
        <v>92</v>
      </c>
      <c r="D668" t="s">
        <v>1372</v>
      </c>
      <c r="E668" t="s">
        <v>67</v>
      </c>
      <c r="F668" s="14" t="s">
        <v>1373</v>
      </c>
      <c r="G668">
        <v>29</v>
      </c>
      <c r="H668" t="s">
        <v>63</v>
      </c>
      <c r="I668">
        <v>80210154</v>
      </c>
      <c r="J668" t="str">
        <f>RIGHT(КХЛ[[#This Row],[Дата рождения]],4)</f>
        <v>1989</v>
      </c>
    </row>
    <row r="669" spans="3:10" x14ac:dyDescent="0.3">
      <c r="C669">
        <v>970</v>
      </c>
      <c r="D669" t="s">
        <v>1271</v>
      </c>
      <c r="E669" t="s">
        <v>61</v>
      </c>
      <c r="F669" s="14" t="s">
        <v>1272</v>
      </c>
      <c r="G669">
        <v>36</v>
      </c>
      <c r="H669" t="s">
        <v>63</v>
      </c>
      <c r="I669">
        <v>84513093</v>
      </c>
      <c r="J669" t="str">
        <f>RIGHT(КХЛ[[#This Row],[Дата рождения]],4)</f>
        <v>1981</v>
      </c>
    </row>
    <row r="670" spans="3:10" x14ac:dyDescent="0.3">
      <c r="C670">
        <v>195</v>
      </c>
      <c r="D670" t="s">
        <v>1374</v>
      </c>
      <c r="E670" t="s">
        <v>61</v>
      </c>
      <c r="F670" s="14" t="s">
        <v>1375</v>
      </c>
      <c r="G670">
        <v>29</v>
      </c>
      <c r="H670" t="s">
        <v>164</v>
      </c>
      <c r="I670">
        <v>54966815</v>
      </c>
      <c r="J670" t="str">
        <f>RIGHT(КХЛ[[#This Row],[Дата рождения]],4)</f>
        <v>1988</v>
      </c>
    </row>
    <row r="671" spans="3:10" x14ac:dyDescent="0.3">
      <c r="C671">
        <v>185</v>
      </c>
      <c r="D671" t="s">
        <v>1376</v>
      </c>
      <c r="E671" t="s">
        <v>61</v>
      </c>
      <c r="F671" s="14" t="s">
        <v>1377</v>
      </c>
      <c r="G671">
        <v>33</v>
      </c>
      <c r="H671" t="s">
        <v>88</v>
      </c>
      <c r="I671">
        <v>47155936</v>
      </c>
      <c r="J671" t="str">
        <f>RIGHT(КХЛ[[#This Row],[Дата рождения]],4)</f>
        <v>1984</v>
      </c>
    </row>
    <row r="672" spans="3:10" x14ac:dyDescent="0.3">
      <c r="C672">
        <v>725</v>
      </c>
      <c r="D672" t="s">
        <v>1378</v>
      </c>
      <c r="E672" t="s">
        <v>67</v>
      </c>
      <c r="F672" s="14" t="s">
        <v>1379</v>
      </c>
      <c r="G672">
        <v>36</v>
      </c>
      <c r="H672" t="s">
        <v>63</v>
      </c>
      <c r="I672">
        <v>57275347</v>
      </c>
      <c r="J672" t="str">
        <f>RIGHT(КХЛ[[#This Row],[Дата рождения]],4)</f>
        <v>1981</v>
      </c>
    </row>
    <row r="673" spans="3:10" x14ac:dyDescent="0.3">
      <c r="C673">
        <v>627</v>
      </c>
      <c r="D673" t="s">
        <v>1380</v>
      </c>
      <c r="E673" t="s">
        <v>61</v>
      </c>
      <c r="F673" s="14" t="s">
        <v>1381</v>
      </c>
      <c r="G673">
        <v>21</v>
      </c>
      <c r="H673" t="s">
        <v>78</v>
      </c>
      <c r="I673">
        <v>4530665</v>
      </c>
      <c r="J673" t="str">
        <f>RIGHT(КХЛ[[#This Row],[Дата рождения]],4)</f>
        <v>1996</v>
      </c>
    </row>
    <row r="674" spans="3:10" x14ac:dyDescent="0.3">
      <c r="C674">
        <v>769</v>
      </c>
      <c r="D674" t="s">
        <v>1382</v>
      </c>
      <c r="E674" t="s">
        <v>61</v>
      </c>
      <c r="F674" s="14" t="s">
        <v>1383</v>
      </c>
      <c r="G674">
        <v>31</v>
      </c>
      <c r="H674" t="s">
        <v>85</v>
      </c>
      <c r="I674">
        <v>34846154</v>
      </c>
      <c r="J674" t="str">
        <f>RIGHT(КХЛ[[#This Row],[Дата рождения]],4)</f>
        <v>1986</v>
      </c>
    </row>
    <row r="675" spans="3:10" x14ac:dyDescent="0.3">
      <c r="C675">
        <v>477</v>
      </c>
      <c r="D675" t="s">
        <v>1384</v>
      </c>
      <c r="E675" t="s">
        <v>61</v>
      </c>
      <c r="F675" s="14" t="s">
        <v>1385</v>
      </c>
      <c r="G675">
        <v>42</v>
      </c>
      <c r="H675" t="s">
        <v>63</v>
      </c>
      <c r="I675">
        <v>76964222</v>
      </c>
      <c r="J675" t="str">
        <f>RIGHT(КХЛ[[#This Row],[Дата рождения]],4)</f>
        <v>1975</v>
      </c>
    </row>
    <row r="676" spans="3:10" x14ac:dyDescent="0.3">
      <c r="C676">
        <v>865</v>
      </c>
      <c r="D676" t="s">
        <v>1386</v>
      </c>
      <c r="E676" t="s">
        <v>61</v>
      </c>
      <c r="F676" s="14" t="s">
        <v>1387</v>
      </c>
      <c r="G676">
        <v>30</v>
      </c>
      <c r="H676" t="s">
        <v>63</v>
      </c>
      <c r="I676">
        <v>67288160</v>
      </c>
      <c r="J676" t="str">
        <f>RIGHT(КХЛ[[#This Row],[Дата рождения]],4)</f>
        <v>1987</v>
      </c>
    </row>
    <row r="677" spans="3:10" x14ac:dyDescent="0.3">
      <c r="C677">
        <v>162</v>
      </c>
      <c r="D677" t="s">
        <v>1388</v>
      </c>
      <c r="E677" t="s">
        <v>61</v>
      </c>
      <c r="F677" s="14" t="s">
        <v>1389</v>
      </c>
      <c r="G677">
        <v>37</v>
      </c>
      <c r="H677" t="s">
        <v>115</v>
      </c>
      <c r="I677">
        <v>94058865</v>
      </c>
      <c r="J677" t="str">
        <f>RIGHT(КХЛ[[#This Row],[Дата рождения]],4)</f>
        <v>1980</v>
      </c>
    </row>
    <row r="678" spans="3:10" x14ac:dyDescent="0.3">
      <c r="C678">
        <v>754</v>
      </c>
      <c r="D678" t="s">
        <v>1390</v>
      </c>
      <c r="E678" t="s">
        <v>61</v>
      </c>
      <c r="F678" s="14" t="s">
        <v>1391</v>
      </c>
      <c r="G678">
        <v>41</v>
      </c>
      <c r="H678" t="s">
        <v>63</v>
      </c>
      <c r="I678">
        <v>61753732</v>
      </c>
      <c r="J678" t="str">
        <f>RIGHT(КХЛ[[#This Row],[Дата рождения]],4)</f>
        <v>1976</v>
      </c>
    </row>
    <row r="679" spans="3:10" x14ac:dyDescent="0.3">
      <c r="C679">
        <v>243</v>
      </c>
      <c r="D679" t="s">
        <v>1392</v>
      </c>
      <c r="E679" t="s">
        <v>61</v>
      </c>
      <c r="F679" s="14" t="s">
        <v>1393</v>
      </c>
      <c r="G679">
        <v>29</v>
      </c>
      <c r="H679" t="s">
        <v>63</v>
      </c>
      <c r="I679">
        <v>74923847</v>
      </c>
      <c r="J679" t="str">
        <f>RIGHT(КХЛ[[#This Row],[Дата рождения]],4)</f>
        <v>1988</v>
      </c>
    </row>
    <row r="680" spans="3:10" x14ac:dyDescent="0.3">
      <c r="C680">
        <v>1254</v>
      </c>
      <c r="D680" t="s">
        <v>1394</v>
      </c>
      <c r="E680" t="s">
        <v>67</v>
      </c>
      <c r="F680" s="14" t="s">
        <v>1395</v>
      </c>
      <c r="G680">
        <v>29</v>
      </c>
      <c r="H680" t="s">
        <v>88</v>
      </c>
      <c r="I680">
        <v>99282989</v>
      </c>
      <c r="J680" t="str">
        <f>RIGHT(КХЛ[[#This Row],[Дата рождения]],4)</f>
        <v>1988</v>
      </c>
    </row>
    <row r="681" spans="3:10" x14ac:dyDescent="0.3">
      <c r="C681">
        <v>359</v>
      </c>
      <c r="D681" t="s">
        <v>1396</v>
      </c>
      <c r="E681" t="s">
        <v>67</v>
      </c>
      <c r="F681" s="14" t="s">
        <v>725</v>
      </c>
      <c r="G681">
        <v>26</v>
      </c>
      <c r="H681" t="s">
        <v>63</v>
      </c>
      <c r="I681">
        <v>7572366</v>
      </c>
      <c r="J681" t="str">
        <f>RIGHT(КХЛ[[#This Row],[Дата рождения]],4)</f>
        <v>1992</v>
      </c>
    </row>
    <row r="682" spans="3:10" x14ac:dyDescent="0.3">
      <c r="C682">
        <v>534</v>
      </c>
      <c r="D682" t="s">
        <v>1397</v>
      </c>
      <c r="E682" t="s">
        <v>67</v>
      </c>
      <c r="F682" s="14" t="s">
        <v>1398</v>
      </c>
      <c r="G682">
        <v>26</v>
      </c>
      <c r="H682" t="s">
        <v>63</v>
      </c>
      <c r="I682">
        <v>14840939</v>
      </c>
      <c r="J682" t="str">
        <f>RIGHT(КХЛ[[#This Row],[Дата рождения]],4)</f>
        <v>1991</v>
      </c>
    </row>
    <row r="683" spans="3:10" x14ac:dyDescent="0.3">
      <c r="C683">
        <v>1034</v>
      </c>
      <c r="D683" t="s">
        <v>1399</v>
      </c>
      <c r="E683" t="s">
        <v>67</v>
      </c>
      <c r="F683" s="14" t="s">
        <v>1400</v>
      </c>
      <c r="G683">
        <v>39</v>
      </c>
      <c r="H683" t="s">
        <v>115</v>
      </c>
      <c r="I683">
        <v>88585360</v>
      </c>
      <c r="J683" t="str">
        <f>RIGHT(КХЛ[[#This Row],[Дата рождения]],4)</f>
        <v>1978</v>
      </c>
    </row>
    <row r="684" spans="3:10" x14ac:dyDescent="0.3">
      <c r="C684">
        <v>729</v>
      </c>
      <c r="D684" t="s">
        <v>1401</v>
      </c>
      <c r="E684" t="s">
        <v>61</v>
      </c>
      <c r="F684" s="14" t="s">
        <v>1402</v>
      </c>
      <c r="G684">
        <v>23</v>
      </c>
      <c r="H684" t="s">
        <v>88</v>
      </c>
      <c r="I684">
        <v>17236175</v>
      </c>
      <c r="J684" t="str">
        <f>RIGHT(КХЛ[[#This Row],[Дата рождения]],4)</f>
        <v>1994</v>
      </c>
    </row>
    <row r="685" spans="3:10" x14ac:dyDescent="0.3">
      <c r="C685">
        <v>903</v>
      </c>
      <c r="D685" t="s">
        <v>1403</v>
      </c>
      <c r="E685" t="s">
        <v>67</v>
      </c>
      <c r="F685" s="14" t="s">
        <v>1404</v>
      </c>
      <c r="G685">
        <v>30</v>
      </c>
      <c r="H685" t="s">
        <v>95</v>
      </c>
      <c r="I685">
        <v>44566841</v>
      </c>
      <c r="J685" t="str">
        <f>RIGHT(КХЛ[[#This Row],[Дата рождения]],4)</f>
        <v>1987</v>
      </c>
    </row>
    <row r="686" spans="3:10" x14ac:dyDescent="0.3">
      <c r="C686">
        <v>470</v>
      </c>
      <c r="D686" t="s">
        <v>1405</v>
      </c>
      <c r="E686" t="s">
        <v>61</v>
      </c>
      <c r="F686" s="14" t="s">
        <v>1406</v>
      </c>
      <c r="G686">
        <v>28</v>
      </c>
      <c r="H686" t="s">
        <v>88</v>
      </c>
      <c r="I686">
        <v>2746499</v>
      </c>
      <c r="J686" t="str">
        <f>RIGHT(КХЛ[[#This Row],[Дата рождения]],4)</f>
        <v>1989</v>
      </c>
    </row>
    <row r="687" spans="3:10" x14ac:dyDescent="0.3">
      <c r="C687">
        <v>520</v>
      </c>
      <c r="D687" t="s">
        <v>1407</v>
      </c>
      <c r="E687" t="s">
        <v>61</v>
      </c>
      <c r="F687" s="14" t="s">
        <v>1408</v>
      </c>
      <c r="G687">
        <v>33</v>
      </c>
      <c r="H687" t="s">
        <v>106</v>
      </c>
      <c r="I687">
        <v>16142562</v>
      </c>
      <c r="J687" t="str">
        <f>RIGHT(КХЛ[[#This Row],[Дата рождения]],4)</f>
        <v>1984</v>
      </c>
    </row>
    <row r="688" spans="3:10" x14ac:dyDescent="0.3">
      <c r="C688">
        <v>1276</v>
      </c>
      <c r="D688" t="s">
        <v>1409</v>
      </c>
      <c r="E688" t="s">
        <v>61</v>
      </c>
      <c r="F688" s="14" t="s">
        <v>1410</v>
      </c>
      <c r="G688">
        <v>34</v>
      </c>
      <c r="H688" t="s">
        <v>78</v>
      </c>
      <c r="I688">
        <v>35873794</v>
      </c>
      <c r="J688" t="str">
        <f>RIGHT(КХЛ[[#This Row],[Дата рождения]],4)</f>
        <v>1983</v>
      </c>
    </row>
    <row r="689" spans="3:10" x14ac:dyDescent="0.3">
      <c r="C689">
        <v>129</v>
      </c>
      <c r="D689" t="s">
        <v>1411</v>
      </c>
      <c r="E689" t="s">
        <v>61</v>
      </c>
      <c r="F689" s="14" t="s">
        <v>1412</v>
      </c>
      <c r="G689">
        <v>27</v>
      </c>
      <c r="H689" t="s">
        <v>63</v>
      </c>
      <c r="I689">
        <v>7513454</v>
      </c>
      <c r="J689" t="str">
        <f>RIGHT(КХЛ[[#This Row],[Дата рождения]],4)</f>
        <v>1991</v>
      </c>
    </row>
    <row r="690" spans="3:10" x14ac:dyDescent="0.3">
      <c r="C690">
        <v>858</v>
      </c>
      <c r="D690" t="s">
        <v>411</v>
      </c>
      <c r="E690" t="s">
        <v>61</v>
      </c>
      <c r="F690" s="14" t="s">
        <v>412</v>
      </c>
      <c r="G690">
        <v>24</v>
      </c>
      <c r="H690" t="s">
        <v>63</v>
      </c>
      <c r="I690">
        <v>35984285</v>
      </c>
      <c r="J690" t="str">
        <f>RIGHT(КХЛ[[#This Row],[Дата рождения]],4)</f>
        <v>1993</v>
      </c>
    </row>
    <row r="691" spans="3:10" x14ac:dyDescent="0.3">
      <c r="C691">
        <v>1633</v>
      </c>
      <c r="D691" t="s">
        <v>1413</v>
      </c>
      <c r="E691" t="s">
        <v>67</v>
      </c>
      <c r="F691" s="14" t="s">
        <v>1414</v>
      </c>
      <c r="G691">
        <v>25</v>
      </c>
      <c r="H691" t="s">
        <v>63</v>
      </c>
      <c r="I691">
        <v>30506560</v>
      </c>
      <c r="J691" t="str">
        <f>RIGHT(КХЛ[[#This Row],[Дата рождения]],4)</f>
        <v>1992</v>
      </c>
    </row>
    <row r="692" spans="3:10" x14ac:dyDescent="0.3">
      <c r="C692">
        <v>1101</v>
      </c>
      <c r="D692" t="s">
        <v>1415</v>
      </c>
      <c r="E692" t="s">
        <v>67</v>
      </c>
      <c r="F692" s="14" t="s">
        <v>1416</v>
      </c>
      <c r="G692">
        <v>20</v>
      </c>
      <c r="H692" t="s">
        <v>63</v>
      </c>
      <c r="I692">
        <v>29464674</v>
      </c>
      <c r="J692" t="str">
        <f>RIGHT(КХЛ[[#This Row],[Дата рождения]],4)</f>
        <v>1997</v>
      </c>
    </row>
    <row r="693" spans="3:10" x14ac:dyDescent="0.3">
      <c r="C693">
        <v>947</v>
      </c>
      <c r="D693" t="s">
        <v>1417</v>
      </c>
      <c r="E693" t="s">
        <v>61</v>
      </c>
      <c r="F693" s="14" t="s">
        <v>416</v>
      </c>
      <c r="G693">
        <v>23</v>
      </c>
      <c r="H693" t="s">
        <v>63</v>
      </c>
      <c r="I693">
        <v>64494381</v>
      </c>
      <c r="J693" t="str">
        <f>RIGHT(КХЛ[[#This Row],[Дата рождения]],4)</f>
        <v>1994</v>
      </c>
    </row>
    <row r="694" spans="3:10" x14ac:dyDescent="0.3">
      <c r="C694">
        <v>1030</v>
      </c>
      <c r="D694" t="s">
        <v>1418</v>
      </c>
      <c r="E694" t="s">
        <v>61</v>
      </c>
      <c r="F694" s="14" t="s">
        <v>995</v>
      </c>
      <c r="G694">
        <v>30</v>
      </c>
      <c r="H694" t="s">
        <v>95</v>
      </c>
      <c r="I694">
        <v>14135165</v>
      </c>
      <c r="J694" t="str">
        <f>RIGHT(КХЛ[[#This Row],[Дата рождения]],4)</f>
        <v>1987</v>
      </c>
    </row>
    <row r="695" spans="3:10" x14ac:dyDescent="0.3">
      <c r="C695">
        <v>1412</v>
      </c>
      <c r="D695" t="s">
        <v>1419</v>
      </c>
      <c r="E695" t="s">
        <v>61</v>
      </c>
      <c r="F695" s="14" t="s">
        <v>1420</v>
      </c>
      <c r="G695">
        <v>29</v>
      </c>
      <c r="H695" t="s">
        <v>63</v>
      </c>
      <c r="I695">
        <v>99299113</v>
      </c>
      <c r="J695" t="str">
        <f>RIGHT(КХЛ[[#This Row],[Дата рождения]],4)</f>
        <v>1988</v>
      </c>
    </row>
    <row r="696" spans="3:10" x14ac:dyDescent="0.3">
      <c r="C696">
        <v>1017</v>
      </c>
      <c r="D696" t="s">
        <v>1421</v>
      </c>
      <c r="E696" t="s">
        <v>72</v>
      </c>
      <c r="F696" s="14" t="s">
        <v>422</v>
      </c>
      <c r="G696">
        <v>31</v>
      </c>
      <c r="H696" t="s">
        <v>127</v>
      </c>
      <c r="I696">
        <v>49597060</v>
      </c>
      <c r="J696" t="str">
        <f>RIGHT(КХЛ[[#This Row],[Дата рождения]],4)</f>
        <v>1986</v>
      </c>
    </row>
    <row r="697" spans="3:10" x14ac:dyDescent="0.3">
      <c r="C697">
        <v>667</v>
      </c>
      <c r="D697" t="s">
        <v>1422</v>
      </c>
      <c r="E697" t="s">
        <v>61</v>
      </c>
      <c r="F697" s="14" t="s">
        <v>1423</v>
      </c>
      <c r="G697">
        <v>21</v>
      </c>
      <c r="H697" t="s">
        <v>63</v>
      </c>
      <c r="I697">
        <v>25602033</v>
      </c>
      <c r="J697" t="str">
        <f>RIGHT(КХЛ[[#This Row],[Дата рождения]],4)</f>
        <v>1996</v>
      </c>
    </row>
    <row r="698" spans="3:10" x14ac:dyDescent="0.3">
      <c r="C698">
        <v>1580</v>
      </c>
      <c r="D698" t="s">
        <v>1424</v>
      </c>
      <c r="E698" t="s">
        <v>61</v>
      </c>
      <c r="F698" s="14" t="s">
        <v>1425</v>
      </c>
      <c r="G698">
        <v>28</v>
      </c>
      <c r="H698" t="s">
        <v>63</v>
      </c>
      <c r="I698">
        <v>64408777</v>
      </c>
      <c r="J698" t="str">
        <f>RIGHT(КХЛ[[#This Row],[Дата рождения]],4)</f>
        <v>1989</v>
      </c>
    </row>
    <row r="699" spans="3:10" x14ac:dyDescent="0.3">
      <c r="C699">
        <v>471</v>
      </c>
      <c r="D699" t="s">
        <v>1426</v>
      </c>
      <c r="E699" t="s">
        <v>61</v>
      </c>
      <c r="F699" s="14" t="s">
        <v>1427</v>
      </c>
      <c r="G699">
        <v>42</v>
      </c>
      <c r="H699" t="s">
        <v>95</v>
      </c>
      <c r="I699">
        <v>51326316</v>
      </c>
      <c r="J699" t="str">
        <f>RIGHT(КХЛ[[#This Row],[Дата рождения]],4)</f>
        <v>1975</v>
      </c>
    </row>
    <row r="700" spans="3:10" x14ac:dyDescent="0.3">
      <c r="C700">
        <v>908</v>
      </c>
      <c r="D700" t="s">
        <v>1428</v>
      </c>
      <c r="E700" t="s">
        <v>61</v>
      </c>
      <c r="F700" s="14" t="s">
        <v>1429</v>
      </c>
      <c r="G700">
        <v>22</v>
      </c>
      <c r="H700" t="s">
        <v>63</v>
      </c>
      <c r="I700">
        <v>46731551</v>
      </c>
      <c r="J700" t="str">
        <f>RIGHT(КХЛ[[#This Row],[Дата рождения]],4)</f>
        <v>1995</v>
      </c>
    </row>
    <row r="701" spans="3:10" x14ac:dyDescent="0.3">
      <c r="C701">
        <v>471</v>
      </c>
      <c r="D701" t="s">
        <v>1430</v>
      </c>
      <c r="E701" t="s">
        <v>67</v>
      </c>
      <c r="F701" s="14" t="s">
        <v>1431</v>
      </c>
      <c r="G701">
        <v>17</v>
      </c>
      <c r="H701" t="s">
        <v>63</v>
      </c>
      <c r="I701">
        <v>32522768</v>
      </c>
      <c r="J701" t="str">
        <f>RIGHT(КХЛ[[#This Row],[Дата рождения]],4)</f>
        <v>2000</v>
      </c>
    </row>
    <row r="702" spans="3:10" x14ac:dyDescent="0.3">
      <c r="C702">
        <v>125</v>
      </c>
      <c r="D702" t="s">
        <v>1432</v>
      </c>
      <c r="E702" t="s">
        <v>61</v>
      </c>
      <c r="F702" s="14" t="s">
        <v>313</v>
      </c>
      <c r="G702">
        <v>26</v>
      </c>
      <c r="H702" t="s">
        <v>120</v>
      </c>
      <c r="I702">
        <v>64308870</v>
      </c>
      <c r="J702" t="str">
        <f>RIGHT(КХЛ[[#This Row],[Дата рождения]],4)</f>
        <v>1991</v>
      </c>
    </row>
    <row r="703" spans="3:10" x14ac:dyDescent="0.3">
      <c r="C703">
        <v>960</v>
      </c>
      <c r="D703" t="s">
        <v>1433</v>
      </c>
      <c r="E703" t="s">
        <v>72</v>
      </c>
      <c r="F703" s="14" t="s">
        <v>1092</v>
      </c>
      <c r="G703">
        <v>26</v>
      </c>
      <c r="H703" t="s">
        <v>63</v>
      </c>
      <c r="I703">
        <v>29741958</v>
      </c>
      <c r="J703" t="str">
        <f>RIGHT(КХЛ[[#This Row],[Дата рождения]],4)</f>
        <v>1991</v>
      </c>
    </row>
    <row r="704" spans="3:10" x14ac:dyDescent="0.3">
      <c r="C704">
        <v>1022</v>
      </c>
      <c r="D704" t="s">
        <v>1434</v>
      </c>
      <c r="E704" t="s">
        <v>67</v>
      </c>
      <c r="F704" s="14" t="s">
        <v>856</v>
      </c>
      <c r="G704">
        <v>32</v>
      </c>
      <c r="H704" t="s">
        <v>106</v>
      </c>
      <c r="I704">
        <v>24362156</v>
      </c>
      <c r="J704" t="str">
        <f>RIGHT(КХЛ[[#This Row],[Дата рождения]],4)</f>
        <v>1985</v>
      </c>
    </row>
    <row r="705" spans="3:10" x14ac:dyDescent="0.3">
      <c r="C705">
        <v>1446</v>
      </c>
      <c r="D705" t="s">
        <v>1435</v>
      </c>
      <c r="E705" t="s">
        <v>61</v>
      </c>
      <c r="F705" s="14" t="s">
        <v>1436</v>
      </c>
      <c r="G705">
        <v>27</v>
      </c>
      <c r="H705" t="s">
        <v>63</v>
      </c>
      <c r="I705">
        <v>46388123</v>
      </c>
      <c r="J705" t="str">
        <f>RIGHT(КХЛ[[#This Row],[Дата рождения]],4)</f>
        <v>1991</v>
      </c>
    </row>
    <row r="706" spans="3:10" x14ac:dyDescent="0.3">
      <c r="C706">
        <v>1506</v>
      </c>
      <c r="D706" t="s">
        <v>1437</v>
      </c>
      <c r="E706" t="s">
        <v>61</v>
      </c>
      <c r="F706" s="14" t="s">
        <v>1438</v>
      </c>
      <c r="G706">
        <v>29</v>
      </c>
      <c r="H706" t="s">
        <v>164</v>
      </c>
      <c r="I706">
        <v>69256558</v>
      </c>
      <c r="J706" t="str">
        <f>RIGHT(КХЛ[[#This Row],[Дата рождения]],4)</f>
        <v>1989</v>
      </c>
    </row>
    <row r="707" spans="3:10" x14ac:dyDescent="0.3">
      <c r="C707">
        <v>262</v>
      </c>
      <c r="D707" t="s">
        <v>1439</v>
      </c>
      <c r="E707" t="s">
        <v>61</v>
      </c>
      <c r="F707" s="14" t="s">
        <v>1440</v>
      </c>
      <c r="G707">
        <v>33</v>
      </c>
      <c r="H707" t="s">
        <v>63</v>
      </c>
      <c r="I707">
        <v>74388008</v>
      </c>
      <c r="J707" t="str">
        <f>RIGHT(КХЛ[[#This Row],[Дата рождения]],4)</f>
        <v>1985</v>
      </c>
    </row>
    <row r="708" spans="3:10" x14ac:dyDescent="0.3">
      <c r="C708">
        <v>453</v>
      </c>
      <c r="D708" t="s">
        <v>1441</v>
      </c>
      <c r="E708" t="s">
        <v>61</v>
      </c>
      <c r="F708" s="14" t="s">
        <v>1442</v>
      </c>
      <c r="G708">
        <v>27</v>
      </c>
      <c r="H708" t="s">
        <v>120</v>
      </c>
      <c r="I708">
        <v>99536915</v>
      </c>
      <c r="J708" t="str">
        <f>RIGHT(КХЛ[[#This Row],[Дата рождения]],4)</f>
        <v>1990</v>
      </c>
    </row>
    <row r="709" spans="3:10" x14ac:dyDescent="0.3">
      <c r="C709">
        <v>909</v>
      </c>
      <c r="D709" t="s">
        <v>603</v>
      </c>
      <c r="E709" t="s">
        <v>67</v>
      </c>
      <c r="F709" s="14" t="s">
        <v>604</v>
      </c>
      <c r="G709">
        <v>25</v>
      </c>
      <c r="H709" t="s">
        <v>63</v>
      </c>
      <c r="I709">
        <v>55076181</v>
      </c>
      <c r="J709" t="str">
        <f>RIGHT(КХЛ[[#This Row],[Дата рождения]],4)</f>
        <v>1992</v>
      </c>
    </row>
    <row r="710" spans="3:10" x14ac:dyDescent="0.3">
      <c r="C710">
        <v>753</v>
      </c>
      <c r="D710" t="s">
        <v>1443</v>
      </c>
      <c r="E710" t="s">
        <v>72</v>
      </c>
      <c r="F710" s="14" t="s">
        <v>1444</v>
      </c>
      <c r="G710">
        <v>20</v>
      </c>
      <c r="H710" t="s">
        <v>63</v>
      </c>
      <c r="I710">
        <v>91659622</v>
      </c>
      <c r="J710" t="str">
        <f>RIGHT(КХЛ[[#This Row],[Дата рождения]],4)</f>
        <v>1997</v>
      </c>
    </row>
    <row r="711" spans="3:10" x14ac:dyDescent="0.3">
      <c r="C711">
        <v>1275</v>
      </c>
      <c r="D711" t="s">
        <v>1445</v>
      </c>
      <c r="E711" t="s">
        <v>67</v>
      </c>
      <c r="F711" s="14" t="s">
        <v>1446</v>
      </c>
      <c r="G711">
        <v>32</v>
      </c>
      <c r="H711" t="s">
        <v>63</v>
      </c>
      <c r="I711">
        <v>22703322</v>
      </c>
      <c r="J711" t="str">
        <f>RIGHT(КХЛ[[#This Row],[Дата рождения]],4)</f>
        <v>1985</v>
      </c>
    </row>
    <row r="712" spans="3:10" x14ac:dyDescent="0.3">
      <c r="C712">
        <v>1332</v>
      </c>
      <c r="D712" t="s">
        <v>1447</v>
      </c>
      <c r="E712" t="s">
        <v>61</v>
      </c>
      <c r="F712" s="14" t="s">
        <v>1448</v>
      </c>
      <c r="G712">
        <v>30</v>
      </c>
      <c r="H712" t="s">
        <v>78</v>
      </c>
      <c r="I712">
        <v>79544480</v>
      </c>
      <c r="J712" t="str">
        <f>RIGHT(КХЛ[[#This Row],[Дата рождения]],4)</f>
        <v>1987</v>
      </c>
    </row>
    <row r="713" spans="3:10" x14ac:dyDescent="0.3">
      <c r="C713">
        <v>74</v>
      </c>
      <c r="D713" t="s">
        <v>1449</v>
      </c>
      <c r="E713" t="s">
        <v>72</v>
      </c>
      <c r="F713" s="14" t="s">
        <v>1450</v>
      </c>
      <c r="G713">
        <v>31</v>
      </c>
      <c r="H713" t="s">
        <v>106</v>
      </c>
      <c r="I713">
        <v>58955454</v>
      </c>
      <c r="J713" t="str">
        <f>RIGHT(КХЛ[[#This Row],[Дата рождения]],4)</f>
        <v>1986</v>
      </c>
    </row>
    <row r="714" spans="3:10" x14ac:dyDescent="0.3">
      <c r="C714">
        <v>1194</v>
      </c>
      <c r="D714" t="s">
        <v>1451</v>
      </c>
      <c r="E714" t="s">
        <v>61</v>
      </c>
      <c r="F714" s="14" t="s">
        <v>1452</v>
      </c>
      <c r="G714">
        <v>33</v>
      </c>
      <c r="H714" t="s">
        <v>63</v>
      </c>
      <c r="I714">
        <v>44032057</v>
      </c>
      <c r="J714" t="str">
        <f>RIGHT(КХЛ[[#This Row],[Дата рождения]],4)</f>
        <v>1984</v>
      </c>
    </row>
    <row r="715" spans="3:10" x14ac:dyDescent="0.3">
      <c r="C715">
        <v>978</v>
      </c>
      <c r="D715" t="s">
        <v>1453</v>
      </c>
      <c r="E715" t="s">
        <v>72</v>
      </c>
      <c r="F715" s="14" t="s">
        <v>1454</v>
      </c>
      <c r="G715">
        <v>23</v>
      </c>
      <c r="H715" t="s">
        <v>95</v>
      </c>
      <c r="I715">
        <v>18347805</v>
      </c>
      <c r="J715" t="str">
        <f>RIGHT(КХЛ[[#This Row],[Дата рождения]],4)</f>
        <v>1994</v>
      </c>
    </row>
    <row r="716" spans="3:10" x14ac:dyDescent="0.3">
      <c r="C716">
        <v>797</v>
      </c>
      <c r="D716" t="s">
        <v>1455</v>
      </c>
      <c r="E716" t="s">
        <v>72</v>
      </c>
      <c r="F716" s="14" t="s">
        <v>1456</v>
      </c>
      <c r="G716">
        <v>26</v>
      </c>
      <c r="H716" t="s">
        <v>88</v>
      </c>
      <c r="I716">
        <v>16236159</v>
      </c>
      <c r="J716" t="str">
        <f>RIGHT(КХЛ[[#This Row],[Дата рождения]],4)</f>
        <v>1991</v>
      </c>
    </row>
    <row r="717" spans="3:10" x14ac:dyDescent="0.3">
      <c r="C717">
        <v>1168</v>
      </c>
      <c r="D717" t="s">
        <v>1457</v>
      </c>
      <c r="E717" t="s">
        <v>67</v>
      </c>
      <c r="F717" s="14" t="s">
        <v>1458</v>
      </c>
      <c r="G717">
        <v>38</v>
      </c>
      <c r="H717" t="s">
        <v>63</v>
      </c>
      <c r="I717">
        <v>25110890</v>
      </c>
      <c r="J717" t="str">
        <f>RIGHT(КХЛ[[#This Row],[Дата рождения]],4)</f>
        <v>1979</v>
      </c>
    </row>
    <row r="718" spans="3:10" x14ac:dyDescent="0.3">
      <c r="C718">
        <v>526</v>
      </c>
      <c r="D718" t="s">
        <v>1459</v>
      </c>
      <c r="E718" t="s">
        <v>61</v>
      </c>
      <c r="F718" s="14" t="s">
        <v>1460</v>
      </c>
      <c r="G718">
        <v>24</v>
      </c>
      <c r="H718" t="s">
        <v>63</v>
      </c>
      <c r="I718">
        <v>70814142</v>
      </c>
      <c r="J718" t="str">
        <f>RIGHT(КХЛ[[#This Row],[Дата рождения]],4)</f>
        <v>1993</v>
      </c>
    </row>
    <row r="719" spans="3:10" x14ac:dyDescent="0.3">
      <c r="C719">
        <v>1650</v>
      </c>
      <c r="D719" t="s">
        <v>1461</v>
      </c>
      <c r="E719" t="s">
        <v>61</v>
      </c>
      <c r="F719" s="14" t="s">
        <v>1462</v>
      </c>
      <c r="G719">
        <v>26</v>
      </c>
      <c r="H719" t="s">
        <v>127</v>
      </c>
      <c r="I719">
        <v>63966887</v>
      </c>
      <c r="J719" t="str">
        <f>RIGHT(КХЛ[[#This Row],[Дата рождения]],4)</f>
        <v>1991</v>
      </c>
    </row>
    <row r="720" spans="3:10" x14ac:dyDescent="0.3">
      <c r="C720">
        <v>1080</v>
      </c>
      <c r="D720" t="s">
        <v>1463</v>
      </c>
      <c r="E720" t="s">
        <v>61</v>
      </c>
      <c r="F720" s="14" t="s">
        <v>1464</v>
      </c>
      <c r="G720">
        <v>31</v>
      </c>
      <c r="H720" t="s">
        <v>63</v>
      </c>
      <c r="I720">
        <v>41486962</v>
      </c>
      <c r="J720" t="str">
        <f>RIGHT(КХЛ[[#This Row],[Дата рождения]],4)</f>
        <v>1987</v>
      </c>
    </row>
    <row r="721" spans="3:10" x14ac:dyDescent="0.3">
      <c r="C721">
        <v>1329</v>
      </c>
      <c r="D721" t="s">
        <v>1465</v>
      </c>
      <c r="E721" t="s">
        <v>61</v>
      </c>
      <c r="F721" s="14" t="s">
        <v>1466</v>
      </c>
      <c r="G721">
        <v>24</v>
      </c>
      <c r="H721" t="s">
        <v>106</v>
      </c>
      <c r="I721">
        <v>17088967</v>
      </c>
      <c r="J721" t="str">
        <f>RIGHT(КХЛ[[#This Row],[Дата рождения]],4)</f>
        <v>1993</v>
      </c>
    </row>
    <row r="722" spans="3:10" x14ac:dyDescent="0.3">
      <c r="C722">
        <v>696</v>
      </c>
      <c r="D722" t="s">
        <v>1467</v>
      </c>
      <c r="E722" t="s">
        <v>61</v>
      </c>
      <c r="F722" s="14" t="s">
        <v>1468</v>
      </c>
      <c r="G722">
        <v>28</v>
      </c>
      <c r="H722" t="s">
        <v>63</v>
      </c>
      <c r="I722">
        <v>51334904</v>
      </c>
      <c r="J722" t="str">
        <f>RIGHT(КХЛ[[#This Row],[Дата рождения]],4)</f>
        <v>1989</v>
      </c>
    </row>
    <row r="723" spans="3:10" x14ac:dyDescent="0.3">
      <c r="C723">
        <v>288</v>
      </c>
      <c r="D723" t="s">
        <v>1469</v>
      </c>
      <c r="E723" t="s">
        <v>67</v>
      </c>
      <c r="F723" s="14" t="s">
        <v>99</v>
      </c>
      <c r="G723">
        <v>24</v>
      </c>
      <c r="H723" t="s">
        <v>63</v>
      </c>
      <c r="I723">
        <v>9843876</v>
      </c>
      <c r="J723" t="str">
        <f>RIGHT(КХЛ[[#This Row],[Дата рождения]],4)</f>
        <v>1994</v>
      </c>
    </row>
    <row r="724" spans="3:10" x14ac:dyDescent="0.3">
      <c r="C724">
        <v>733</v>
      </c>
      <c r="D724" t="s">
        <v>1470</v>
      </c>
      <c r="E724" t="s">
        <v>67</v>
      </c>
      <c r="F724" s="14" t="s">
        <v>1471</v>
      </c>
      <c r="G724">
        <v>28</v>
      </c>
      <c r="H724" t="s">
        <v>63</v>
      </c>
      <c r="I724">
        <v>40799267</v>
      </c>
      <c r="J724" t="str">
        <f>RIGHT(КХЛ[[#This Row],[Дата рождения]],4)</f>
        <v>1989</v>
      </c>
    </row>
    <row r="725" spans="3:10" x14ac:dyDescent="0.3">
      <c r="C725">
        <v>535</v>
      </c>
      <c r="D725" t="s">
        <v>1472</v>
      </c>
      <c r="E725" t="s">
        <v>61</v>
      </c>
      <c r="F725" s="14" t="s">
        <v>1473</v>
      </c>
      <c r="G725">
        <v>20</v>
      </c>
      <c r="H725" t="s">
        <v>63</v>
      </c>
      <c r="I725">
        <v>90568951</v>
      </c>
      <c r="J725" t="str">
        <f>RIGHT(КХЛ[[#This Row],[Дата рождения]],4)</f>
        <v>1997</v>
      </c>
    </row>
    <row r="726" spans="3:10" x14ac:dyDescent="0.3">
      <c r="C726">
        <v>334</v>
      </c>
      <c r="D726" t="s">
        <v>1474</v>
      </c>
      <c r="E726" t="s">
        <v>61</v>
      </c>
      <c r="F726" s="14" t="s">
        <v>1475</v>
      </c>
      <c r="G726">
        <v>35</v>
      </c>
      <c r="H726" t="s">
        <v>95</v>
      </c>
      <c r="I726">
        <v>78000739</v>
      </c>
      <c r="J726" t="str">
        <f>RIGHT(КХЛ[[#This Row],[Дата рождения]],4)</f>
        <v>1982</v>
      </c>
    </row>
    <row r="727" spans="3:10" x14ac:dyDescent="0.3">
      <c r="C727">
        <v>679</v>
      </c>
      <c r="D727" t="s">
        <v>1476</v>
      </c>
      <c r="E727" t="s">
        <v>61</v>
      </c>
      <c r="F727" s="14" t="s">
        <v>1477</v>
      </c>
      <c r="G727">
        <v>38</v>
      </c>
      <c r="H727" t="s">
        <v>115</v>
      </c>
      <c r="I727">
        <v>48613431</v>
      </c>
      <c r="J727" t="str">
        <f>RIGHT(КХЛ[[#This Row],[Дата рождения]],4)</f>
        <v>1979</v>
      </c>
    </row>
    <row r="728" spans="3:10" x14ac:dyDescent="0.3">
      <c r="C728">
        <v>433</v>
      </c>
      <c r="D728" t="s">
        <v>1478</v>
      </c>
      <c r="E728" t="s">
        <v>67</v>
      </c>
      <c r="F728" s="14" t="s">
        <v>884</v>
      </c>
      <c r="G728">
        <v>30</v>
      </c>
      <c r="H728" t="s">
        <v>88</v>
      </c>
      <c r="I728">
        <v>3199394</v>
      </c>
      <c r="J728" t="str">
        <f>RIGHT(КХЛ[[#This Row],[Дата рождения]],4)</f>
        <v>1987</v>
      </c>
    </row>
    <row r="729" spans="3:10" x14ac:dyDescent="0.3">
      <c r="C729">
        <v>620</v>
      </c>
      <c r="D729" t="s">
        <v>1479</v>
      </c>
      <c r="E729" t="s">
        <v>61</v>
      </c>
      <c r="F729" s="14" t="s">
        <v>1480</v>
      </c>
      <c r="G729">
        <v>26</v>
      </c>
      <c r="H729" t="s">
        <v>88</v>
      </c>
      <c r="I729">
        <v>78988771</v>
      </c>
      <c r="J729" t="str">
        <f>RIGHT(КХЛ[[#This Row],[Дата рождения]],4)</f>
        <v>1991</v>
      </c>
    </row>
    <row r="730" spans="3:10" x14ac:dyDescent="0.3">
      <c r="C730">
        <v>177</v>
      </c>
      <c r="D730" t="s">
        <v>1481</v>
      </c>
      <c r="E730" t="s">
        <v>67</v>
      </c>
      <c r="F730" s="14" t="s">
        <v>1482</v>
      </c>
      <c r="G730">
        <v>34</v>
      </c>
      <c r="H730" t="s">
        <v>63</v>
      </c>
      <c r="I730">
        <v>44366321</v>
      </c>
      <c r="J730" t="str">
        <f>RIGHT(КХЛ[[#This Row],[Дата рождения]],4)</f>
        <v>1983</v>
      </c>
    </row>
    <row r="731" spans="3:10" x14ac:dyDescent="0.3">
      <c r="C731">
        <v>51</v>
      </c>
      <c r="D731" t="s">
        <v>1483</v>
      </c>
      <c r="E731" t="s">
        <v>67</v>
      </c>
      <c r="F731" s="14" t="s">
        <v>1484</v>
      </c>
      <c r="G731">
        <v>25</v>
      </c>
      <c r="H731" t="s">
        <v>63</v>
      </c>
      <c r="I731">
        <v>80404760</v>
      </c>
      <c r="J731" t="str">
        <f>RIGHT(КХЛ[[#This Row],[Дата рождения]],4)</f>
        <v>1992</v>
      </c>
    </row>
    <row r="732" spans="3:10" x14ac:dyDescent="0.3">
      <c r="C732">
        <v>484</v>
      </c>
      <c r="D732" t="s">
        <v>1485</v>
      </c>
      <c r="E732" t="s">
        <v>61</v>
      </c>
      <c r="F732" s="14" t="s">
        <v>1486</v>
      </c>
      <c r="G732">
        <v>32</v>
      </c>
      <c r="H732" t="s">
        <v>106</v>
      </c>
      <c r="I732">
        <v>93421145</v>
      </c>
      <c r="J732" t="str">
        <f>RIGHT(КХЛ[[#This Row],[Дата рождения]],4)</f>
        <v>1985</v>
      </c>
    </row>
    <row r="733" spans="3:10" x14ac:dyDescent="0.3">
      <c r="C733">
        <v>391</v>
      </c>
      <c r="D733" t="s">
        <v>1487</v>
      </c>
      <c r="E733" t="s">
        <v>67</v>
      </c>
      <c r="F733" s="14" t="s">
        <v>1488</v>
      </c>
      <c r="G733">
        <v>23</v>
      </c>
      <c r="H733" t="s">
        <v>63</v>
      </c>
      <c r="I733">
        <v>9911265</v>
      </c>
      <c r="J733" t="str">
        <f>RIGHT(КХЛ[[#This Row],[Дата рождения]],4)</f>
        <v>1994</v>
      </c>
    </row>
    <row r="734" spans="3:10" x14ac:dyDescent="0.3">
      <c r="C734">
        <v>642</v>
      </c>
      <c r="D734" t="s">
        <v>1489</v>
      </c>
      <c r="E734" t="s">
        <v>72</v>
      </c>
      <c r="F734" s="14" t="s">
        <v>1490</v>
      </c>
      <c r="G734">
        <v>23</v>
      </c>
      <c r="H734" t="s">
        <v>63</v>
      </c>
      <c r="I734">
        <v>6768827</v>
      </c>
      <c r="J734" t="str">
        <f>RIGHT(КХЛ[[#This Row],[Дата рождения]],4)</f>
        <v>1994</v>
      </c>
    </row>
    <row r="735" spans="3:10" x14ac:dyDescent="0.3">
      <c r="C735">
        <v>558</v>
      </c>
      <c r="D735" t="s">
        <v>1491</v>
      </c>
      <c r="E735" t="s">
        <v>67</v>
      </c>
      <c r="F735" s="14" t="s">
        <v>1492</v>
      </c>
      <c r="G735">
        <v>28</v>
      </c>
      <c r="H735" t="s">
        <v>63</v>
      </c>
      <c r="I735">
        <v>98286896</v>
      </c>
      <c r="J735" t="str">
        <f>RIGHT(КХЛ[[#This Row],[Дата рождения]],4)</f>
        <v>1989</v>
      </c>
    </row>
    <row r="736" spans="3:10" x14ac:dyDescent="0.3">
      <c r="C736">
        <v>1012</v>
      </c>
      <c r="D736" t="s">
        <v>1493</v>
      </c>
      <c r="E736" t="s">
        <v>61</v>
      </c>
      <c r="F736" s="14" t="s">
        <v>1494</v>
      </c>
      <c r="G736">
        <v>26</v>
      </c>
      <c r="H736" t="s">
        <v>106</v>
      </c>
      <c r="I736">
        <v>31615298</v>
      </c>
      <c r="J736" t="str">
        <f>RIGHT(КХЛ[[#This Row],[Дата рождения]],4)</f>
        <v>1991</v>
      </c>
    </row>
    <row r="737" spans="3:10" x14ac:dyDescent="0.3">
      <c r="C737">
        <v>1420</v>
      </c>
      <c r="D737" t="s">
        <v>1495</v>
      </c>
      <c r="E737" t="s">
        <v>61</v>
      </c>
      <c r="F737" s="14" t="s">
        <v>1496</v>
      </c>
      <c r="G737">
        <v>30</v>
      </c>
      <c r="H737" t="s">
        <v>63</v>
      </c>
      <c r="I737">
        <v>8586817</v>
      </c>
      <c r="J737" t="str">
        <f>RIGHT(КХЛ[[#This Row],[Дата рождения]],4)</f>
        <v>1987</v>
      </c>
    </row>
    <row r="738" spans="3:10" x14ac:dyDescent="0.3">
      <c r="C738">
        <v>1750</v>
      </c>
      <c r="D738" t="s">
        <v>1497</v>
      </c>
      <c r="E738" t="s">
        <v>67</v>
      </c>
      <c r="F738" s="14" t="s">
        <v>1498</v>
      </c>
      <c r="G738">
        <v>43</v>
      </c>
      <c r="H738" t="s">
        <v>63</v>
      </c>
      <c r="I738">
        <v>23957032</v>
      </c>
      <c r="J738" t="str">
        <f>RIGHT(КХЛ[[#This Row],[Дата рождения]],4)</f>
        <v>1974</v>
      </c>
    </row>
    <row r="739" spans="3:10" x14ac:dyDescent="0.3">
      <c r="C739">
        <v>553</v>
      </c>
      <c r="D739" t="s">
        <v>1499</v>
      </c>
      <c r="E739" t="s">
        <v>61</v>
      </c>
      <c r="F739" s="14" t="s">
        <v>1500</v>
      </c>
      <c r="G739">
        <v>47</v>
      </c>
      <c r="H739" t="s">
        <v>63</v>
      </c>
      <c r="I739">
        <v>38322149</v>
      </c>
      <c r="J739" t="str">
        <f>RIGHT(КХЛ[[#This Row],[Дата рождения]],4)</f>
        <v>1970</v>
      </c>
    </row>
    <row r="740" spans="3:10" x14ac:dyDescent="0.3">
      <c r="C740">
        <v>457</v>
      </c>
      <c r="D740" t="s">
        <v>1501</v>
      </c>
      <c r="E740" t="s">
        <v>72</v>
      </c>
      <c r="F740" s="14" t="s">
        <v>838</v>
      </c>
      <c r="G740">
        <v>27</v>
      </c>
      <c r="H740" t="s">
        <v>63</v>
      </c>
      <c r="I740">
        <v>22764457</v>
      </c>
      <c r="J740" t="str">
        <f>RIGHT(КХЛ[[#This Row],[Дата рождения]],4)</f>
        <v>1990</v>
      </c>
    </row>
    <row r="741" spans="3:10" x14ac:dyDescent="0.3">
      <c r="C741">
        <v>241</v>
      </c>
      <c r="D741" t="s">
        <v>1502</v>
      </c>
      <c r="E741" t="s">
        <v>67</v>
      </c>
      <c r="F741" s="14" t="s">
        <v>1503</v>
      </c>
      <c r="G741">
        <v>29</v>
      </c>
      <c r="H741" t="s">
        <v>63</v>
      </c>
      <c r="I741">
        <v>79443170</v>
      </c>
      <c r="J741" t="str">
        <f>RIGHT(КХЛ[[#This Row],[Дата рождения]],4)</f>
        <v>1988</v>
      </c>
    </row>
    <row r="742" spans="3:10" x14ac:dyDescent="0.3">
      <c r="C742">
        <v>302</v>
      </c>
      <c r="D742" t="s">
        <v>1504</v>
      </c>
      <c r="E742" t="s">
        <v>61</v>
      </c>
      <c r="F742" s="14" t="s">
        <v>1505</v>
      </c>
      <c r="G742">
        <v>39</v>
      </c>
      <c r="H742" t="s">
        <v>63</v>
      </c>
      <c r="I742">
        <v>37240162</v>
      </c>
      <c r="J742" t="str">
        <f>RIGHT(КХЛ[[#This Row],[Дата рождения]],4)</f>
        <v>1978</v>
      </c>
    </row>
    <row r="743" spans="3:10" x14ac:dyDescent="0.3">
      <c r="C743">
        <v>979</v>
      </c>
      <c r="D743" t="s">
        <v>1078</v>
      </c>
      <c r="E743" t="s">
        <v>61</v>
      </c>
      <c r="F743" s="14" t="s">
        <v>1079</v>
      </c>
      <c r="G743">
        <v>24</v>
      </c>
      <c r="H743" t="s">
        <v>63</v>
      </c>
      <c r="I743">
        <v>24583007</v>
      </c>
      <c r="J743" t="str">
        <f>RIGHT(КХЛ[[#This Row],[Дата рождения]],4)</f>
        <v>1993</v>
      </c>
    </row>
    <row r="744" spans="3:10" x14ac:dyDescent="0.3">
      <c r="C744">
        <v>1414</v>
      </c>
      <c r="D744" t="s">
        <v>1506</v>
      </c>
      <c r="E744" t="s">
        <v>61</v>
      </c>
      <c r="F744" s="14" t="s">
        <v>1507</v>
      </c>
      <c r="G744">
        <v>23</v>
      </c>
      <c r="H744" t="s">
        <v>63</v>
      </c>
      <c r="I744">
        <v>62019211</v>
      </c>
      <c r="J744" t="str">
        <f>RIGHT(КХЛ[[#This Row],[Дата рождения]],4)</f>
        <v>1994</v>
      </c>
    </row>
    <row r="745" spans="3:10" x14ac:dyDescent="0.3">
      <c r="C745">
        <v>14</v>
      </c>
      <c r="D745" t="s">
        <v>1508</v>
      </c>
      <c r="E745" t="s">
        <v>61</v>
      </c>
      <c r="F745" s="14" t="s">
        <v>1509</v>
      </c>
      <c r="G745">
        <v>26</v>
      </c>
      <c r="H745" t="s">
        <v>63</v>
      </c>
      <c r="I745">
        <v>44690894</v>
      </c>
      <c r="J745" t="str">
        <f>RIGHT(КХЛ[[#This Row],[Дата рождения]],4)</f>
        <v>1991</v>
      </c>
    </row>
    <row r="746" spans="3:10" x14ac:dyDescent="0.3">
      <c r="C746">
        <v>415</v>
      </c>
      <c r="D746" t="s">
        <v>1510</v>
      </c>
      <c r="E746" t="s">
        <v>61</v>
      </c>
      <c r="F746" s="14" t="s">
        <v>1511</v>
      </c>
      <c r="G746">
        <v>34</v>
      </c>
      <c r="H746" t="s">
        <v>63</v>
      </c>
      <c r="I746">
        <v>722322</v>
      </c>
      <c r="J746" t="str">
        <f>RIGHT(КХЛ[[#This Row],[Дата рождения]],4)</f>
        <v>1983</v>
      </c>
    </row>
    <row r="747" spans="3:10" x14ac:dyDescent="0.3">
      <c r="C747">
        <v>1285</v>
      </c>
      <c r="D747" t="s">
        <v>1512</v>
      </c>
      <c r="E747" t="s">
        <v>61</v>
      </c>
      <c r="F747" s="14" t="s">
        <v>1513</v>
      </c>
      <c r="G747">
        <v>40</v>
      </c>
      <c r="H747" t="s">
        <v>120</v>
      </c>
      <c r="I747">
        <v>89898587</v>
      </c>
      <c r="J747" t="str">
        <f>RIGHT(КХЛ[[#This Row],[Дата рождения]],4)</f>
        <v>1977</v>
      </c>
    </row>
    <row r="748" spans="3:10" x14ac:dyDescent="0.3">
      <c r="C748">
        <v>108</v>
      </c>
      <c r="D748" t="s">
        <v>1514</v>
      </c>
      <c r="E748" t="s">
        <v>61</v>
      </c>
      <c r="F748" s="14" t="s">
        <v>1515</v>
      </c>
      <c r="G748">
        <v>21</v>
      </c>
      <c r="H748" t="s">
        <v>63</v>
      </c>
      <c r="I748">
        <v>83663091</v>
      </c>
      <c r="J748" t="str">
        <f>RIGHT(КХЛ[[#This Row],[Дата рождения]],4)</f>
        <v>1996</v>
      </c>
    </row>
    <row r="749" spans="3:10" x14ac:dyDescent="0.3">
      <c r="C749">
        <v>1152</v>
      </c>
      <c r="D749" t="s">
        <v>1516</v>
      </c>
      <c r="E749" t="s">
        <v>67</v>
      </c>
      <c r="F749" s="14" t="s">
        <v>1517</v>
      </c>
      <c r="G749">
        <v>34</v>
      </c>
      <c r="H749" t="s">
        <v>95</v>
      </c>
      <c r="I749">
        <v>57854541</v>
      </c>
      <c r="J749" t="str">
        <f>RIGHT(КХЛ[[#This Row],[Дата рождения]],4)</f>
        <v>1983</v>
      </c>
    </row>
    <row r="750" spans="3:10" x14ac:dyDescent="0.3">
      <c r="C750">
        <v>1270</v>
      </c>
      <c r="D750" t="s">
        <v>1518</v>
      </c>
      <c r="E750" t="s">
        <v>61</v>
      </c>
      <c r="F750" s="14" t="s">
        <v>1280</v>
      </c>
      <c r="G750">
        <v>29</v>
      </c>
      <c r="H750" t="s">
        <v>63</v>
      </c>
      <c r="I750">
        <v>12895938</v>
      </c>
      <c r="J750" t="str">
        <f>RIGHT(КХЛ[[#This Row],[Дата рождения]],4)</f>
        <v>1988</v>
      </c>
    </row>
    <row r="751" spans="3:10" x14ac:dyDescent="0.3">
      <c r="C751">
        <v>1205</v>
      </c>
      <c r="D751" t="s">
        <v>1519</v>
      </c>
      <c r="E751" t="s">
        <v>72</v>
      </c>
      <c r="F751" s="14" t="s">
        <v>1520</v>
      </c>
      <c r="G751">
        <v>30</v>
      </c>
      <c r="H751" t="s">
        <v>490</v>
      </c>
      <c r="I751">
        <v>48311266</v>
      </c>
      <c r="J751" t="str">
        <f>RIGHT(КХЛ[[#This Row],[Дата рождения]],4)</f>
        <v>1987</v>
      </c>
    </row>
    <row r="752" spans="3:10" x14ac:dyDescent="0.3">
      <c r="C752">
        <v>1683</v>
      </c>
      <c r="D752" t="s">
        <v>1521</v>
      </c>
      <c r="E752" t="s">
        <v>72</v>
      </c>
      <c r="F752" s="14" t="s">
        <v>1522</v>
      </c>
      <c r="G752">
        <v>26</v>
      </c>
      <c r="H752" t="s">
        <v>127</v>
      </c>
      <c r="I752">
        <v>5924832</v>
      </c>
      <c r="J752" t="str">
        <f>RIGHT(КХЛ[[#This Row],[Дата рождения]],4)</f>
        <v>1991</v>
      </c>
    </row>
    <row r="753" spans="3:10" x14ac:dyDescent="0.3">
      <c r="C753">
        <v>1442</v>
      </c>
      <c r="D753" t="s">
        <v>1523</v>
      </c>
      <c r="E753" t="s">
        <v>61</v>
      </c>
      <c r="F753" s="14" t="s">
        <v>1524</v>
      </c>
      <c r="G753">
        <v>27</v>
      </c>
      <c r="H753" t="s">
        <v>63</v>
      </c>
      <c r="I753">
        <v>3677316</v>
      </c>
      <c r="J753" t="str">
        <f>RIGHT(КХЛ[[#This Row],[Дата рождения]],4)</f>
        <v>1990</v>
      </c>
    </row>
    <row r="754" spans="3:10" x14ac:dyDescent="0.3">
      <c r="C754">
        <v>409</v>
      </c>
      <c r="D754" t="s">
        <v>1525</v>
      </c>
      <c r="E754" t="s">
        <v>67</v>
      </c>
      <c r="F754" s="14" t="s">
        <v>1526</v>
      </c>
      <c r="G754">
        <v>39</v>
      </c>
      <c r="H754" t="s">
        <v>106</v>
      </c>
      <c r="I754">
        <v>64295153</v>
      </c>
      <c r="J754" t="str">
        <f>RIGHT(КХЛ[[#This Row],[Дата рождения]],4)</f>
        <v>1978</v>
      </c>
    </row>
    <row r="755" spans="3:10" x14ac:dyDescent="0.3">
      <c r="C755">
        <v>110</v>
      </c>
      <c r="D755" t="s">
        <v>1527</v>
      </c>
      <c r="E755" t="s">
        <v>61</v>
      </c>
      <c r="F755" s="14" t="s">
        <v>1528</v>
      </c>
      <c r="G755">
        <v>18</v>
      </c>
      <c r="H755" t="s">
        <v>63</v>
      </c>
      <c r="I755">
        <v>94042927</v>
      </c>
      <c r="J755" t="str">
        <f>RIGHT(КХЛ[[#This Row],[Дата рождения]],4)</f>
        <v>1999</v>
      </c>
    </row>
    <row r="756" spans="3:10" x14ac:dyDescent="0.3">
      <c r="C756">
        <v>174</v>
      </c>
      <c r="D756" t="s">
        <v>1529</v>
      </c>
      <c r="E756" t="s">
        <v>67</v>
      </c>
      <c r="F756" s="14" t="s">
        <v>1530</v>
      </c>
      <c r="G756">
        <v>34</v>
      </c>
      <c r="H756" t="s">
        <v>106</v>
      </c>
      <c r="I756">
        <v>81910066</v>
      </c>
      <c r="J756" t="str">
        <f>RIGHT(КХЛ[[#This Row],[Дата рождения]],4)</f>
        <v>1983</v>
      </c>
    </row>
    <row r="757" spans="3:10" x14ac:dyDescent="0.3">
      <c r="C757">
        <v>555</v>
      </c>
      <c r="D757" t="s">
        <v>1531</v>
      </c>
      <c r="E757" t="s">
        <v>67</v>
      </c>
      <c r="F757" s="14" t="s">
        <v>1034</v>
      </c>
      <c r="G757">
        <v>26</v>
      </c>
      <c r="H757" t="s">
        <v>63</v>
      </c>
      <c r="I757">
        <v>8016782</v>
      </c>
      <c r="J757" t="str">
        <f>RIGHT(КХЛ[[#This Row],[Дата рождения]],4)</f>
        <v>1991</v>
      </c>
    </row>
    <row r="758" spans="3:10" x14ac:dyDescent="0.3">
      <c r="C758">
        <v>546</v>
      </c>
      <c r="D758" t="s">
        <v>1532</v>
      </c>
      <c r="E758" t="s">
        <v>67</v>
      </c>
      <c r="F758" s="14" t="s">
        <v>1533</v>
      </c>
      <c r="G758">
        <v>26</v>
      </c>
      <c r="H758" t="s">
        <v>63</v>
      </c>
      <c r="I758">
        <v>61081662</v>
      </c>
      <c r="J758" t="str">
        <f>RIGHT(КХЛ[[#This Row],[Дата рождения]],4)</f>
        <v>1991</v>
      </c>
    </row>
    <row r="759" spans="3:10" x14ac:dyDescent="0.3">
      <c r="C759">
        <v>403</v>
      </c>
      <c r="D759" t="s">
        <v>1534</v>
      </c>
      <c r="E759" t="s">
        <v>67</v>
      </c>
      <c r="F759" s="14" t="s">
        <v>1535</v>
      </c>
      <c r="G759">
        <v>34</v>
      </c>
      <c r="H759" t="s">
        <v>490</v>
      </c>
      <c r="I759">
        <v>56861911</v>
      </c>
      <c r="J759" t="str">
        <f>RIGHT(КХЛ[[#This Row],[Дата рождения]],4)</f>
        <v>1983</v>
      </c>
    </row>
    <row r="760" spans="3:10" x14ac:dyDescent="0.3">
      <c r="C760">
        <v>1604</v>
      </c>
      <c r="D760" t="s">
        <v>1536</v>
      </c>
      <c r="E760" t="s">
        <v>61</v>
      </c>
      <c r="F760" s="14" t="s">
        <v>1537</v>
      </c>
      <c r="G760">
        <v>36</v>
      </c>
      <c r="H760" t="s">
        <v>63</v>
      </c>
      <c r="I760">
        <v>91756052</v>
      </c>
      <c r="J760" t="str">
        <f>RIGHT(КХЛ[[#This Row],[Дата рождения]],4)</f>
        <v>1981</v>
      </c>
    </row>
    <row r="761" spans="3:10" x14ac:dyDescent="0.3">
      <c r="C761">
        <v>1104</v>
      </c>
      <c r="D761" t="s">
        <v>1538</v>
      </c>
      <c r="E761" t="s">
        <v>67</v>
      </c>
      <c r="F761" s="14" t="s">
        <v>1539</v>
      </c>
      <c r="G761">
        <v>34</v>
      </c>
      <c r="H761" t="s">
        <v>78</v>
      </c>
      <c r="I761">
        <v>70759857</v>
      </c>
      <c r="J761" t="str">
        <f>RIGHT(КХЛ[[#This Row],[Дата рождения]],4)</f>
        <v>1983</v>
      </c>
    </row>
    <row r="762" spans="3:10" x14ac:dyDescent="0.3">
      <c r="C762">
        <v>93</v>
      </c>
      <c r="D762" t="s">
        <v>1540</v>
      </c>
      <c r="E762" t="s">
        <v>61</v>
      </c>
      <c r="F762" s="14" t="s">
        <v>1541</v>
      </c>
      <c r="G762">
        <v>38</v>
      </c>
      <c r="H762" t="s">
        <v>63</v>
      </c>
      <c r="I762">
        <v>55223129</v>
      </c>
      <c r="J762" t="str">
        <f>RIGHT(КХЛ[[#This Row],[Дата рождения]],4)</f>
        <v>1979</v>
      </c>
    </row>
    <row r="763" spans="3:10" x14ac:dyDescent="0.3">
      <c r="C763">
        <v>96</v>
      </c>
      <c r="D763" t="s">
        <v>1542</v>
      </c>
      <c r="E763" t="s">
        <v>67</v>
      </c>
      <c r="F763" s="14" t="s">
        <v>1543</v>
      </c>
      <c r="G763">
        <v>19</v>
      </c>
      <c r="H763" t="s">
        <v>85</v>
      </c>
      <c r="I763">
        <v>37881472</v>
      </c>
      <c r="J763" t="str">
        <f>RIGHT(КХЛ[[#This Row],[Дата рождения]],4)</f>
        <v>1998</v>
      </c>
    </row>
    <row r="764" spans="3:10" x14ac:dyDescent="0.3">
      <c r="C764">
        <v>559</v>
      </c>
      <c r="D764" t="s">
        <v>1544</v>
      </c>
      <c r="E764" t="s">
        <v>61</v>
      </c>
      <c r="F764" s="14" t="s">
        <v>1545</v>
      </c>
      <c r="G764">
        <v>18</v>
      </c>
      <c r="H764" t="s">
        <v>78</v>
      </c>
      <c r="I764">
        <v>38001994</v>
      </c>
      <c r="J764" t="str">
        <f>RIGHT(КХЛ[[#This Row],[Дата рождения]],4)</f>
        <v>1999</v>
      </c>
    </row>
    <row r="765" spans="3:10" x14ac:dyDescent="0.3">
      <c r="C765">
        <v>321</v>
      </c>
      <c r="D765" t="s">
        <v>1546</v>
      </c>
      <c r="E765" t="s">
        <v>67</v>
      </c>
      <c r="F765" s="14" t="s">
        <v>1547</v>
      </c>
      <c r="G765">
        <v>35</v>
      </c>
      <c r="H765" t="s">
        <v>63</v>
      </c>
      <c r="I765">
        <v>80412123</v>
      </c>
      <c r="J765" t="str">
        <f>RIGHT(КХЛ[[#This Row],[Дата рождения]],4)</f>
        <v>1982</v>
      </c>
    </row>
    <row r="766" spans="3:10" x14ac:dyDescent="0.3">
      <c r="C766">
        <v>1044</v>
      </c>
      <c r="D766" t="s">
        <v>1548</v>
      </c>
      <c r="E766" t="s">
        <v>61</v>
      </c>
      <c r="F766" s="14" t="s">
        <v>1549</v>
      </c>
      <c r="G766">
        <v>30</v>
      </c>
      <c r="H766" t="s">
        <v>1550</v>
      </c>
      <c r="I766">
        <v>58488279</v>
      </c>
      <c r="J766" t="str">
        <f>RIGHT(КХЛ[[#This Row],[Дата рождения]],4)</f>
        <v>1987</v>
      </c>
    </row>
    <row r="767" spans="3:10" x14ac:dyDescent="0.3">
      <c r="C767">
        <v>1164</v>
      </c>
      <c r="D767" t="s">
        <v>1551</v>
      </c>
      <c r="E767" t="s">
        <v>61</v>
      </c>
      <c r="F767" s="14" t="s">
        <v>1552</v>
      </c>
      <c r="G767">
        <v>28</v>
      </c>
      <c r="H767" t="s">
        <v>63</v>
      </c>
      <c r="I767">
        <v>52870627</v>
      </c>
      <c r="J767" t="str">
        <f>RIGHT(КХЛ[[#This Row],[Дата рождения]],4)</f>
        <v>1989</v>
      </c>
    </row>
    <row r="768" spans="3:10" x14ac:dyDescent="0.3">
      <c r="C768">
        <v>1090</v>
      </c>
      <c r="D768" t="s">
        <v>1553</v>
      </c>
      <c r="E768" t="s">
        <v>61</v>
      </c>
      <c r="F768" s="14" t="s">
        <v>1554</v>
      </c>
      <c r="G768">
        <v>23</v>
      </c>
      <c r="H768" t="s">
        <v>120</v>
      </c>
      <c r="I768">
        <v>17445766</v>
      </c>
      <c r="J768" t="str">
        <f>RIGHT(КХЛ[[#This Row],[Дата рождения]],4)</f>
        <v>1994</v>
      </c>
    </row>
    <row r="769" spans="3:10" x14ac:dyDescent="0.3">
      <c r="C769">
        <v>944</v>
      </c>
      <c r="D769" t="s">
        <v>1555</v>
      </c>
      <c r="E769" t="s">
        <v>61</v>
      </c>
      <c r="F769" s="14" t="s">
        <v>1556</v>
      </c>
      <c r="G769">
        <v>39</v>
      </c>
      <c r="H769" t="s">
        <v>115</v>
      </c>
      <c r="I769">
        <v>43493189</v>
      </c>
      <c r="J769" t="str">
        <f>RIGHT(КХЛ[[#This Row],[Дата рождения]],4)</f>
        <v>1978</v>
      </c>
    </row>
    <row r="770" spans="3:10" x14ac:dyDescent="0.3">
      <c r="C770">
        <v>929</v>
      </c>
      <c r="D770" t="s">
        <v>1557</v>
      </c>
      <c r="E770" t="s">
        <v>61</v>
      </c>
      <c r="F770" s="14" t="s">
        <v>1558</v>
      </c>
      <c r="G770">
        <v>30</v>
      </c>
      <c r="H770" t="s">
        <v>164</v>
      </c>
      <c r="I770">
        <v>68877342</v>
      </c>
      <c r="J770" t="str">
        <f>RIGHT(КХЛ[[#This Row],[Дата рождения]],4)</f>
        <v>1987</v>
      </c>
    </row>
    <row r="771" spans="3:10" x14ac:dyDescent="0.3">
      <c r="C771">
        <v>1654</v>
      </c>
      <c r="D771" t="s">
        <v>1559</v>
      </c>
      <c r="E771" t="s">
        <v>61</v>
      </c>
      <c r="F771" s="14" t="s">
        <v>1560</v>
      </c>
      <c r="G771">
        <v>29</v>
      </c>
      <c r="H771" t="s">
        <v>78</v>
      </c>
      <c r="I771">
        <v>19138867</v>
      </c>
      <c r="J771" t="str">
        <f>RIGHT(КХЛ[[#This Row],[Дата рождения]],4)</f>
        <v>1988</v>
      </c>
    </row>
    <row r="772" spans="3:10" x14ac:dyDescent="0.3">
      <c r="C772">
        <v>1403</v>
      </c>
      <c r="D772" t="s">
        <v>1561</v>
      </c>
      <c r="E772" t="s">
        <v>67</v>
      </c>
      <c r="F772" s="14" t="s">
        <v>1562</v>
      </c>
      <c r="G772">
        <v>37</v>
      </c>
      <c r="H772" t="s">
        <v>63</v>
      </c>
      <c r="I772">
        <v>50811558</v>
      </c>
      <c r="J772" t="str">
        <f>RIGHT(КХЛ[[#This Row],[Дата рождения]],4)</f>
        <v>1980</v>
      </c>
    </row>
    <row r="773" spans="3:10" x14ac:dyDescent="0.3">
      <c r="C773">
        <v>401</v>
      </c>
      <c r="D773" t="s">
        <v>1563</v>
      </c>
      <c r="E773" t="s">
        <v>61</v>
      </c>
      <c r="F773" s="14" t="s">
        <v>1564</v>
      </c>
      <c r="G773">
        <v>40</v>
      </c>
      <c r="H773" t="s">
        <v>63</v>
      </c>
      <c r="I773">
        <v>35732355</v>
      </c>
      <c r="J773" t="str">
        <f>RIGHT(КХЛ[[#This Row],[Дата рождения]],4)</f>
        <v>1978</v>
      </c>
    </row>
    <row r="774" spans="3:10" x14ac:dyDescent="0.3">
      <c r="C774">
        <v>293</v>
      </c>
      <c r="D774" t="s">
        <v>1565</v>
      </c>
      <c r="E774" t="s">
        <v>67</v>
      </c>
      <c r="F774" s="14" t="s">
        <v>1566</v>
      </c>
      <c r="G774">
        <v>22</v>
      </c>
      <c r="H774" t="s">
        <v>63</v>
      </c>
      <c r="I774">
        <v>96966430</v>
      </c>
      <c r="J774" t="str">
        <f>RIGHT(КХЛ[[#This Row],[Дата рождения]],4)</f>
        <v>1995</v>
      </c>
    </row>
    <row r="775" spans="3:10" x14ac:dyDescent="0.3">
      <c r="C775">
        <v>1443</v>
      </c>
      <c r="D775" t="s">
        <v>1567</v>
      </c>
      <c r="E775" t="s">
        <v>61</v>
      </c>
      <c r="F775" s="14" t="s">
        <v>1568</v>
      </c>
      <c r="G775">
        <v>32</v>
      </c>
      <c r="H775" t="s">
        <v>63</v>
      </c>
      <c r="I775">
        <v>32662654</v>
      </c>
      <c r="J775" t="str">
        <f>RIGHT(КХЛ[[#This Row],[Дата рождения]],4)</f>
        <v>1985</v>
      </c>
    </row>
    <row r="776" spans="3:10" x14ac:dyDescent="0.3">
      <c r="C776">
        <v>1725</v>
      </c>
      <c r="D776" t="s">
        <v>1569</v>
      </c>
      <c r="E776" t="s">
        <v>67</v>
      </c>
      <c r="F776" s="14" t="s">
        <v>1570</v>
      </c>
      <c r="G776">
        <v>30</v>
      </c>
      <c r="H776" t="s">
        <v>63</v>
      </c>
      <c r="I776">
        <v>7140747</v>
      </c>
      <c r="J776" t="str">
        <f>RIGHT(КХЛ[[#This Row],[Дата рождения]],4)</f>
        <v>1987</v>
      </c>
    </row>
    <row r="777" spans="3:10" x14ac:dyDescent="0.3">
      <c r="C777">
        <v>649</v>
      </c>
      <c r="D777" t="s">
        <v>1571</v>
      </c>
      <c r="E777" t="s">
        <v>72</v>
      </c>
      <c r="F777" s="14" t="s">
        <v>1572</v>
      </c>
      <c r="G777">
        <v>17</v>
      </c>
      <c r="H777" t="s">
        <v>63</v>
      </c>
      <c r="I777">
        <v>98643275</v>
      </c>
      <c r="J777" t="str">
        <f>RIGHT(КХЛ[[#This Row],[Дата рождения]],4)</f>
        <v>2000</v>
      </c>
    </row>
    <row r="778" spans="3:10" x14ac:dyDescent="0.3">
      <c r="C778">
        <v>600</v>
      </c>
      <c r="D778" t="s">
        <v>1573</v>
      </c>
      <c r="E778" t="s">
        <v>72</v>
      </c>
      <c r="F778" s="14" t="s">
        <v>1574</v>
      </c>
      <c r="G778">
        <v>42</v>
      </c>
      <c r="H778" t="s">
        <v>115</v>
      </c>
      <c r="I778">
        <v>83931178</v>
      </c>
      <c r="J778" t="str">
        <f>RIGHT(КХЛ[[#This Row],[Дата рождения]],4)</f>
        <v>1975</v>
      </c>
    </row>
    <row r="779" spans="3:10" x14ac:dyDescent="0.3">
      <c r="C779">
        <v>537</v>
      </c>
      <c r="D779" t="s">
        <v>1575</v>
      </c>
      <c r="E779" t="s">
        <v>61</v>
      </c>
      <c r="F779" s="14" t="s">
        <v>1576</v>
      </c>
      <c r="G779">
        <v>34</v>
      </c>
      <c r="H779" t="s">
        <v>63</v>
      </c>
      <c r="I779">
        <v>83473048</v>
      </c>
      <c r="J779" t="str">
        <f>RIGHT(КХЛ[[#This Row],[Дата рождения]],4)</f>
        <v>1983</v>
      </c>
    </row>
    <row r="780" spans="3:10" x14ac:dyDescent="0.3">
      <c r="C780">
        <v>253</v>
      </c>
      <c r="D780" t="s">
        <v>1577</v>
      </c>
      <c r="E780" t="s">
        <v>61</v>
      </c>
      <c r="F780" s="14" t="s">
        <v>1578</v>
      </c>
      <c r="G780">
        <v>42</v>
      </c>
      <c r="H780" t="s">
        <v>63</v>
      </c>
      <c r="I780">
        <v>26588728</v>
      </c>
      <c r="J780" t="str">
        <f>RIGHT(КХЛ[[#This Row],[Дата рождения]],4)</f>
        <v>1975</v>
      </c>
    </row>
    <row r="781" spans="3:10" x14ac:dyDescent="0.3">
      <c r="C781">
        <v>1055</v>
      </c>
      <c r="D781" t="s">
        <v>1579</v>
      </c>
      <c r="E781" t="s">
        <v>72</v>
      </c>
      <c r="F781" s="14" t="s">
        <v>1580</v>
      </c>
      <c r="G781">
        <v>37</v>
      </c>
      <c r="H781" t="s">
        <v>63</v>
      </c>
      <c r="I781">
        <v>28846301</v>
      </c>
      <c r="J781" t="str">
        <f>RIGHT(КХЛ[[#This Row],[Дата рождения]],4)</f>
        <v>1980</v>
      </c>
    </row>
    <row r="782" spans="3:10" x14ac:dyDescent="0.3">
      <c r="C782">
        <v>376</v>
      </c>
      <c r="D782" t="s">
        <v>1581</v>
      </c>
      <c r="E782" t="s">
        <v>67</v>
      </c>
      <c r="F782" s="14" t="s">
        <v>1582</v>
      </c>
      <c r="G782">
        <v>28</v>
      </c>
      <c r="H782" t="s">
        <v>63</v>
      </c>
      <c r="I782">
        <v>64619862</v>
      </c>
      <c r="J782" t="str">
        <f>RIGHT(КХЛ[[#This Row],[Дата рождения]],4)</f>
        <v>1990</v>
      </c>
    </row>
    <row r="783" spans="3:10" x14ac:dyDescent="0.3">
      <c r="C783">
        <v>137</v>
      </c>
      <c r="D783" t="s">
        <v>1583</v>
      </c>
      <c r="E783" t="s">
        <v>67</v>
      </c>
      <c r="F783" s="14" t="s">
        <v>1584</v>
      </c>
      <c r="G783">
        <v>41</v>
      </c>
      <c r="H783" t="s">
        <v>63</v>
      </c>
      <c r="I783">
        <v>70393535</v>
      </c>
      <c r="J783" t="str">
        <f>RIGHT(КХЛ[[#This Row],[Дата рождения]],4)</f>
        <v>1976</v>
      </c>
    </row>
    <row r="784" spans="3:10" x14ac:dyDescent="0.3">
      <c r="C784">
        <v>611</v>
      </c>
      <c r="D784" t="s">
        <v>1585</v>
      </c>
      <c r="E784" t="s">
        <v>67</v>
      </c>
      <c r="F784" s="14" t="s">
        <v>1586</v>
      </c>
      <c r="G784">
        <v>28</v>
      </c>
      <c r="H784" t="s">
        <v>63</v>
      </c>
      <c r="I784">
        <v>87175335</v>
      </c>
      <c r="J784" t="str">
        <f>RIGHT(КХЛ[[#This Row],[Дата рождения]],4)</f>
        <v>1989</v>
      </c>
    </row>
    <row r="785" spans="3:10" x14ac:dyDescent="0.3">
      <c r="C785">
        <v>928</v>
      </c>
      <c r="D785" t="s">
        <v>1587</v>
      </c>
      <c r="E785" t="s">
        <v>72</v>
      </c>
      <c r="F785" s="14" t="s">
        <v>1588</v>
      </c>
      <c r="G785">
        <v>24</v>
      </c>
      <c r="H785" t="s">
        <v>63</v>
      </c>
      <c r="I785">
        <v>9256373</v>
      </c>
      <c r="J785" t="str">
        <f>RIGHT(КХЛ[[#This Row],[Дата рождения]],4)</f>
        <v>1993</v>
      </c>
    </row>
    <row r="786" spans="3:10" x14ac:dyDescent="0.3">
      <c r="C786">
        <v>905</v>
      </c>
      <c r="D786" t="s">
        <v>1589</v>
      </c>
      <c r="E786" t="s">
        <v>61</v>
      </c>
      <c r="F786" s="14" t="s">
        <v>1312</v>
      </c>
      <c r="G786">
        <v>35</v>
      </c>
      <c r="H786" t="s">
        <v>78</v>
      </c>
      <c r="I786">
        <v>59113786</v>
      </c>
      <c r="J786" t="str">
        <f>RIGHT(КХЛ[[#This Row],[Дата рождения]],4)</f>
        <v>1982</v>
      </c>
    </row>
    <row r="787" spans="3:10" x14ac:dyDescent="0.3">
      <c r="C787">
        <v>1298</v>
      </c>
      <c r="D787" t="s">
        <v>1590</v>
      </c>
      <c r="E787" t="s">
        <v>61</v>
      </c>
      <c r="F787" s="14" t="s">
        <v>1591</v>
      </c>
      <c r="G787">
        <v>43</v>
      </c>
      <c r="H787" t="s">
        <v>106</v>
      </c>
      <c r="I787">
        <v>88524509</v>
      </c>
      <c r="J787" t="str">
        <f>RIGHT(КХЛ[[#This Row],[Дата рождения]],4)</f>
        <v>1975</v>
      </c>
    </row>
    <row r="788" spans="3:10" x14ac:dyDescent="0.3">
      <c r="C788">
        <v>501</v>
      </c>
      <c r="D788" t="s">
        <v>1592</v>
      </c>
      <c r="E788" t="s">
        <v>67</v>
      </c>
      <c r="F788" s="14" t="s">
        <v>1593</v>
      </c>
      <c r="G788">
        <v>31</v>
      </c>
      <c r="H788" t="s">
        <v>106</v>
      </c>
      <c r="I788">
        <v>44638122</v>
      </c>
      <c r="J788" t="str">
        <f>RIGHT(КХЛ[[#This Row],[Дата рождения]],4)</f>
        <v>1986</v>
      </c>
    </row>
    <row r="789" spans="3:10" x14ac:dyDescent="0.3">
      <c r="C789">
        <v>613</v>
      </c>
      <c r="D789" t="s">
        <v>1594</v>
      </c>
      <c r="E789" t="s">
        <v>67</v>
      </c>
      <c r="F789" s="14" t="s">
        <v>1595</v>
      </c>
      <c r="G789">
        <v>32</v>
      </c>
      <c r="H789" t="s">
        <v>115</v>
      </c>
      <c r="I789">
        <v>7431088</v>
      </c>
      <c r="J789" t="str">
        <f>RIGHT(КХЛ[[#This Row],[Дата рождения]],4)</f>
        <v>1985</v>
      </c>
    </row>
    <row r="790" spans="3:10" x14ac:dyDescent="0.3">
      <c r="C790">
        <v>1447</v>
      </c>
      <c r="D790" t="s">
        <v>1596</v>
      </c>
      <c r="E790" t="s">
        <v>61</v>
      </c>
      <c r="F790" s="14" t="s">
        <v>1597</v>
      </c>
      <c r="G790">
        <v>19</v>
      </c>
      <c r="H790" t="s">
        <v>63</v>
      </c>
      <c r="I790">
        <v>19496532</v>
      </c>
      <c r="J790" t="str">
        <f>RIGHT(КХЛ[[#This Row],[Дата рождения]],4)</f>
        <v>1998</v>
      </c>
    </row>
    <row r="791" spans="3:10" x14ac:dyDescent="0.3">
      <c r="C791">
        <v>507</v>
      </c>
      <c r="D791" t="s">
        <v>1598</v>
      </c>
      <c r="E791" t="s">
        <v>61</v>
      </c>
      <c r="F791" s="14" t="s">
        <v>1599</v>
      </c>
      <c r="G791">
        <v>20</v>
      </c>
      <c r="H791" t="s">
        <v>63</v>
      </c>
      <c r="I791">
        <v>45308378</v>
      </c>
      <c r="J791" t="str">
        <f>RIGHT(КХЛ[[#This Row],[Дата рождения]],4)</f>
        <v>1997</v>
      </c>
    </row>
    <row r="792" spans="3:10" x14ac:dyDescent="0.3">
      <c r="C792">
        <v>1348</v>
      </c>
      <c r="D792" t="s">
        <v>1600</v>
      </c>
      <c r="E792" t="s">
        <v>61</v>
      </c>
      <c r="F792" s="14" t="s">
        <v>1601</v>
      </c>
      <c r="G792">
        <v>26</v>
      </c>
      <c r="H792" t="s">
        <v>88</v>
      </c>
      <c r="I792">
        <v>57255315</v>
      </c>
      <c r="J792" t="str">
        <f>RIGHT(КХЛ[[#This Row],[Дата рождения]],4)</f>
        <v>1991</v>
      </c>
    </row>
    <row r="793" spans="3:10" x14ac:dyDescent="0.3">
      <c r="C793">
        <v>286</v>
      </c>
      <c r="D793" t="s">
        <v>1602</v>
      </c>
      <c r="E793" t="s">
        <v>61</v>
      </c>
      <c r="F793" s="14" t="s">
        <v>1603</v>
      </c>
      <c r="G793">
        <v>37</v>
      </c>
      <c r="H793" t="s">
        <v>106</v>
      </c>
      <c r="I793">
        <v>97969776</v>
      </c>
      <c r="J793" t="str">
        <f>RIGHT(КХЛ[[#This Row],[Дата рождения]],4)</f>
        <v>1980</v>
      </c>
    </row>
    <row r="794" spans="3:10" x14ac:dyDescent="0.3">
      <c r="C794">
        <v>460</v>
      </c>
      <c r="D794" t="s">
        <v>1604</v>
      </c>
      <c r="E794" t="s">
        <v>61</v>
      </c>
      <c r="F794" s="14" t="s">
        <v>390</v>
      </c>
      <c r="G794">
        <v>39</v>
      </c>
      <c r="H794" t="s">
        <v>85</v>
      </c>
      <c r="I794">
        <v>40013207</v>
      </c>
      <c r="J794" t="str">
        <f>RIGHT(КХЛ[[#This Row],[Дата рождения]],4)</f>
        <v>1978</v>
      </c>
    </row>
    <row r="795" spans="3:10" x14ac:dyDescent="0.3">
      <c r="C795">
        <v>633</v>
      </c>
      <c r="D795" t="s">
        <v>1153</v>
      </c>
      <c r="E795" t="s">
        <v>61</v>
      </c>
      <c r="F795" s="14" t="s">
        <v>1605</v>
      </c>
      <c r="G795">
        <v>25</v>
      </c>
      <c r="H795" t="s">
        <v>95</v>
      </c>
      <c r="I795">
        <v>41464047</v>
      </c>
      <c r="J795" t="str">
        <f>RIGHT(КХЛ[[#This Row],[Дата рождения]],4)</f>
        <v>1992</v>
      </c>
    </row>
    <row r="796" spans="3:10" x14ac:dyDescent="0.3">
      <c r="C796">
        <v>1047</v>
      </c>
      <c r="D796" t="s">
        <v>1606</v>
      </c>
      <c r="E796" t="s">
        <v>61</v>
      </c>
      <c r="F796" s="14" t="s">
        <v>1607</v>
      </c>
      <c r="G796">
        <v>23</v>
      </c>
      <c r="H796" t="s">
        <v>63</v>
      </c>
      <c r="I796">
        <v>61348972</v>
      </c>
      <c r="J796" t="str">
        <f>RIGHT(КХЛ[[#This Row],[Дата рождения]],4)</f>
        <v>1994</v>
      </c>
    </row>
    <row r="797" spans="3:10" x14ac:dyDescent="0.3">
      <c r="C797">
        <v>1617</v>
      </c>
      <c r="D797" t="s">
        <v>1608</v>
      </c>
      <c r="E797" t="s">
        <v>61</v>
      </c>
      <c r="F797" s="14" t="s">
        <v>1609</v>
      </c>
      <c r="G797">
        <v>36</v>
      </c>
      <c r="H797" t="s">
        <v>490</v>
      </c>
      <c r="I797">
        <v>72641051</v>
      </c>
      <c r="J797" t="str">
        <f>RIGHT(КХЛ[[#This Row],[Дата рождения]],4)</f>
        <v>1981</v>
      </c>
    </row>
    <row r="798" spans="3:10" x14ac:dyDescent="0.3">
      <c r="C798">
        <v>1333</v>
      </c>
      <c r="D798" t="s">
        <v>1610</v>
      </c>
      <c r="E798" t="s">
        <v>61</v>
      </c>
      <c r="F798" s="14" t="s">
        <v>1611</v>
      </c>
      <c r="G798">
        <v>30</v>
      </c>
      <c r="H798" t="s">
        <v>78</v>
      </c>
      <c r="I798">
        <v>62405904</v>
      </c>
      <c r="J798" t="str">
        <f>RIGHT(КХЛ[[#This Row],[Дата рождения]],4)</f>
        <v>1987</v>
      </c>
    </row>
    <row r="799" spans="3:10" x14ac:dyDescent="0.3">
      <c r="C799">
        <v>519</v>
      </c>
      <c r="D799" t="s">
        <v>1612</v>
      </c>
      <c r="E799" t="s">
        <v>67</v>
      </c>
      <c r="F799" s="14" t="s">
        <v>1613</v>
      </c>
      <c r="G799">
        <v>25</v>
      </c>
      <c r="H799" t="s">
        <v>63</v>
      </c>
      <c r="I799">
        <v>51448038</v>
      </c>
      <c r="J799" t="str">
        <f>RIGHT(КХЛ[[#This Row],[Дата рождения]],4)</f>
        <v>1992</v>
      </c>
    </row>
    <row r="800" spans="3:10" x14ac:dyDescent="0.3">
      <c r="C800">
        <v>435</v>
      </c>
      <c r="D800" t="s">
        <v>1614</v>
      </c>
      <c r="E800" t="s">
        <v>67</v>
      </c>
      <c r="F800" s="14" t="s">
        <v>1114</v>
      </c>
      <c r="G800">
        <v>32</v>
      </c>
      <c r="H800" t="s">
        <v>63</v>
      </c>
      <c r="I800">
        <v>85523434</v>
      </c>
      <c r="J800" t="str">
        <f>RIGHT(КХЛ[[#This Row],[Дата рождения]],4)</f>
        <v>1985</v>
      </c>
    </row>
    <row r="801" spans="3:10" x14ac:dyDescent="0.3">
      <c r="C801">
        <v>712</v>
      </c>
      <c r="D801" t="s">
        <v>1615</v>
      </c>
      <c r="E801" t="s">
        <v>61</v>
      </c>
      <c r="F801" s="14" t="s">
        <v>1616</v>
      </c>
      <c r="G801">
        <v>27</v>
      </c>
      <c r="H801" t="s">
        <v>63</v>
      </c>
      <c r="I801">
        <v>53132474</v>
      </c>
      <c r="J801" t="str">
        <f>RIGHT(КХЛ[[#This Row],[Дата рождения]],4)</f>
        <v>1990</v>
      </c>
    </row>
    <row r="802" spans="3:10" x14ac:dyDescent="0.3">
      <c r="C802">
        <v>557</v>
      </c>
      <c r="D802" t="s">
        <v>1617</v>
      </c>
      <c r="E802" t="s">
        <v>72</v>
      </c>
      <c r="F802" s="14" t="s">
        <v>1618</v>
      </c>
      <c r="G802">
        <v>25</v>
      </c>
      <c r="H802" t="s">
        <v>63</v>
      </c>
      <c r="I802">
        <v>90938888</v>
      </c>
      <c r="J802" t="str">
        <f>RIGHT(КХЛ[[#This Row],[Дата рождения]],4)</f>
        <v>1992</v>
      </c>
    </row>
    <row r="803" spans="3:10" x14ac:dyDescent="0.3">
      <c r="C803">
        <v>1638</v>
      </c>
      <c r="D803" t="s">
        <v>1619</v>
      </c>
      <c r="E803" t="s">
        <v>67</v>
      </c>
      <c r="F803" s="14" t="s">
        <v>1620</v>
      </c>
      <c r="G803">
        <v>21</v>
      </c>
      <c r="H803" t="s">
        <v>63</v>
      </c>
      <c r="I803">
        <v>68403561</v>
      </c>
      <c r="J803" t="str">
        <f>RIGHT(КХЛ[[#This Row],[Дата рождения]],4)</f>
        <v>1996</v>
      </c>
    </row>
    <row r="804" spans="3:10" x14ac:dyDescent="0.3">
      <c r="C804">
        <v>358</v>
      </c>
      <c r="D804" t="s">
        <v>1621</v>
      </c>
      <c r="E804" t="s">
        <v>61</v>
      </c>
      <c r="F804" s="14" t="s">
        <v>1622</v>
      </c>
      <c r="G804">
        <v>29</v>
      </c>
      <c r="H804" t="s">
        <v>78</v>
      </c>
      <c r="I804">
        <v>27443114</v>
      </c>
      <c r="J804" t="str">
        <f>RIGHT(КХЛ[[#This Row],[Дата рождения]],4)</f>
        <v>1988</v>
      </c>
    </row>
    <row r="805" spans="3:10" x14ac:dyDescent="0.3">
      <c r="C805">
        <v>532</v>
      </c>
      <c r="D805" t="s">
        <v>1623</v>
      </c>
      <c r="E805" t="s">
        <v>61</v>
      </c>
      <c r="F805" s="14" t="s">
        <v>1624</v>
      </c>
      <c r="G805">
        <v>25</v>
      </c>
      <c r="H805" t="s">
        <v>63</v>
      </c>
      <c r="I805">
        <v>3232628</v>
      </c>
      <c r="J805" t="str">
        <f>RIGHT(КХЛ[[#This Row],[Дата рождения]],4)</f>
        <v>1992</v>
      </c>
    </row>
    <row r="806" spans="3:10" x14ac:dyDescent="0.3">
      <c r="C806">
        <v>1791</v>
      </c>
      <c r="D806" t="s">
        <v>1625</v>
      </c>
      <c r="E806" t="s">
        <v>61</v>
      </c>
      <c r="F806" s="14" t="s">
        <v>1626</v>
      </c>
      <c r="G806">
        <v>44</v>
      </c>
      <c r="H806" t="s">
        <v>78</v>
      </c>
      <c r="I806">
        <v>44022098</v>
      </c>
      <c r="J806" t="str">
        <f>RIGHT(КХЛ[[#This Row],[Дата рождения]],4)</f>
        <v>1973</v>
      </c>
    </row>
    <row r="807" spans="3:10" x14ac:dyDescent="0.3">
      <c r="C807">
        <v>452</v>
      </c>
      <c r="D807" t="s">
        <v>1627</v>
      </c>
      <c r="E807" t="s">
        <v>67</v>
      </c>
      <c r="F807" s="14" t="s">
        <v>1628</v>
      </c>
      <c r="G807">
        <v>43</v>
      </c>
      <c r="H807" t="s">
        <v>63</v>
      </c>
      <c r="I807">
        <v>40445861</v>
      </c>
      <c r="J807" t="str">
        <f>RIGHT(КХЛ[[#This Row],[Дата рождения]],4)</f>
        <v>1975</v>
      </c>
    </row>
    <row r="808" spans="3:10" x14ac:dyDescent="0.3">
      <c r="C808">
        <v>937</v>
      </c>
      <c r="D808" t="s">
        <v>1629</v>
      </c>
      <c r="E808" t="s">
        <v>61</v>
      </c>
      <c r="F808" s="14" t="s">
        <v>655</v>
      </c>
      <c r="G808">
        <v>24</v>
      </c>
      <c r="H808" t="s">
        <v>63</v>
      </c>
      <c r="I808">
        <v>81730943</v>
      </c>
      <c r="J808" t="str">
        <f>RIGHT(КХЛ[[#This Row],[Дата рождения]],4)</f>
        <v>1993</v>
      </c>
    </row>
    <row r="809" spans="3:10" x14ac:dyDescent="0.3">
      <c r="C809">
        <v>910</v>
      </c>
      <c r="D809" t="s">
        <v>1630</v>
      </c>
      <c r="E809" t="s">
        <v>61</v>
      </c>
      <c r="F809" s="14" t="s">
        <v>1631</v>
      </c>
      <c r="G809">
        <v>22</v>
      </c>
      <c r="H809" t="s">
        <v>63</v>
      </c>
      <c r="I809">
        <v>10180944</v>
      </c>
      <c r="J809" t="str">
        <f>RIGHT(КХЛ[[#This Row],[Дата рождения]],4)</f>
        <v>1995</v>
      </c>
    </row>
    <row r="810" spans="3:10" x14ac:dyDescent="0.3">
      <c r="C810">
        <v>103</v>
      </c>
      <c r="D810" t="s">
        <v>1632</v>
      </c>
      <c r="E810" t="s">
        <v>67</v>
      </c>
      <c r="F810" s="14" t="s">
        <v>1541</v>
      </c>
      <c r="G810">
        <v>38</v>
      </c>
      <c r="H810" t="s">
        <v>63</v>
      </c>
      <c r="I810">
        <v>19084955</v>
      </c>
      <c r="J810" t="str">
        <f>RIGHT(КХЛ[[#This Row],[Дата рождения]],4)</f>
        <v>1979</v>
      </c>
    </row>
    <row r="811" spans="3:10" x14ac:dyDescent="0.3">
      <c r="C811">
        <v>588</v>
      </c>
      <c r="D811" t="s">
        <v>1633</v>
      </c>
      <c r="E811" t="s">
        <v>72</v>
      </c>
      <c r="F811" s="14" t="s">
        <v>1634</v>
      </c>
      <c r="G811">
        <v>23</v>
      </c>
      <c r="H811" t="s">
        <v>88</v>
      </c>
      <c r="I811">
        <v>22931591</v>
      </c>
      <c r="J811" t="str">
        <f>RIGHT(КХЛ[[#This Row],[Дата рождения]],4)</f>
        <v>1994</v>
      </c>
    </row>
    <row r="812" spans="3:10" x14ac:dyDescent="0.3">
      <c r="C812">
        <v>319</v>
      </c>
      <c r="D812" t="s">
        <v>1635</v>
      </c>
      <c r="E812" t="s">
        <v>61</v>
      </c>
      <c r="F812" s="14" t="s">
        <v>1636</v>
      </c>
      <c r="G812">
        <v>37</v>
      </c>
      <c r="H812" t="s">
        <v>63</v>
      </c>
      <c r="I812">
        <v>70717621</v>
      </c>
      <c r="J812" t="str">
        <f>RIGHT(КХЛ[[#This Row],[Дата рождения]],4)</f>
        <v>1980</v>
      </c>
    </row>
    <row r="813" spans="3:10" x14ac:dyDescent="0.3">
      <c r="C813">
        <v>1590</v>
      </c>
      <c r="D813" t="s">
        <v>1637</v>
      </c>
      <c r="E813" t="s">
        <v>61</v>
      </c>
      <c r="F813" s="14" t="s">
        <v>1638</v>
      </c>
      <c r="G813">
        <v>39</v>
      </c>
      <c r="H813" t="s">
        <v>115</v>
      </c>
      <c r="I813">
        <v>35726033</v>
      </c>
      <c r="J813" t="str">
        <f>RIGHT(КХЛ[[#This Row],[Дата рождения]],4)</f>
        <v>1978</v>
      </c>
    </row>
    <row r="814" spans="3:10" x14ac:dyDescent="0.3">
      <c r="C814">
        <v>230</v>
      </c>
      <c r="D814" t="s">
        <v>1639</v>
      </c>
      <c r="E814" t="s">
        <v>67</v>
      </c>
      <c r="F814" s="14" t="s">
        <v>593</v>
      </c>
      <c r="G814">
        <v>25</v>
      </c>
      <c r="H814" t="s">
        <v>63</v>
      </c>
      <c r="I814">
        <v>2759245</v>
      </c>
      <c r="J814" t="str">
        <f>RIGHT(КХЛ[[#This Row],[Дата рождения]],4)</f>
        <v>1992</v>
      </c>
    </row>
    <row r="815" spans="3:10" x14ac:dyDescent="0.3">
      <c r="C815">
        <v>211</v>
      </c>
      <c r="D815" t="s">
        <v>1640</v>
      </c>
      <c r="E815" t="s">
        <v>67</v>
      </c>
      <c r="F815" s="14" t="s">
        <v>1641</v>
      </c>
      <c r="G815">
        <v>35</v>
      </c>
      <c r="H815" t="s">
        <v>63</v>
      </c>
      <c r="I815">
        <v>77921226</v>
      </c>
      <c r="J815" t="str">
        <f>RIGHT(КХЛ[[#This Row],[Дата рождения]],4)</f>
        <v>1982</v>
      </c>
    </row>
    <row r="816" spans="3:10" x14ac:dyDescent="0.3">
      <c r="C816">
        <v>887</v>
      </c>
      <c r="D816" t="s">
        <v>1642</v>
      </c>
      <c r="E816" t="s">
        <v>61</v>
      </c>
      <c r="F816" s="14" t="s">
        <v>1643</v>
      </c>
      <c r="G816">
        <v>22</v>
      </c>
      <c r="H816" t="s">
        <v>63</v>
      </c>
      <c r="I816">
        <v>78261548</v>
      </c>
      <c r="J816" t="str">
        <f>RIGHT(КХЛ[[#This Row],[Дата рождения]],4)</f>
        <v>1995</v>
      </c>
    </row>
    <row r="817" spans="3:10" x14ac:dyDescent="0.3">
      <c r="C817">
        <v>1083</v>
      </c>
      <c r="D817" t="s">
        <v>287</v>
      </c>
      <c r="E817" t="s">
        <v>61</v>
      </c>
      <c r="F817" s="14" t="s">
        <v>1644</v>
      </c>
      <c r="G817">
        <v>36</v>
      </c>
      <c r="H817" t="s">
        <v>127</v>
      </c>
      <c r="I817">
        <v>42008609</v>
      </c>
      <c r="J817" t="str">
        <f>RIGHT(КХЛ[[#This Row],[Дата рождения]],4)</f>
        <v>1981</v>
      </c>
    </row>
    <row r="818" spans="3:10" x14ac:dyDescent="0.3">
      <c r="C818">
        <v>992</v>
      </c>
      <c r="D818" t="s">
        <v>843</v>
      </c>
      <c r="E818" t="s">
        <v>61</v>
      </c>
      <c r="F818" s="14" t="s">
        <v>844</v>
      </c>
      <c r="G818">
        <v>34</v>
      </c>
      <c r="H818" t="s">
        <v>63</v>
      </c>
      <c r="I818">
        <v>6822950</v>
      </c>
      <c r="J818" t="str">
        <f>RIGHT(КХЛ[[#This Row],[Дата рождения]],4)</f>
        <v>1983</v>
      </c>
    </row>
    <row r="819" spans="3:10" x14ac:dyDescent="0.3">
      <c r="C819">
        <v>2</v>
      </c>
      <c r="D819" t="s">
        <v>1645</v>
      </c>
      <c r="E819" t="s">
        <v>72</v>
      </c>
      <c r="F819" s="14" t="s">
        <v>1646</v>
      </c>
      <c r="G819">
        <v>33</v>
      </c>
      <c r="H819" t="s">
        <v>127</v>
      </c>
      <c r="I819">
        <v>22182944</v>
      </c>
      <c r="J819" t="str">
        <f>RIGHT(КХЛ[[#This Row],[Дата рождения]],4)</f>
        <v>1984</v>
      </c>
    </row>
    <row r="820" spans="3:10" x14ac:dyDescent="0.3">
      <c r="C820">
        <v>653</v>
      </c>
      <c r="D820" t="s">
        <v>1647</v>
      </c>
      <c r="E820" t="s">
        <v>72</v>
      </c>
      <c r="F820" s="14" t="s">
        <v>1648</v>
      </c>
      <c r="G820">
        <v>33</v>
      </c>
      <c r="H820" t="s">
        <v>106</v>
      </c>
      <c r="I820">
        <v>51851147</v>
      </c>
      <c r="J820" t="str">
        <f>RIGHT(КХЛ[[#This Row],[Дата рождения]],4)</f>
        <v>1984</v>
      </c>
    </row>
    <row r="821" spans="3:10" x14ac:dyDescent="0.3">
      <c r="C821">
        <v>1171</v>
      </c>
      <c r="D821" t="s">
        <v>1649</v>
      </c>
      <c r="E821" t="s">
        <v>67</v>
      </c>
      <c r="F821" s="14" t="s">
        <v>1650</v>
      </c>
      <c r="G821">
        <v>29</v>
      </c>
      <c r="H821" t="s">
        <v>78</v>
      </c>
      <c r="I821">
        <v>65061851</v>
      </c>
      <c r="J821" t="str">
        <f>RIGHT(КХЛ[[#This Row],[Дата рождения]],4)</f>
        <v>1988</v>
      </c>
    </row>
    <row r="822" spans="3:10" x14ac:dyDescent="0.3">
      <c r="C822">
        <v>263</v>
      </c>
      <c r="D822" t="s">
        <v>1651</v>
      </c>
      <c r="E822" t="s">
        <v>67</v>
      </c>
      <c r="F822" s="14" t="s">
        <v>1652</v>
      </c>
      <c r="G822">
        <v>29</v>
      </c>
      <c r="H822" t="s">
        <v>85</v>
      </c>
      <c r="I822">
        <v>63964946</v>
      </c>
      <c r="J822" t="str">
        <f>RIGHT(КХЛ[[#This Row],[Дата рождения]],4)</f>
        <v>1988</v>
      </c>
    </row>
    <row r="823" spans="3:10" x14ac:dyDescent="0.3">
      <c r="C823">
        <v>66</v>
      </c>
      <c r="D823" t="s">
        <v>1653</v>
      </c>
      <c r="E823" t="s">
        <v>61</v>
      </c>
      <c r="F823" s="14" t="s">
        <v>1654</v>
      </c>
      <c r="G823">
        <v>29</v>
      </c>
      <c r="H823" t="s">
        <v>63</v>
      </c>
      <c r="I823">
        <v>32269139</v>
      </c>
      <c r="J823" t="str">
        <f>RIGHT(КХЛ[[#This Row],[Дата рождения]],4)</f>
        <v>1988</v>
      </c>
    </row>
    <row r="824" spans="3:10" x14ac:dyDescent="0.3">
      <c r="C824">
        <v>956</v>
      </c>
      <c r="D824" t="s">
        <v>1655</v>
      </c>
      <c r="E824" t="s">
        <v>61</v>
      </c>
      <c r="F824" s="14" t="s">
        <v>1656</v>
      </c>
      <c r="G824">
        <v>23</v>
      </c>
      <c r="H824" t="s">
        <v>63</v>
      </c>
      <c r="I824">
        <v>28041902</v>
      </c>
      <c r="J824" t="str">
        <f>RIGHT(КХЛ[[#This Row],[Дата рождения]],4)</f>
        <v>1994</v>
      </c>
    </row>
    <row r="825" spans="3:10" x14ac:dyDescent="0.3">
      <c r="C825">
        <v>907</v>
      </c>
      <c r="D825" t="s">
        <v>1657</v>
      </c>
      <c r="E825" t="s">
        <v>61</v>
      </c>
      <c r="F825" s="14" t="s">
        <v>1658</v>
      </c>
      <c r="G825">
        <v>27</v>
      </c>
      <c r="H825" t="s">
        <v>88</v>
      </c>
      <c r="I825">
        <v>21685971</v>
      </c>
      <c r="J825" t="str">
        <f>RIGHT(КХЛ[[#This Row],[Дата рождения]],4)</f>
        <v>1990</v>
      </c>
    </row>
    <row r="826" spans="3:10" x14ac:dyDescent="0.3">
      <c r="C826">
        <v>989</v>
      </c>
      <c r="D826" t="s">
        <v>1298</v>
      </c>
      <c r="E826" t="s">
        <v>61</v>
      </c>
      <c r="F826" s="14" t="s">
        <v>1299</v>
      </c>
      <c r="G826">
        <v>21</v>
      </c>
      <c r="H826" t="s">
        <v>120</v>
      </c>
      <c r="I826">
        <v>55425574</v>
      </c>
      <c r="J826" t="str">
        <f>RIGHT(КХЛ[[#This Row],[Дата рождения]],4)</f>
        <v>1996</v>
      </c>
    </row>
    <row r="827" spans="3:10" x14ac:dyDescent="0.3">
      <c r="C827">
        <v>1440</v>
      </c>
      <c r="D827" t="s">
        <v>1659</v>
      </c>
      <c r="E827" t="s">
        <v>72</v>
      </c>
      <c r="F827" s="14" t="s">
        <v>1660</v>
      </c>
      <c r="G827">
        <v>44</v>
      </c>
      <c r="H827" t="s">
        <v>63</v>
      </c>
      <c r="I827">
        <v>72148020</v>
      </c>
      <c r="J827" t="str">
        <f>RIGHT(КХЛ[[#This Row],[Дата рождения]],4)</f>
        <v>1973</v>
      </c>
    </row>
    <row r="828" spans="3:10" x14ac:dyDescent="0.3">
      <c r="C828">
        <v>898</v>
      </c>
      <c r="D828" t="s">
        <v>1661</v>
      </c>
      <c r="E828" t="s">
        <v>61</v>
      </c>
      <c r="F828" s="14" t="s">
        <v>1662</v>
      </c>
      <c r="G828">
        <v>21</v>
      </c>
      <c r="H828" t="s">
        <v>63</v>
      </c>
      <c r="I828">
        <v>44046356</v>
      </c>
      <c r="J828" t="str">
        <f>RIGHT(КХЛ[[#This Row],[Дата рождения]],4)</f>
        <v>1996</v>
      </c>
    </row>
    <row r="829" spans="3:10" x14ac:dyDescent="0.3">
      <c r="C829">
        <v>659</v>
      </c>
      <c r="D829" t="s">
        <v>1663</v>
      </c>
      <c r="E829" t="s">
        <v>61</v>
      </c>
      <c r="F829" s="14" t="s">
        <v>1664</v>
      </c>
      <c r="G829">
        <v>28</v>
      </c>
      <c r="H829" t="s">
        <v>95</v>
      </c>
      <c r="I829">
        <v>69384454</v>
      </c>
      <c r="J829" t="str">
        <f>RIGHT(КХЛ[[#This Row],[Дата рождения]],4)</f>
        <v>1989</v>
      </c>
    </row>
    <row r="830" spans="3:10" x14ac:dyDescent="0.3">
      <c r="C830">
        <v>57</v>
      </c>
      <c r="D830" t="s">
        <v>1665</v>
      </c>
      <c r="E830" t="s">
        <v>67</v>
      </c>
      <c r="F830" s="14" t="s">
        <v>1666</v>
      </c>
      <c r="G830">
        <v>34</v>
      </c>
      <c r="H830" t="s">
        <v>78</v>
      </c>
      <c r="I830">
        <v>10573688</v>
      </c>
      <c r="J830" t="str">
        <f>RIGHT(КХЛ[[#This Row],[Дата рождения]],4)</f>
        <v>1983</v>
      </c>
    </row>
    <row r="831" spans="3:10" x14ac:dyDescent="0.3">
      <c r="C831">
        <v>692</v>
      </c>
      <c r="D831" t="s">
        <v>1667</v>
      </c>
      <c r="E831" t="s">
        <v>61</v>
      </c>
      <c r="F831" s="14" t="s">
        <v>1668</v>
      </c>
      <c r="G831">
        <v>30</v>
      </c>
      <c r="H831" t="s">
        <v>106</v>
      </c>
      <c r="I831">
        <v>54287802</v>
      </c>
      <c r="J831" t="str">
        <f>RIGHT(КХЛ[[#This Row],[Дата рождения]],4)</f>
        <v>1988</v>
      </c>
    </row>
    <row r="832" spans="3:10" x14ac:dyDescent="0.3">
      <c r="C832">
        <v>131</v>
      </c>
      <c r="D832" t="s">
        <v>1669</v>
      </c>
      <c r="E832" t="s">
        <v>61</v>
      </c>
      <c r="F832" s="14" t="s">
        <v>1670</v>
      </c>
      <c r="G832">
        <v>38</v>
      </c>
      <c r="H832" t="s">
        <v>63</v>
      </c>
      <c r="I832">
        <v>23147849</v>
      </c>
      <c r="J832" t="str">
        <f>RIGHT(КХЛ[[#This Row],[Дата рождения]],4)</f>
        <v>1979</v>
      </c>
    </row>
    <row r="833" spans="3:10" x14ac:dyDescent="0.3">
      <c r="C833">
        <v>165</v>
      </c>
      <c r="D833" t="s">
        <v>1671</v>
      </c>
      <c r="E833" t="s">
        <v>67</v>
      </c>
      <c r="F833" s="14" t="s">
        <v>1672</v>
      </c>
      <c r="G833">
        <v>37</v>
      </c>
      <c r="H833" t="s">
        <v>490</v>
      </c>
      <c r="I833">
        <v>13044640</v>
      </c>
      <c r="J833" t="str">
        <f>RIGHT(КХЛ[[#This Row],[Дата рождения]],4)</f>
        <v>1980</v>
      </c>
    </row>
    <row r="834" spans="3:10" x14ac:dyDescent="0.3">
      <c r="C834">
        <v>1560</v>
      </c>
      <c r="D834" t="s">
        <v>1673</v>
      </c>
      <c r="E834" t="s">
        <v>67</v>
      </c>
      <c r="F834" s="14" t="s">
        <v>1674</v>
      </c>
      <c r="G834">
        <v>23</v>
      </c>
      <c r="H834" t="s">
        <v>95</v>
      </c>
      <c r="I834">
        <v>31163844</v>
      </c>
      <c r="J834" t="str">
        <f>RIGHT(КХЛ[[#This Row],[Дата рождения]],4)</f>
        <v>1994</v>
      </c>
    </row>
    <row r="835" spans="3:10" x14ac:dyDescent="0.3">
      <c r="C835">
        <v>1190</v>
      </c>
      <c r="D835" t="s">
        <v>1675</v>
      </c>
      <c r="E835" t="s">
        <v>67</v>
      </c>
      <c r="F835" s="14" t="s">
        <v>1676</v>
      </c>
      <c r="G835">
        <v>26</v>
      </c>
      <c r="H835" t="s">
        <v>127</v>
      </c>
      <c r="I835">
        <v>62964878</v>
      </c>
      <c r="J835" t="str">
        <f>RIGHT(КХЛ[[#This Row],[Дата рождения]],4)</f>
        <v>1991</v>
      </c>
    </row>
    <row r="836" spans="3:10" x14ac:dyDescent="0.3">
      <c r="C836">
        <v>297</v>
      </c>
      <c r="D836" t="s">
        <v>1677</v>
      </c>
      <c r="E836" t="s">
        <v>67</v>
      </c>
      <c r="F836" s="14" t="s">
        <v>1678</v>
      </c>
      <c r="G836">
        <v>19</v>
      </c>
      <c r="H836" t="s">
        <v>88</v>
      </c>
      <c r="I836">
        <v>10852117</v>
      </c>
      <c r="J836" t="str">
        <f>RIGHT(КХЛ[[#This Row],[Дата рождения]],4)</f>
        <v>1998</v>
      </c>
    </row>
    <row r="837" spans="3:10" x14ac:dyDescent="0.3">
      <c r="C837">
        <v>1526</v>
      </c>
      <c r="D837" t="s">
        <v>1679</v>
      </c>
      <c r="E837" t="s">
        <v>61</v>
      </c>
      <c r="F837" s="14" t="s">
        <v>1680</v>
      </c>
      <c r="G837">
        <v>24</v>
      </c>
      <c r="H837" t="s">
        <v>120</v>
      </c>
      <c r="I837">
        <v>59542039</v>
      </c>
      <c r="J837" t="str">
        <f>RIGHT(КХЛ[[#This Row],[Дата рождения]],4)</f>
        <v>1993</v>
      </c>
    </row>
    <row r="838" spans="3:10" x14ac:dyDescent="0.3">
      <c r="C838">
        <v>585</v>
      </c>
      <c r="D838" t="s">
        <v>1681</v>
      </c>
      <c r="E838" t="s">
        <v>61</v>
      </c>
      <c r="F838" s="14" t="s">
        <v>1682</v>
      </c>
      <c r="G838">
        <v>27</v>
      </c>
      <c r="H838" t="s">
        <v>63</v>
      </c>
      <c r="I838">
        <v>29764561</v>
      </c>
      <c r="J838" t="str">
        <f>RIGHT(КХЛ[[#This Row],[Дата рождения]],4)</f>
        <v>1990</v>
      </c>
    </row>
    <row r="839" spans="3:10" x14ac:dyDescent="0.3">
      <c r="C839">
        <v>1226</v>
      </c>
      <c r="D839" t="s">
        <v>1683</v>
      </c>
      <c r="E839" t="s">
        <v>61</v>
      </c>
      <c r="F839" s="14" t="s">
        <v>1684</v>
      </c>
      <c r="G839">
        <v>42</v>
      </c>
      <c r="H839" t="s">
        <v>127</v>
      </c>
      <c r="I839">
        <v>15890828</v>
      </c>
      <c r="J839" t="str">
        <f>RIGHT(КХЛ[[#This Row],[Дата рождения]],4)</f>
        <v>1975</v>
      </c>
    </row>
    <row r="840" spans="3:10" x14ac:dyDescent="0.3">
      <c r="C840">
        <v>1127</v>
      </c>
      <c r="D840" t="s">
        <v>1685</v>
      </c>
      <c r="E840" t="s">
        <v>67</v>
      </c>
      <c r="F840" s="14" t="s">
        <v>1611</v>
      </c>
      <c r="G840">
        <v>30</v>
      </c>
      <c r="H840" t="s">
        <v>63</v>
      </c>
      <c r="I840">
        <v>26423527</v>
      </c>
      <c r="J840" t="str">
        <f>RIGHT(КХЛ[[#This Row],[Дата рождения]],4)</f>
        <v>1987</v>
      </c>
    </row>
    <row r="841" spans="3:10" x14ac:dyDescent="0.3">
      <c r="C841">
        <v>99</v>
      </c>
      <c r="D841" t="s">
        <v>1686</v>
      </c>
      <c r="E841" t="s">
        <v>61</v>
      </c>
      <c r="F841" s="14" t="s">
        <v>1687</v>
      </c>
      <c r="G841">
        <v>29</v>
      </c>
      <c r="H841" t="s">
        <v>63</v>
      </c>
      <c r="I841">
        <v>87172204</v>
      </c>
      <c r="J841" t="str">
        <f>RIGHT(КХЛ[[#This Row],[Дата рождения]],4)</f>
        <v>1988</v>
      </c>
    </row>
    <row r="842" spans="3:10" x14ac:dyDescent="0.3">
      <c r="C842">
        <v>375</v>
      </c>
      <c r="D842" t="s">
        <v>1688</v>
      </c>
      <c r="E842" t="s">
        <v>61</v>
      </c>
      <c r="F842" s="14" t="s">
        <v>814</v>
      </c>
      <c r="G842">
        <v>28</v>
      </c>
      <c r="H842" t="s">
        <v>88</v>
      </c>
      <c r="I842">
        <v>60897634</v>
      </c>
      <c r="J842" t="str">
        <f>RIGHT(КХЛ[[#This Row],[Дата рождения]],4)</f>
        <v>1990</v>
      </c>
    </row>
    <row r="843" spans="3:10" x14ac:dyDescent="0.3">
      <c r="C843">
        <v>1210</v>
      </c>
      <c r="D843" t="s">
        <v>1689</v>
      </c>
      <c r="E843" t="s">
        <v>61</v>
      </c>
      <c r="F843" s="14" t="s">
        <v>1601</v>
      </c>
      <c r="G843">
        <v>26</v>
      </c>
      <c r="H843" t="s">
        <v>63</v>
      </c>
      <c r="I843">
        <v>67060730</v>
      </c>
      <c r="J843" t="str">
        <f>RIGHT(КХЛ[[#This Row],[Дата рождения]],4)</f>
        <v>1991</v>
      </c>
    </row>
    <row r="844" spans="3:10" x14ac:dyDescent="0.3">
      <c r="C844">
        <v>144</v>
      </c>
      <c r="D844" t="s">
        <v>1690</v>
      </c>
      <c r="E844" t="s">
        <v>67</v>
      </c>
      <c r="F844" s="14" t="s">
        <v>1691</v>
      </c>
      <c r="G844">
        <v>42</v>
      </c>
      <c r="H844" t="s">
        <v>63</v>
      </c>
      <c r="I844">
        <v>88229720</v>
      </c>
      <c r="J844" t="str">
        <f>RIGHT(КХЛ[[#This Row],[Дата рождения]],4)</f>
        <v>1976</v>
      </c>
    </row>
    <row r="845" spans="3:10" x14ac:dyDescent="0.3">
      <c r="C845">
        <v>1040</v>
      </c>
      <c r="D845" t="s">
        <v>1692</v>
      </c>
      <c r="E845" t="s">
        <v>61</v>
      </c>
      <c r="F845" s="14" t="s">
        <v>770</v>
      </c>
      <c r="G845">
        <v>29</v>
      </c>
      <c r="H845" t="s">
        <v>63</v>
      </c>
      <c r="I845">
        <v>50222770</v>
      </c>
      <c r="J845" t="str">
        <f>RIGHT(КХЛ[[#This Row],[Дата рождения]],4)</f>
        <v>1988</v>
      </c>
    </row>
    <row r="846" spans="3:10" x14ac:dyDescent="0.3">
      <c r="C846">
        <v>1764</v>
      </c>
      <c r="D846" t="s">
        <v>1693</v>
      </c>
      <c r="E846" t="s">
        <v>61</v>
      </c>
      <c r="F846" s="14" t="s">
        <v>1694</v>
      </c>
      <c r="G846">
        <v>23</v>
      </c>
      <c r="H846" t="s">
        <v>63</v>
      </c>
      <c r="I846">
        <v>85338959</v>
      </c>
      <c r="J846" t="str">
        <f>RIGHT(КХЛ[[#This Row],[Дата рождения]],4)</f>
        <v>1994</v>
      </c>
    </row>
    <row r="847" spans="3:10" x14ac:dyDescent="0.3">
      <c r="C847">
        <v>431</v>
      </c>
      <c r="D847" t="s">
        <v>1695</v>
      </c>
      <c r="E847" t="s">
        <v>61</v>
      </c>
      <c r="F847" s="14" t="s">
        <v>1696</v>
      </c>
      <c r="G847">
        <v>24</v>
      </c>
      <c r="H847" t="s">
        <v>63</v>
      </c>
      <c r="I847">
        <v>14221139</v>
      </c>
      <c r="J847" t="str">
        <f>RIGHT(КХЛ[[#This Row],[Дата рождения]],4)</f>
        <v>1993</v>
      </c>
    </row>
    <row r="848" spans="3:10" x14ac:dyDescent="0.3">
      <c r="C848">
        <v>828</v>
      </c>
      <c r="D848" t="s">
        <v>1697</v>
      </c>
      <c r="E848" t="s">
        <v>61</v>
      </c>
      <c r="F848" s="14" t="s">
        <v>1698</v>
      </c>
      <c r="G848">
        <v>27</v>
      </c>
      <c r="H848" t="s">
        <v>63</v>
      </c>
      <c r="I848">
        <v>43569758</v>
      </c>
      <c r="J848" t="str">
        <f>RIGHT(КХЛ[[#This Row],[Дата рождения]],4)</f>
        <v>1990</v>
      </c>
    </row>
    <row r="849" spans="3:10" x14ac:dyDescent="0.3">
      <c r="C849">
        <v>1628</v>
      </c>
      <c r="D849" t="s">
        <v>1699</v>
      </c>
      <c r="E849" t="s">
        <v>67</v>
      </c>
      <c r="F849" s="14" t="s">
        <v>1700</v>
      </c>
      <c r="G849">
        <v>21</v>
      </c>
      <c r="H849" t="s">
        <v>63</v>
      </c>
      <c r="I849">
        <v>45123550</v>
      </c>
      <c r="J849" t="str">
        <f>RIGHT(КХЛ[[#This Row],[Дата рождения]],4)</f>
        <v>1996</v>
      </c>
    </row>
    <row r="850" spans="3:10" x14ac:dyDescent="0.3">
      <c r="C850">
        <v>1381</v>
      </c>
      <c r="D850" t="s">
        <v>1701</v>
      </c>
      <c r="E850" t="s">
        <v>67</v>
      </c>
      <c r="F850" s="14" t="s">
        <v>1702</v>
      </c>
      <c r="G850">
        <v>28</v>
      </c>
      <c r="H850" t="s">
        <v>63</v>
      </c>
      <c r="I850">
        <v>57842578</v>
      </c>
      <c r="J850" t="str">
        <f>RIGHT(КХЛ[[#This Row],[Дата рождения]],4)</f>
        <v>1989</v>
      </c>
    </row>
    <row r="851" spans="3:10" x14ac:dyDescent="0.3">
      <c r="C851">
        <v>1263</v>
      </c>
      <c r="D851" t="s">
        <v>1703</v>
      </c>
      <c r="E851" t="s">
        <v>67</v>
      </c>
      <c r="F851" s="14" t="s">
        <v>1704</v>
      </c>
      <c r="G851">
        <v>28</v>
      </c>
      <c r="H851" t="s">
        <v>127</v>
      </c>
      <c r="I851">
        <v>96891963</v>
      </c>
      <c r="J851" t="str">
        <f>RIGHT(КХЛ[[#This Row],[Дата рождения]],4)</f>
        <v>1989</v>
      </c>
    </row>
    <row r="852" spans="3:10" x14ac:dyDescent="0.3">
      <c r="C852">
        <v>486</v>
      </c>
      <c r="D852" t="s">
        <v>1705</v>
      </c>
      <c r="E852" t="s">
        <v>67</v>
      </c>
      <c r="F852" s="14" t="s">
        <v>1706</v>
      </c>
      <c r="G852">
        <v>23</v>
      </c>
      <c r="H852" t="s">
        <v>63</v>
      </c>
      <c r="I852">
        <v>73363294</v>
      </c>
      <c r="J852" t="str">
        <f>RIGHT(КХЛ[[#This Row],[Дата рождения]],4)</f>
        <v>1994</v>
      </c>
    </row>
    <row r="853" spans="3:10" x14ac:dyDescent="0.3">
      <c r="C853">
        <v>702</v>
      </c>
      <c r="D853" t="s">
        <v>1707</v>
      </c>
      <c r="E853" t="s">
        <v>61</v>
      </c>
      <c r="F853" s="14" t="s">
        <v>1708</v>
      </c>
      <c r="G853">
        <v>21</v>
      </c>
      <c r="H853" t="s">
        <v>63</v>
      </c>
      <c r="I853">
        <v>93352949</v>
      </c>
      <c r="J853" t="str">
        <f>RIGHT(КХЛ[[#This Row],[Дата рождения]],4)</f>
        <v>1996</v>
      </c>
    </row>
    <row r="854" spans="3:10" x14ac:dyDescent="0.3">
      <c r="C854">
        <v>1537</v>
      </c>
      <c r="D854" t="s">
        <v>1709</v>
      </c>
      <c r="E854" t="s">
        <v>67</v>
      </c>
      <c r="F854" s="14" t="s">
        <v>1710</v>
      </c>
      <c r="G854">
        <v>20</v>
      </c>
      <c r="H854" t="s">
        <v>63</v>
      </c>
      <c r="I854">
        <v>71975051</v>
      </c>
      <c r="J854" t="str">
        <f>RIGHT(КХЛ[[#This Row],[Дата рождения]],4)</f>
        <v>1997</v>
      </c>
    </row>
    <row r="855" spans="3:10" x14ac:dyDescent="0.3">
      <c r="C855">
        <v>184</v>
      </c>
      <c r="D855" t="s">
        <v>1711</v>
      </c>
      <c r="E855" t="s">
        <v>67</v>
      </c>
      <c r="F855" s="14" t="s">
        <v>1712</v>
      </c>
      <c r="G855">
        <v>25</v>
      </c>
      <c r="H855" t="s">
        <v>63</v>
      </c>
      <c r="I855">
        <v>28448613</v>
      </c>
      <c r="J855" t="str">
        <f>RIGHT(КХЛ[[#This Row],[Дата рождения]],4)</f>
        <v>1992</v>
      </c>
    </row>
    <row r="856" spans="3:10" x14ac:dyDescent="0.3">
      <c r="C856">
        <v>1779</v>
      </c>
      <c r="D856" t="s">
        <v>1713</v>
      </c>
      <c r="E856" t="s">
        <v>67</v>
      </c>
      <c r="F856" s="14" t="s">
        <v>1714</v>
      </c>
      <c r="G856">
        <v>28</v>
      </c>
      <c r="H856" t="s">
        <v>106</v>
      </c>
      <c r="I856">
        <v>90809187</v>
      </c>
      <c r="J856" t="str">
        <f>RIGHT(КХЛ[[#This Row],[Дата рождения]],4)</f>
        <v>1989</v>
      </c>
    </row>
    <row r="857" spans="3:10" x14ac:dyDescent="0.3">
      <c r="C857">
        <v>415</v>
      </c>
      <c r="D857" t="s">
        <v>1715</v>
      </c>
      <c r="E857" t="s">
        <v>67</v>
      </c>
      <c r="F857" s="14" t="s">
        <v>1716</v>
      </c>
      <c r="G857">
        <v>27</v>
      </c>
      <c r="H857" t="s">
        <v>106</v>
      </c>
      <c r="I857">
        <v>14808474</v>
      </c>
      <c r="J857" t="str">
        <f>RIGHT(КХЛ[[#This Row],[Дата рождения]],4)</f>
        <v>1990</v>
      </c>
    </row>
    <row r="858" spans="3:10" x14ac:dyDescent="0.3">
      <c r="C858">
        <v>211</v>
      </c>
      <c r="D858" t="s">
        <v>1717</v>
      </c>
      <c r="E858" t="s">
        <v>61</v>
      </c>
      <c r="F858" s="14" t="s">
        <v>1718</v>
      </c>
      <c r="G858">
        <v>34</v>
      </c>
      <c r="H858" t="s">
        <v>106</v>
      </c>
      <c r="I858">
        <v>76841606</v>
      </c>
      <c r="J858" t="str">
        <f>RIGHT(КХЛ[[#This Row],[Дата рождения]],4)</f>
        <v>1983</v>
      </c>
    </row>
    <row r="859" spans="3:10" x14ac:dyDescent="0.3">
      <c r="C859">
        <v>778</v>
      </c>
      <c r="D859" t="s">
        <v>1719</v>
      </c>
      <c r="E859" t="s">
        <v>61</v>
      </c>
      <c r="F859" s="14" t="s">
        <v>1720</v>
      </c>
      <c r="G859">
        <v>28</v>
      </c>
      <c r="H859" t="s">
        <v>63</v>
      </c>
      <c r="I859">
        <v>18301474</v>
      </c>
      <c r="J859" t="str">
        <f>RIGHT(КХЛ[[#This Row],[Дата рождения]],4)</f>
        <v>1989</v>
      </c>
    </row>
    <row r="860" spans="3:10" x14ac:dyDescent="0.3">
      <c r="C860">
        <v>647</v>
      </c>
      <c r="D860" t="s">
        <v>1721</v>
      </c>
      <c r="E860" t="s">
        <v>61</v>
      </c>
      <c r="F860" s="14" t="s">
        <v>1722</v>
      </c>
      <c r="G860">
        <v>26</v>
      </c>
      <c r="H860" t="s">
        <v>63</v>
      </c>
      <c r="I860">
        <v>1318043</v>
      </c>
      <c r="J860" t="str">
        <f>RIGHT(КХЛ[[#This Row],[Дата рождения]],4)</f>
        <v>1991</v>
      </c>
    </row>
    <row r="861" spans="3:10" x14ac:dyDescent="0.3">
      <c r="C861">
        <v>957</v>
      </c>
      <c r="D861" t="s">
        <v>1723</v>
      </c>
      <c r="E861" t="s">
        <v>67</v>
      </c>
      <c r="F861" s="14" t="s">
        <v>1724</v>
      </c>
      <c r="G861">
        <v>18</v>
      </c>
      <c r="H861" t="s">
        <v>63</v>
      </c>
      <c r="I861">
        <v>48010957</v>
      </c>
      <c r="J861" t="str">
        <f>RIGHT(КХЛ[[#This Row],[Дата рождения]],4)</f>
        <v>1999</v>
      </c>
    </row>
    <row r="862" spans="3:10" x14ac:dyDescent="0.3">
      <c r="C862">
        <v>380</v>
      </c>
      <c r="D862" t="s">
        <v>1725</v>
      </c>
      <c r="E862" t="s">
        <v>61</v>
      </c>
      <c r="F862" s="14" t="s">
        <v>212</v>
      </c>
      <c r="G862">
        <v>35</v>
      </c>
      <c r="H862" t="s">
        <v>115</v>
      </c>
      <c r="I862">
        <v>83763227</v>
      </c>
      <c r="J862" t="str">
        <f>RIGHT(КХЛ[[#This Row],[Дата рождения]],4)</f>
        <v>1982</v>
      </c>
    </row>
    <row r="863" spans="3:10" x14ac:dyDescent="0.3">
      <c r="C863">
        <v>309</v>
      </c>
      <c r="D863" t="s">
        <v>1726</v>
      </c>
      <c r="E863" t="s">
        <v>67</v>
      </c>
      <c r="F863" s="14" t="s">
        <v>1727</v>
      </c>
      <c r="G863">
        <v>20</v>
      </c>
      <c r="H863" t="s">
        <v>63</v>
      </c>
      <c r="I863">
        <v>14341965</v>
      </c>
      <c r="J863" t="str">
        <f>RIGHT(КХЛ[[#This Row],[Дата рождения]],4)</f>
        <v>1998</v>
      </c>
    </row>
    <row r="864" spans="3:10" x14ac:dyDescent="0.3">
      <c r="C864">
        <v>1721</v>
      </c>
      <c r="D864" t="s">
        <v>1728</v>
      </c>
      <c r="E864" t="s">
        <v>61</v>
      </c>
      <c r="F864" s="14" t="s">
        <v>1729</v>
      </c>
      <c r="G864">
        <v>30</v>
      </c>
      <c r="H864" t="s">
        <v>106</v>
      </c>
      <c r="I864">
        <v>5169164</v>
      </c>
      <c r="J864" t="str">
        <f>RIGHT(КХЛ[[#This Row],[Дата рождения]],4)</f>
        <v>1988</v>
      </c>
    </row>
    <row r="865" spans="3:10" x14ac:dyDescent="0.3">
      <c r="C865">
        <v>1782</v>
      </c>
      <c r="D865" t="s">
        <v>1730</v>
      </c>
      <c r="E865" t="s">
        <v>61</v>
      </c>
      <c r="F865" s="14" t="s">
        <v>1731</v>
      </c>
      <c r="G865">
        <v>31</v>
      </c>
      <c r="H865" t="s">
        <v>63</v>
      </c>
      <c r="I865">
        <v>58969925</v>
      </c>
      <c r="J865" t="str">
        <f>RIGHT(КХЛ[[#This Row],[Дата рождения]],4)</f>
        <v>1986</v>
      </c>
    </row>
    <row r="866" spans="3:10" x14ac:dyDescent="0.3">
      <c r="C866">
        <v>1311</v>
      </c>
      <c r="D866" t="s">
        <v>1732</v>
      </c>
      <c r="E866" t="s">
        <v>72</v>
      </c>
      <c r="F866" s="14" t="s">
        <v>1733</v>
      </c>
      <c r="G866">
        <v>36</v>
      </c>
      <c r="H866" t="s">
        <v>120</v>
      </c>
      <c r="I866">
        <v>58973748</v>
      </c>
      <c r="J866" t="str">
        <f>RIGHT(КХЛ[[#This Row],[Дата рождения]],4)</f>
        <v>1981</v>
      </c>
    </row>
    <row r="867" spans="3:10" x14ac:dyDescent="0.3">
      <c r="C867">
        <v>22</v>
      </c>
      <c r="D867" t="s">
        <v>1734</v>
      </c>
      <c r="E867" t="s">
        <v>67</v>
      </c>
      <c r="F867" s="14" t="s">
        <v>1735</v>
      </c>
      <c r="G867">
        <v>25</v>
      </c>
      <c r="H867" t="s">
        <v>63</v>
      </c>
      <c r="I867">
        <v>51976590</v>
      </c>
      <c r="J867" t="str">
        <f>RIGHT(КХЛ[[#This Row],[Дата рождения]],4)</f>
        <v>1992</v>
      </c>
    </row>
    <row r="868" spans="3:10" x14ac:dyDescent="0.3">
      <c r="C868">
        <v>254</v>
      </c>
      <c r="D868" t="s">
        <v>1577</v>
      </c>
      <c r="E868" t="s">
        <v>67</v>
      </c>
      <c r="F868" s="14" t="s">
        <v>1736</v>
      </c>
      <c r="G868">
        <v>42</v>
      </c>
      <c r="H868" t="s">
        <v>63</v>
      </c>
      <c r="I868">
        <v>59172930</v>
      </c>
      <c r="J868" t="str">
        <f>RIGHT(КХЛ[[#This Row],[Дата рождения]],4)</f>
        <v>1975</v>
      </c>
    </row>
    <row r="869" spans="3:10" x14ac:dyDescent="0.3">
      <c r="C869">
        <v>329</v>
      </c>
      <c r="D869" t="s">
        <v>1737</v>
      </c>
      <c r="E869" t="s">
        <v>61</v>
      </c>
      <c r="F869" s="14" t="s">
        <v>818</v>
      </c>
      <c r="G869">
        <v>33</v>
      </c>
      <c r="H869" t="s">
        <v>63</v>
      </c>
      <c r="I869">
        <v>49820877</v>
      </c>
      <c r="J869" t="str">
        <f>RIGHT(КХЛ[[#This Row],[Дата рождения]],4)</f>
        <v>1984</v>
      </c>
    </row>
    <row r="870" spans="3:10" x14ac:dyDescent="0.3">
      <c r="C870">
        <v>232</v>
      </c>
      <c r="D870" t="s">
        <v>1738</v>
      </c>
      <c r="E870" t="s">
        <v>61</v>
      </c>
      <c r="F870" s="14" t="s">
        <v>1739</v>
      </c>
      <c r="G870">
        <v>32</v>
      </c>
      <c r="H870" t="s">
        <v>63</v>
      </c>
      <c r="I870">
        <v>76539626</v>
      </c>
      <c r="J870" t="str">
        <f>RIGHT(КХЛ[[#This Row],[Дата рождения]],4)</f>
        <v>1985</v>
      </c>
    </row>
    <row r="871" spans="3:10" x14ac:dyDescent="0.3">
      <c r="C871">
        <v>216</v>
      </c>
      <c r="D871" t="s">
        <v>1740</v>
      </c>
      <c r="E871" t="s">
        <v>61</v>
      </c>
      <c r="F871" s="14" t="s">
        <v>1741</v>
      </c>
      <c r="G871">
        <v>21</v>
      </c>
      <c r="H871" t="s">
        <v>63</v>
      </c>
      <c r="I871">
        <v>63648845</v>
      </c>
      <c r="J871" t="str">
        <f>RIGHT(КХЛ[[#This Row],[Дата рождения]],4)</f>
        <v>1996</v>
      </c>
    </row>
    <row r="872" spans="3:10" x14ac:dyDescent="0.3">
      <c r="C872">
        <v>1693</v>
      </c>
      <c r="D872" t="s">
        <v>1742</v>
      </c>
      <c r="E872" t="s">
        <v>61</v>
      </c>
      <c r="F872" s="14" t="s">
        <v>1743</v>
      </c>
      <c r="G872">
        <v>32</v>
      </c>
      <c r="H872" t="s">
        <v>63</v>
      </c>
      <c r="I872">
        <v>66530487</v>
      </c>
      <c r="J872" t="str">
        <f>RIGHT(КХЛ[[#This Row],[Дата рождения]],4)</f>
        <v>1985</v>
      </c>
    </row>
    <row r="873" spans="3:10" x14ac:dyDescent="0.3">
      <c r="C873">
        <v>148</v>
      </c>
      <c r="D873" t="s">
        <v>1744</v>
      </c>
      <c r="E873" t="s">
        <v>67</v>
      </c>
      <c r="F873" s="14" t="s">
        <v>1745</v>
      </c>
      <c r="G873">
        <v>36</v>
      </c>
      <c r="H873" t="s">
        <v>88</v>
      </c>
      <c r="I873">
        <v>95314792</v>
      </c>
      <c r="J873" t="str">
        <f>RIGHT(КХЛ[[#This Row],[Дата рождения]],4)</f>
        <v>1981</v>
      </c>
    </row>
    <row r="874" spans="3:10" x14ac:dyDescent="0.3">
      <c r="C874">
        <v>1524</v>
      </c>
      <c r="D874" t="s">
        <v>1746</v>
      </c>
      <c r="E874" t="s">
        <v>67</v>
      </c>
      <c r="F874" s="14" t="s">
        <v>1747</v>
      </c>
      <c r="G874">
        <v>21</v>
      </c>
      <c r="H874" t="s">
        <v>63</v>
      </c>
      <c r="I874">
        <v>92387575</v>
      </c>
      <c r="J874" t="str">
        <f>RIGHT(КХЛ[[#This Row],[Дата рождения]],4)</f>
        <v>1996</v>
      </c>
    </row>
    <row r="875" spans="3:10" x14ac:dyDescent="0.3">
      <c r="C875">
        <v>886</v>
      </c>
      <c r="D875" t="s">
        <v>1748</v>
      </c>
      <c r="E875" t="s">
        <v>67</v>
      </c>
      <c r="F875" s="14" t="s">
        <v>1749</v>
      </c>
      <c r="G875">
        <v>31</v>
      </c>
      <c r="H875" t="s">
        <v>115</v>
      </c>
      <c r="I875">
        <v>45709761</v>
      </c>
      <c r="J875" t="str">
        <f>RIGHT(КХЛ[[#This Row],[Дата рождения]],4)</f>
        <v>1986</v>
      </c>
    </row>
    <row r="876" spans="3:10" x14ac:dyDescent="0.3">
      <c r="C876">
        <v>1002</v>
      </c>
      <c r="D876" t="s">
        <v>1750</v>
      </c>
      <c r="E876" t="s">
        <v>61</v>
      </c>
      <c r="F876" s="14" t="s">
        <v>1751</v>
      </c>
      <c r="G876">
        <v>20</v>
      </c>
      <c r="H876" t="s">
        <v>63</v>
      </c>
      <c r="I876">
        <v>83642782</v>
      </c>
      <c r="J876" t="str">
        <f>RIGHT(КХЛ[[#This Row],[Дата рождения]],4)</f>
        <v>1997</v>
      </c>
    </row>
    <row r="877" spans="3:10" x14ac:dyDescent="0.3">
      <c r="C877">
        <v>893</v>
      </c>
      <c r="D877" t="s">
        <v>1752</v>
      </c>
      <c r="E877" t="s">
        <v>61</v>
      </c>
      <c r="F877" s="14" t="s">
        <v>1753</v>
      </c>
      <c r="G877">
        <v>34</v>
      </c>
      <c r="H877" t="s">
        <v>106</v>
      </c>
      <c r="I877">
        <v>80815340</v>
      </c>
      <c r="J877" t="str">
        <f>RIGHT(КХЛ[[#This Row],[Дата рождения]],4)</f>
        <v>1984</v>
      </c>
    </row>
    <row r="878" spans="3:10" x14ac:dyDescent="0.3">
      <c r="C878">
        <v>1014</v>
      </c>
      <c r="D878" t="s">
        <v>1754</v>
      </c>
      <c r="E878" t="s">
        <v>67</v>
      </c>
      <c r="F878" s="14" t="s">
        <v>1755</v>
      </c>
      <c r="G878">
        <v>27</v>
      </c>
      <c r="H878" t="s">
        <v>127</v>
      </c>
      <c r="I878">
        <v>73277533</v>
      </c>
      <c r="J878" t="str">
        <f>RIGHT(КХЛ[[#This Row],[Дата рождения]],4)</f>
        <v>1990</v>
      </c>
    </row>
    <row r="879" spans="3:10" x14ac:dyDescent="0.3">
      <c r="C879">
        <v>597</v>
      </c>
      <c r="D879" t="s">
        <v>1756</v>
      </c>
      <c r="E879" t="s">
        <v>67</v>
      </c>
      <c r="F879" s="14" t="s">
        <v>1757</v>
      </c>
      <c r="G879">
        <v>36</v>
      </c>
      <c r="H879" t="s">
        <v>106</v>
      </c>
      <c r="I879">
        <v>43544416</v>
      </c>
      <c r="J879" t="str">
        <f>RIGHT(КХЛ[[#This Row],[Дата рождения]],4)</f>
        <v>1981</v>
      </c>
    </row>
    <row r="880" spans="3:10" x14ac:dyDescent="0.3">
      <c r="C880">
        <v>1627</v>
      </c>
      <c r="D880" t="s">
        <v>1758</v>
      </c>
      <c r="E880" t="s">
        <v>61</v>
      </c>
      <c r="F880" s="14" t="s">
        <v>1759</v>
      </c>
      <c r="G880">
        <v>38</v>
      </c>
      <c r="H880" t="s">
        <v>120</v>
      </c>
      <c r="I880">
        <v>58307653</v>
      </c>
      <c r="J880" t="str">
        <f>RIGHT(КХЛ[[#This Row],[Дата рождения]],4)</f>
        <v>1979</v>
      </c>
    </row>
    <row r="881" spans="3:10" x14ac:dyDescent="0.3">
      <c r="C881">
        <v>421</v>
      </c>
      <c r="D881" t="s">
        <v>1760</v>
      </c>
      <c r="E881" t="s">
        <v>72</v>
      </c>
      <c r="F881" s="14" t="s">
        <v>946</v>
      </c>
      <c r="G881">
        <v>28</v>
      </c>
      <c r="H881" t="s">
        <v>63</v>
      </c>
      <c r="I881">
        <v>66272068</v>
      </c>
      <c r="J881" t="str">
        <f>RIGHT(КХЛ[[#This Row],[Дата рождения]],4)</f>
        <v>1989</v>
      </c>
    </row>
    <row r="882" spans="3:10" x14ac:dyDescent="0.3">
      <c r="C882">
        <v>1217</v>
      </c>
      <c r="D882" t="s">
        <v>1761</v>
      </c>
      <c r="E882" t="s">
        <v>61</v>
      </c>
      <c r="F882" s="14" t="s">
        <v>1762</v>
      </c>
      <c r="G882">
        <v>24</v>
      </c>
      <c r="H882" t="s">
        <v>63</v>
      </c>
      <c r="I882">
        <v>535816</v>
      </c>
      <c r="J882" t="str">
        <f>RIGHT(КХЛ[[#This Row],[Дата рождения]],4)</f>
        <v>1993</v>
      </c>
    </row>
    <row r="883" spans="3:10" x14ac:dyDescent="0.3">
      <c r="C883">
        <v>1211</v>
      </c>
      <c r="D883" t="s">
        <v>1763</v>
      </c>
      <c r="E883" t="s">
        <v>67</v>
      </c>
      <c r="F883" s="14" t="s">
        <v>1764</v>
      </c>
      <c r="G883">
        <v>39</v>
      </c>
      <c r="H883" t="s">
        <v>63</v>
      </c>
      <c r="I883">
        <v>34931820</v>
      </c>
      <c r="J883" t="str">
        <f>RIGHT(КХЛ[[#This Row],[Дата рождения]],4)</f>
        <v>1978</v>
      </c>
    </row>
    <row r="884" spans="3:10" x14ac:dyDescent="0.3">
      <c r="C884">
        <v>1264</v>
      </c>
      <c r="D884" t="s">
        <v>1765</v>
      </c>
      <c r="E884" t="s">
        <v>61</v>
      </c>
      <c r="F884" s="14" t="s">
        <v>1766</v>
      </c>
      <c r="G884">
        <v>33</v>
      </c>
      <c r="H884" t="s">
        <v>78</v>
      </c>
      <c r="I884">
        <v>3915616</v>
      </c>
      <c r="J884" t="str">
        <f>RIGHT(КХЛ[[#This Row],[Дата рождения]],4)</f>
        <v>1984</v>
      </c>
    </row>
    <row r="885" spans="3:10" x14ac:dyDescent="0.3">
      <c r="C885">
        <v>1255</v>
      </c>
      <c r="D885" t="s">
        <v>1767</v>
      </c>
      <c r="E885" t="s">
        <v>61</v>
      </c>
      <c r="F885" s="14" t="s">
        <v>1768</v>
      </c>
      <c r="G885">
        <v>23</v>
      </c>
      <c r="H885" t="s">
        <v>88</v>
      </c>
      <c r="I885">
        <v>52202617</v>
      </c>
      <c r="J885" t="str">
        <f>RIGHT(КХЛ[[#This Row],[Дата рождения]],4)</f>
        <v>1994</v>
      </c>
    </row>
    <row r="886" spans="3:10" x14ac:dyDescent="0.3">
      <c r="C886">
        <v>930</v>
      </c>
      <c r="D886" t="s">
        <v>1769</v>
      </c>
      <c r="E886" t="s">
        <v>61</v>
      </c>
      <c r="F886" s="14" t="s">
        <v>1770</v>
      </c>
      <c r="G886">
        <v>27</v>
      </c>
      <c r="H886" t="s">
        <v>63</v>
      </c>
      <c r="I886">
        <v>98906160</v>
      </c>
      <c r="J886" t="str">
        <f>RIGHT(КХЛ[[#This Row],[Дата рождения]],4)</f>
        <v>1990</v>
      </c>
    </row>
    <row r="887" spans="3:10" x14ac:dyDescent="0.3">
      <c r="C887">
        <v>762</v>
      </c>
      <c r="D887" t="s">
        <v>1771</v>
      </c>
      <c r="E887" t="s">
        <v>61</v>
      </c>
      <c r="F887" s="14" t="s">
        <v>1772</v>
      </c>
      <c r="G887">
        <v>24</v>
      </c>
      <c r="H887" t="s">
        <v>63</v>
      </c>
      <c r="I887">
        <v>12774301</v>
      </c>
      <c r="J887" t="str">
        <f>RIGHT(КХЛ[[#This Row],[Дата рождения]],4)</f>
        <v>1993</v>
      </c>
    </row>
    <row r="888" spans="3:10" x14ac:dyDescent="0.3">
      <c r="C888">
        <v>1239</v>
      </c>
      <c r="D888" t="s">
        <v>1773</v>
      </c>
      <c r="E888" t="s">
        <v>67</v>
      </c>
      <c r="F888" s="14" t="s">
        <v>1774</v>
      </c>
      <c r="G888">
        <v>27</v>
      </c>
      <c r="H888" t="s">
        <v>63</v>
      </c>
      <c r="I888">
        <v>67751706</v>
      </c>
      <c r="J888" t="str">
        <f>RIGHT(КХЛ[[#This Row],[Дата рождения]],4)</f>
        <v>1991</v>
      </c>
    </row>
    <row r="889" spans="3:10" x14ac:dyDescent="0.3">
      <c r="C889">
        <v>88</v>
      </c>
      <c r="D889" t="s">
        <v>1775</v>
      </c>
      <c r="E889" t="s">
        <v>61</v>
      </c>
      <c r="F889" s="14" t="s">
        <v>400</v>
      </c>
      <c r="G889">
        <v>32</v>
      </c>
      <c r="H889" t="s">
        <v>127</v>
      </c>
      <c r="I889">
        <v>66243220</v>
      </c>
      <c r="J889" t="str">
        <f>RIGHT(КХЛ[[#This Row],[Дата рождения]],4)</f>
        <v>1985</v>
      </c>
    </row>
    <row r="890" spans="3:10" x14ac:dyDescent="0.3">
      <c r="C890">
        <v>458</v>
      </c>
      <c r="D890" t="s">
        <v>1776</v>
      </c>
      <c r="E890" t="s">
        <v>67</v>
      </c>
      <c r="F890" s="14" t="s">
        <v>1777</v>
      </c>
      <c r="G890">
        <v>22</v>
      </c>
      <c r="H890" t="s">
        <v>63</v>
      </c>
      <c r="I890">
        <v>35547306</v>
      </c>
      <c r="J890" t="str">
        <f>RIGHT(КХЛ[[#This Row],[Дата рождения]],4)</f>
        <v>1995</v>
      </c>
    </row>
    <row r="891" spans="3:10" x14ac:dyDescent="0.3">
      <c r="C891">
        <v>1336</v>
      </c>
      <c r="D891" t="s">
        <v>1778</v>
      </c>
      <c r="E891" t="s">
        <v>61</v>
      </c>
      <c r="F891" s="14" t="s">
        <v>1779</v>
      </c>
      <c r="G891">
        <v>22</v>
      </c>
      <c r="H891" t="s">
        <v>63</v>
      </c>
      <c r="I891">
        <v>61796858</v>
      </c>
      <c r="J891" t="str">
        <f>RIGHT(КХЛ[[#This Row],[Дата рождения]],4)</f>
        <v>1995</v>
      </c>
    </row>
    <row r="892" spans="3:10" x14ac:dyDescent="0.3">
      <c r="C892">
        <v>392</v>
      </c>
      <c r="D892" t="s">
        <v>1780</v>
      </c>
      <c r="E892" t="s">
        <v>61</v>
      </c>
      <c r="F892" s="14" t="s">
        <v>1781</v>
      </c>
      <c r="G892">
        <v>23</v>
      </c>
      <c r="H892" t="s">
        <v>63</v>
      </c>
      <c r="I892">
        <v>14035</v>
      </c>
      <c r="J892" t="str">
        <f>RIGHT(КХЛ[[#This Row],[Дата рождения]],4)</f>
        <v>1994</v>
      </c>
    </row>
    <row r="893" spans="3:10" x14ac:dyDescent="0.3">
      <c r="C893">
        <v>659</v>
      </c>
      <c r="D893" t="s">
        <v>1782</v>
      </c>
      <c r="E893" t="s">
        <v>61</v>
      </c>
      <c r="F893" s="14" t="s">
        <v>1783</v>
      </c>
      <c r="G893">
        <v>27</v>
      </c>
      <c r="H893" t="s">
        <v>63</v>
      </c>
      <c r="I893">
        <v>69836211</v>
      </c>
      <c r="J893" t="str">
        <f>RIGHT(КХЛ[[#This Row],[Дата рождения]],4)</f>
        <v>1990</v>
      </c>
    </row>
    <row r="894" spans="3:10" x14ac:dyDescent="0.3">
      <c r="C894">
        <v>307</v>
      </c>
      <c r="D894" t="s">
        <v>1784</v>
      </c>
      <c r="E894" t="s">
        <v>61</v>
      </c>
      <c r="F894" s="14" t="s">
        <v>1785</v>
      </c>
      <c r="G894">
        <v>37</v>
      </c>
      <c r="H894" t="s">
        <v>127</v>
      </c>
      <c r="I894">
        <v>44073739</v>
      </c>
      <c r="J894" t="str">
        <f>RIGHT(КХЛ[[#This Row],[Дата рождения]],4)</f>
        <v>1980</v>
      </c>
    </row>
    <row r="895" spans="3:10" x14ac:dyDescent="0.3">
      <c r="C895">
        <v>927</v>
      </c>
      <c r="D895" t="s">
        <v>1587</v>
      </c>
      <c r="E895" t="s">
        <v>72</v>
      </c>
      <c r="F895" s="14" t="s">
        <v>1588</v>
      </c>
      <c r="G895">
        <v>24</v>
      </c>
      <c r="H895" t="s">
        <v>63</v>
      </c>
      <c r="I895">
        <v>48128568</v>
      </c>
      <c r="J895" t="str">
        <f>RIGHT(КХЛ[[#This Row],[Дата рождения]],4)</f>
        <v>1993</v>
      </c>
    </row>
    <row r="896" spans="3:10" x14ac:dyDescent="0.3">
      <c r="C896">
        <v>1422</v>
      </c>
      <c r="D896" t="s">
        <v>1786</v>
      </c>
      <c r="E896" t="s">
        <v>67</v>
      </c>
      <c r="F896" s="14" t="s">
        <v>1787</v>
      </c>
      <c r="G896">
        <v>28</v>
      </c>
      <c r="H896" t="s">
        <v>115</v>
      </c>
      <c r="I896">
        <v>27953371</v>
      </c>
      <c r="J896" t="str">
        <f>RIGHT(КХЛ[[#This Row],[Дата рождения]],4)</f>
        <v>1989</v>
      </c>
    </row>
    <row r="897" spans="3:10" x14ac:dyDescent="0.3">
      <c r="C897">
        <v>363</v>
      </c>
      <c r="D897" t="s">
        <v>1788</v>
      </c>
      <c r="E897" t="s">
        <v>72</v>
      </c>
      <c r="F897" s="14" t="s">
        <v>1789</v>
      </c>
      <c r="G897">
        <v>18</v>
      </c>
      <c r="H897" t="s">
        <v>63</v>
      </c>
      <c r="I897">
        <v>30866995</v>
      </c>
      <c r="J897" t="str">
        <f>RIGHT(КХЛ[[#This Row],[Дата рождения]],4)</f>
        <v>2000</v>
      </c>
    </row>
    <row r="898" spans="3:10" x14ac:dyDescent="0.3">
      <c r="C898">
        <v>1474</v>
      </c>
      <c r="D898" t="s">
        <v>1790</v>
      </c>
      <c r="E898" t="s">
        <v>67</v>
      </c>
      <c r="F898" s="14" t="s">
        <v>1791</v>
      </c>
      <c r="G898">
        <v>26</v>
      </c>
      <c r="H898" t="s">
        <v>63</v>
      </c>
      <c r="I898">
        <v>72082215</v>
      </c>
      <c r="J898" t="str">
        <f>RIGHT(КХЛ[[#This Row],[Дата рождения]],4)</f>
        <v>1992</v>
      </c>
    </row>
    <row r="899" spans="3:10" x14ac:dyDescent="0.3">
      <c r="C899">
        <v>1013</v>
      </c>
      <c r="D899" t="s">
        <v>1792</v>
      </c>
      <c r="E899" t="s">
        <v>61</v>
      </c>
      <c r="F899" s="14" t="s">
        <v>1793</v>
      </c>
      <c r="G899">
        <v>29</v>
      </c>
      <c r="H899" t="s">
        <v>164</v>
      </c>
      <c r="I899">
        <v>40230228</v>
      </c>
      <c r="J899" t="str">
        <f>RIGHT(КХЛ[[#This Row],[Дата рождения]],4)</f>
        <v>1988</v>
      </c>
    </row>
    <row r="900" spans="3:10" x14ac:dyDescent="0.3">
      <c r="C900">
        <v>323</v>
      </c>
      <c r="D900" t="s">
        <v>1794</v>
      </c>
      <c r="E900" t="s">
        <v>72</v>
      </c>
      <c r="F900" s="14" t="s">
        <v>1795</v>
      </c>
      <c r="G900">
        <v>31</v>
      </c>
      <c r="H900" t="s">
        <v>63</v>
      </c>
      <c r="I900">
        <v>50466609</v>
      </c>
      <c r="J900" t="str">
        <f>RIGHT(КХЛ[[#This Row],[Дата рождения]],4)</f>
        <v>1986</v>
      </c>
    </row>
    <row r="901" spans="3:10" x14ac:dyDescent="0.3">
      <c r="C901">
        <v>509</v>
      </c>
      <c r="D901" t="s">
        <v>1796</v>
      </c>
      <c r="E901" t="s">
        <v>61</v>
      </c>
      <c r="F901" s="14" t="s">
        <v>1797</v>
      </c>
      <c r="G901">
        <v>38</v>
      </c>
      <c r="H901" t="s">
        <v>106</v>
      </c>
      <c r="I901">
        <v>4382464</v>
      </c>
      <c r="J901" t="str">
        <f>RIGHT(КХЛ[[#This Row],[Дата рождения]],4)</f>
        <v>1979</v>
      </c>
    </row>
    <row r="902" spans="3:10" x14ac:dyDescent="0.3">
      <c r="C902">
        <v>476</v>
      </c>
      <c r="D902" t="s">
        <v>1798</v>
      </c>
      <c r="E902" t="s">
        <v>61</v>
      </c>
      <c r="F902" s="14" t="s">
        <v>1799</v>
      </c>
      <c r="G902">
        <v>25</v>
      </c>
      <c r="H902" t="s">
        <v>63</v>
      </c>
      <c r="I902">
        <v>75931487</v>
      </c>
      <c r="J902" t="str">
        <f>RIGHT(КХЛ[[#This Row],[Дата рождения]],4)</f>
        <v>1992</v>
      </c>
    </row>
    <row r="903" spans="3:10" x14ac:dyDescent="0.3">
      <c r="C903">
        <v>351</v>
      </c>
      <c r="D903" t="s">
        <v>1800</v>
      </c>
      <c r="E903" t="s">
        <v>67</v>
      </c>
      <c r="F903" s="14" t="s">
        <v>1801</v>
      </c>
      <c r="G903">
        <v>31</v>
      </c>
      <c r="H903" t="s">
        <v>164</v>
      </c>
      <c r="I903">
        <v>98879314</v>
      </c>
      <c r="J903" t="str">
        <f>RIGHT(КХЛ[[#This Row],[Дата рождения]],4)</f>
        <v>1986</v>
      </c>
    </row>
    <row r="904" spans="3:10" x14ac:dyDescent="0.3">
      <c r="C904">
        <v>316</v>
      </c>
      <c r="D904" t="s">
        <v>1802</v>
      </c>
      <c r="E904" t="s">
        <v>61</v>
      </c>
      <c r="F904" s="14" t="s">
        <v>585</v>
      </c>
      <c r="G904">
        <v>25</v>
      </c>
      <c r="H904" t="s">
        <v>127</v>
      </c>
      <c r="I904">
        <v>68599401</v>
      </c>
      <c r="J904" t="str">
        <f>RIGHT(КХЛ[[#This Row],[Дата рождения]],4)</f>
        <v>1992</v>
      </c>
    </row>
    <row r="905" spans="3:10" x14ac:dyDescent="0.3">
      <c r="C905">
        <v>346</v>
      </c>
      <c r="D905" t="s">
        <v>1803</v>
      </c>
      <c r="E905" t="s">
        <v>72</v>
      </c>
      <c r="F905" s="14" t="s">
        <v>1804</v>
      </c>
      <c r="G905">
        <v>22</v>
      </c>
      <c r="H905" t="s">
        <v>63</v>
      </c>
      <c r="I905">
        <v>19938056</v>
      </c>
      <c r="J905" t="str">
        <f>RIGHT(КХЛ[[#This Row],[Дата рождения]],4)</f>
        <v>1995</v>
      </c>
    </row>
    <row r="906" spans="3:10" x14ac:dyDescent="0.3">
      <c r="C906">
        <v>1439</v>
      </c>
      <c r="D906" t="s">
        <v>1805</v>
      </c>
      <c r="E906" t="s">
        <v>61</v>
      </c>
      <c r="F906" s="14" t="s">
        <v>1806</v>
      </c>
      <c r="G906">
        <v>31</v>
      </c>
      <c r="H906" t="s">
        <v>63</v>
      </c>
      <c r="I906">
        <v>4470985</v>
      </c>
      <c r="J906" t="str">
        <f>RIGHT(КХЛ[[#This Row],[Дата рождения]],4)</f>
        <v>1986</v>
      </c>
    </row>
    <row r="907" spans="3:10" x14ac:dyDescent="0.3">
      <c r="C907">
        <v>1645</v>
      </c>
      <c r="D907" t="s">
        <v>1807</v>
      </c>
      <c r="E907" t="s">
        <v>61</v>
      </c>
      <c r="F907" s="14" t="s">
        <v>1808</v>
      </c>
      <c r="G907">
        <v>41</v>
      </c>
      <c r="H907" t="s">
        <v>63</v>
      </c>
      <c r="I907">
        <v>29965955</v>
      </c>
      <c r="J907" t="str">
        <f>RIGHT(КХЛ[[#This Row],[Дата рождения]],4)</f>
        <v>1976</v>
      </c>
    </row>
    <row r="908" spans="3:10" x14ac:dyDescent="0.3">
      <c r="C908">
        <v>201</v>
      </c>
      <c r="D908" t="s">
        <v>1809</v>
      </c>
      <c r="E908" t="s">
        <v>61</v>
      </c>
      <c r="F908" s="14" t="s">
        <v>1810</v>
      </c>
      <c r="G908">
        <v>47</v>
      </c>
      <c r="H908" t="s">
        <v>63</v>
      </c>
      <c r="I908">
        <v>30499190</v>
      </c>
      <c r="J908" t="str">
        <f>RIGHT(КХЛ[[#This Row],[Дата рождения]],4)</f>
        <v>1971</v>
      </c>
    </row>
    <row r="909" spans="3:10" x14ac:dyDescent="0.3">
      <c r="C909">
        <v>1215</v>
      </c>
      <c r="D909" t="s">
        <v>1811</v>
      </c>
      <c r="E909" t="s">
        <v>61</v>
      </c>
      <c r="F909" s="14" t="s">
        <v>1812</v>
      </c>
      <c r="G909">
        <v>22</v>
      </c>
      <c r="H909" t="s">
        <v>127</v>
      </c>
      <c r="I909">
        <v>97926936</v>
      </c>
      <c r="J909" t="str">
        <f>RIGHT(КХЛ[[#This Row],[Дата рождения]],4)</f>
        <v>1995</v>
      </c>
    </row>
    <row r="910" spans="3:10" x14ac:dyDescent="0.3">
      <c r="C910">
        <v>744</v>
      </c>
      <c r="D910" t="s">
        <v>1813</v>
      </c>
      <c r="E910" t="s">
        <v>61</v>
      </c>
      <c r="F910" s="14" t="s">
        <v>1814</v>
      </c>
      <c r="G910">
        <v>36</v>
      </c>
      <c r="H910" t="s">
        <v>63</v>
      </c>
      <c r="I910">
        <v>71302714</v>
      </c>
      <c r="J910" t="str">
        <f>RIGHT(КХЛ[[#This Row],[Дата рождения]],4)</f>
        <v>1981</v>
      </c>
    </row>
    <row r="911" spans="3:10" x14ac:dyDescent="0.3">
      <c r="C911">
        <v>512</v>
      </c>
      <c r="D911" t="s">
        <v>1815</v>
      </c>
      <c r="E911" t="s">
        <v>61</v>
      </c>
      <c r="F911" s="14" t="s">
        <v>1816</v>
      </c>
      <c r="G911">
        <v>24</v>
      </c>
      <c r="H911" t="s">
        <v>63</v>
      </c>
      <c r="I911">
        <v>14659882</v>
      </c>
      <c r="J911" t="str">
        <f>RIGHT(КХЛ[[#This Row],[Дата рождения]],4)</f>
        <v>1994</v>
      </c>
    </row>
    <row r="912" spans="3:10" x14ac:dyDescent="0.3">
      <c r="C912">
        <v>423</v>
      </c>
      <c r="D912" t="s">
        <v>1817</v>
      </c>
      <c r="E912" t="s">
        <v>61</v>
      </c>
      <c r="F912" s="14" t="s">
        <v>1818</v>
      </c>
      <c r="G912">
        <v>31</v>
      </c>
      <c r="H912" t="s">
        <v>1819</v>
      </c>
      <c r="I912">
        <v>38140352</v>
      </c>
      <c r="J912" t="str">
        <f>RIGHT(КХЛ[[#This Row],[Дата рождения]],4)</f>
        <v>1986</v>
      </c>
    </row>
    <row r="913" spans="3:10" x14ac:dyDescent="0.3">
      <c r="C913">
        <v>571</v>
      </c>
      <c r="D913" t="s">
        <v>1820</v>
      </c>
      <c r="E913" t="s">
        <v>61</v>
      </c>
      <c r="F913" s="14" t="s">
        <v>1821</v>
      </c>
      <c r="G913">
        <v>28</v>
      </c>
      <c r="H913" t="s">
        <v>63</v>
      </c>
      <c r="I913">
        <v>80973130</v>
      </c>
      <c r="J913" t="str">
        <f>RIGHT(КХЛ[[#This Row],[Дата рождения]],4)</f>
        <v>1990</v>
      </c>
    </row>
    <row r="914" spans="3:10" x14ac:dyDescent="0.3">
      <c r="C914">
        <v>502</v>
      </c>
      <c r="D914" t="s">
        <v>1822</v>
      </c>
      <c r="E914" t="s">
        <v>72</v>
      </c>
      <c r="F914" s="14" t="s">
        <v>1823</v>
      </c>
      <c r="G914">
        <v>38</v>
      </c>
      <c r="H914" t="s">
        <v>63</v>
      </c>
      <c r="I914">
        <v>25906735</v>
      </c>
      <c r="J914" t="str">
        <f>RIGHT(КХЛ[[#This Row],[Дата рождения]],4)</f>
        <v>1979</v>
      </c>
    </row>
    <row r="915" spans="3:10" x14ac:dyDescent="0.3">
      <c r="C915">
        <v>107</v>
      </c>
      <c r="D915" t="s">
        <v>1824</v>
      </c>
      <c r="E915" t="s">
        <v>61</v>
      </c>
      <c r="F915" s="14" t="s">
        <v>1605</v>
      </c>
      <c r="G915">
        <v>25</v>
      </c>
      <c r="H915" t="s">
        <v>63</v>
      </c>
      <c r="I915">
        <v>50216706</v>
      </c>
      <c r="J915" t="str">
        <f>RIGHT(КХЛ[[#This Row],[Дата рождения]],4)</f>
        <v>1992</v>
      </c>
    </row>
    <row r="916" spans="3:10" x14ac:dyDescent="0.3">
      <c r="C916">
        <v>628</v>
      </c>
      <c r="D916" t="s">
        <v>1825</v>
      </c>
      <c r="E916" t="s">
        <v>67</v>
      </c>
      <c r="F916" s="14" t="s">
        <v>1314</v>
      </c>
      <c r="G916">
        <v>22</v>
      </c>
      <c r="H916" t="s">
        <v>95</v>
      </c>
      <c r="I916">
        <v>98156316</v>
      </c>
      <c r="J916" t="str">
        <f>RIGHT(КХЛ[[#This Row],[Дата рождения]],4)</f>
        <v>1995</v>
      </c>
    </row>
    <row r="917" spans="3:10" x14ac:dyDescent="0.3">
      <c r="C917">
        <v>880</v>
      </c>
      <c r="D917" t="s">
        <v>1826</v>
      </c>
      <c r="E917" t="s">
        <v>72</v>
      </c>
      <c r="F917" s="14" t="s">
        <v>1827</v>
      </c>
      <c r="G917">
        <v>26</v>
      </c>
      <c r="H917" t="s">
        <v>63</v>
      </c>
      <c r="I917">
        <v>89266704</v>
      </c>
      <c r="J917" t="str">
        <f>RIGHT(КХЛ[[#This Row],[Дата рождения]],4)</f>
        <v>1991</v>
      </c>
    </row>
    <row r="918" spans="3:10" x14ac:dyDescent="0.3">
      <c r="C918">
        <v>657</v>
      </c>
      <c r="D918" t="s">
        <v>1828</v>
      </c>
      <c r="E918" t="s">
        <v>67</v>
      </c>
      <c r="F918" s="14" t="s">
        <v>1829</v>
      </c>
      <c r="G918">
        <v>22</v>
      </c>
      <c r="H918" t="s">
        <v>63</v>
      </c>
      <c r="I918">
        <v>86090751</v>
      </c>
      <c r="J918" t="str">
        <f>RIGHT(КХЛ[[#This Row],[Дата рождения]],4)</f>
        <v>1995</v>
      </c>
    </row>
    <row r="919" spans="3:10" x14ac:dyDescent="0.3">
      <c r="C919">
        <v>383</v>
      </c>
      <c r="D919" t="s">
        <v>1830</v>
      </c>
      <c r="E919" t="s">
        <v>61</v>
      </c>
      <c r="F919" s="14" t="s">
        <v>1831</v>
      </c>
      <c r="G919">
        <v>18</v>
      </c>
      <c r="H919" t="s">
        <v>63</v>
      </c>
      <c r="I919">
        <v>13233786</v>
      </c>
      <c r="J919" t="str">
        <f>RIGHT(КХЛ[[#This Row],[Дата рождения]],4)</f>
        <v>1999</v>
      </c>
    </row>
    <row r="920" spans="3:10" x14ac:dyDescent="0.3">
      <c r="C920">
        <v>836</v>
      </c>
      <c r="D920" t="s">
        <v>1832</v>
      </c>
      <c r="E920" t="s">
        <v>67</v>
      </c>
      <c r="F920" s="14" t="s">
        <v>236</v>
      </c>
      <c r="G920">
        <v>27</v>
      </c>
      <c r="H920" t="s">
        <v>63</v>
      </c>
      <c r="I920">
        <v>28835298</v>
      </c>
      <c r="J920" t="str">
        <f>RIGHT(КХЛ[[#This Row],[Дата рождения]],4)</f>
        <v>1990</v>
      </c>
    </row>
    <row r="921" spans="3:10" x14ac:dyDescent="0.3">
      <c r="C921">
        <v>325</v>
      </c>
      <c r="D921" t="s">
        <v>1833</v>
      </c>
      <c r="E921" t="s">
        <v>67</v>
      </c>
      <c r="F921" s="14" t="s">
        <v>1834</v>
      </c>
      <c r="G921">
        <v>20</v>
      </c>
      <c r="H921" t="s">
        <v>63</v>
      </c>
      <c r="I921">
        <v>4317932</v>
      </c>
      <c r="J921" t="str">
        <f>RIGHT(КХЛ[[#This Row],[Дата рождения]],4)</f>
        <v>1997</v>
      </c>
    </row>
    <row r="922" spans="3:10" x14ac:dyDescent="0.3">
      <c r="C922">
        <v>1061</v>
      </c>
      <c r="D922" t="s">
        <v>1835</v>
      </c>
      <c r="E922" t="s">
        <v>61</v>
      </c>
      <c r="F922" s="14" t="s">
        <v>1836</v>
      </c>
      <c r="G922">
        <v>21</v>
      </c>
      <c r="H922" t="s">
        <v>63</v>
      </c>
      <c r="I922">
        <v>64514920</v>
      </c>
      <c r="J922" t="str">
        <f>RIGHT(КХЛ[[#This Row],[Дата рождения]],4)</f>
        <v>1996</v>
      </c>
    </row>
    <row r="923" spans="3:10" x14ac:dyDescent="0.3">
      <c r="C923">
        <v>468</v>
      </c>
      <c r="D923" t="s">
        <v>1837</v>
      </c>
      <c r="E923" t="s">
        <v>61</v>
      </c>
      <c r="F923" s="14" t="s">
        <v>1838</v>
      </c>
      <c r="G923">
        <v>22</v>
      </c>
      <c r="H923" t="s">
        <v>120</v>
      </c>
      <c r="I923">
        <v>9276320</v>
      </c>
      <c r="J923" t="str">
        <f>RIGHT(КХЛ[[#This Row],[Дата рождения]],4)</f>
        <v>1996</v>
      </c>
    </row>
    <row r="924" spans="3:10" x14ac:dyDescent="0.3">
      <c r="C924">
        <v>802</v>
      </c>
      <c r="D924" t="s">
        <v>1839</v>
      </c>
      <c r="E924" t="s">
        <v>61</v>
      </c>
      <c r="F924" s="14" t="s">
        <v>735</v>
      </c>
      <c r="G924">
        <v>26</v>
      </c>
      <c r="H924" t="s">
        <v>63</v>
      </c>
      <c r="I924">
        <v>73043820</v>
      </c>
      <c r="J924" t="str">
        <f>RIGHT(КХЛ[[#This Row],[Дата рождения]],4)</f>
        <v>1991</v>
      </c>
    </row>
    <row r="925" spans="3:10" x14ac:dyDescent="0.3">
      <c r="C925">
        <v>1048</v>
      </c>
      <c r="D925" t="s">
        <v>1606</v>
      </c>
      <c r="E925" t="s">
        <v>61</v>
      </c>
      <c r="F925" s="14" t="s">
        <v>1607</v>
      </c>
      <c r="G925">
        <v>23</v>
      </c>
      <c r="H925" t="s">
        <v>63</v>
      </c>
      <c r="I925">
        <v>4182031</v>
      </c>
      <c r="J925" t="str">
        <f>RIGHT(КХЛ[[#This Row],[Дата рождения]],4)</f>
        <v>1994</v>
      </c>
    </row>
    <row r="926" spans="3:10" x14ac:dyDescent="0.3">
      <c r="C926">
        <v>717</v>
      </c>
      <c r="D926" t="s">
        <v>1840</v>
      </c>
      <c r="E926" t="s">
        <v>67</v>
      </c>
      <c r="F926" s="14" t="s">
        <v>1841</v>
      </c>
      <c r="G926">
        <v>24</v>
      </c>
      <c r="H926" t="s">
        <v>63</v>
      </c>
      <c r="I926">
        <v>2213989</v>
      </c>
      <c r="J926" t="str">
        <f>RIGHT(КХЛ[[#This Row],[Дата рождения]],4)</f>
        <v>1993</v>
      </c>
    </row>
    <row r="927" spans="3:10" x14ac:dyDescent="0.3">
      <c r="C927">
        <v>1565</v>
      </c>
      <c r="D927" t="s">
        <v>1842</v>
      </c>
      <c r="E927" t="s">
        <v>67</v>
      </c>
      <c r="F927" s="14" t="s">
        <v>1843</v>
      </c>
      <c r="G927">
        <v>22</v>
      </c>
      <c r="H927" t="s">
        <v>63</v>
      </c>
      <c r="I927">
        <v>78122480</v>
      </c>
      <c r="J927" t="str">
        <f>RIGHT(КХЛ[[#This Row],[Дата рождения]],4)</f>
        <v>1995</v>
      </c>
    </row>
    <row r="928" spans="3:10" x14ac:dyDescent="0.3">
      <c r="C928">
        <v>66</v>
      </c>
      <c r="D928" t="s">
        <v>1844</v>
      </c>
      <c r="E928" t="s">
        <v>67</v>
      </c>
      <c r="F928" s="14" t="s">
        <v>1845</v>
      </c>
      <c r="G928">
        <v>31</v>
      </c>
      <c r="H928" t="s">
        <v>106</v>
      </c>
      <c r="I928">
        <v>26378752</v>
      </c>
      <c r="J928" t="str">
        <f>RIGHT(КХЛ[[#This Row],[Дата рождения]],4)</f>
        <v>1986</v>
      </c>
    </row>
    <row r="929" spans="3:10" x14ac:dyDescent="0.3">
      <c r="C929">
        <v>958</v>
      </c>
      <c r="D929" t="s">
        <v>1846</v>
      </c>
      <c r="E929" t="s">
        <v>67</v>
      </c>
      <c r="F929" s="14" t="s">
        <v>1847</v>
      </c>
      <c r="G929">
        <v>26</v>
      </c>
      <c r="H929" t="s">
        <v>63</v>
      </c>
      <c r="I929">
        <v>76116948</v>
      </c>
      <c r="J929" t="str">
        <f>RIGHT(КХЛ[[#This Row],[Дата рождения]],4)</f>
        <v>1991</v>
      </c>
    </row>
    <row r="930" spans="3:10" x14ac:dyDescent="0.3">
      <c r="C930">
        <v>871</v>
      </c>
      <c r="D930" t="s">
        <v>1848</v>
      </c>
      <c r="E930" t="s">
        <v>67</v>
      </c>
      <c r="F930" s="14" t="s">
        <v>1849</v>
      </c>
      <c r="G930">
        <v>21</v>
      </c>
      <c r="H930" t="s">
        <v>63</v>
      </c>
      <c r="I930">
        <v>27075631</v>
      </c>
      <c r="J930" t="str">
        <f>RIGHT(КХЛ[[#This Row],[Дата рождения]],4)</f>
        <v>1996</v>
      </c>
    </row>
    <row r="931" spans="3:10" x14ac:dyDescent="0.3">
      <c r="C931">
        <v>681</v>
      </c>
      <c r="D931" t="s">
        <v>1850</v>
      </c>
      <c r="E931" t="s">
        <v>61</v>
      </c>
      <c r="F931" s="14" t="s">
        <v>1851</v>
      </c>
      <c r="G931">
        <v>38</v>
      </c>
      <c r="H931" t="s">
        <v>115</v>
      </c>
      <c r="I931">
        <v>46216569</v>
      </c>
      <c r="J931" t="str">
        <f>RIGHT(КХЛ[[#This Row],[Дата рождения]],4)</f>
        <v>1979</v>
      </c>
    </row>
    <row r="932" spans="3:10" x14ac:dyDescent="0.3">
      <c r="C932">
        <v>1020</v>
      </c>
      <c r="D932" t="s">
        <v>1852</v>
      </c>
      <c r="E932" t="s">
        <v>67</v>
      </c>
      <c r="F932" s="14" t="s">
        <v>1853</v>
      </c>
      <c r="G932">
        <v>43</v>
      </c>
      <c r="H932" t="s">
        <v>120</v>
      </c>
      <c r="I932">
        <v>60567525</v>
      </c>
      <c r="J932" t="str">
        <f>RIGHT(КХЛ[[#This Row],[Дата рождения]],4)</f>
        <v>1975</v>
      </c>
    </row>
    <row r="933" spans="3:10" x14ac:dyDescent="0.3">
      <c r="C933">
        <v>505</v>
      </c>
      <c r="D933" t="s">
        <v>1854</v>
      </c>
      <c r="E933" t="s">
        <v>61</v>
      </c>
      <c r="F933" s="14" t="s">
        <v>1855</v>
      </c>
      <c r="G933">
        <v>20</v>
      </c>
      <c r="H933" t="s">
        <v>120</v>
      </c>
      <c r="I933">
        <v>32747637</v>
      </c>
      <c r="J933" t="str">
        <f>RIGHT(КХЛ[[#This Row],[Дата рождения]],4)</f>
        <v>1997</v>
      </c>
    </row>
    <row r="934" spans="3:10" x14ac:dyDescent="0.3">
      <c r="C934">
        <v>569</v>
      </c>
      <c r="D934" t="s">
        <v>1856</v>
      </c>
      <c r="E934" t="s">
        <v>67</v>
      </c>
      <c r="F934" s="14" t="s">
        <v>1857</v>
      </c>
      <c r="G934">
        <v>30</v>
      </c>
      <c r="H934" t="s">
        <v>106</v>
      </c>
      <c r="I934">
        <v>27547821</v>
      </c>
      <c r="J934" t="str">
        <f>RIGHT(КХЛ[[#This Row],[Дата рождения]],4)</f>
        <v>1987</v>
      </c>
    </row>
    <row r="935" spans="3:10" x14ac:dyDescent="0.3">
      <c r="C935">
        <v>138</v>
      </c>
      <c r="D935" t="s">
        <v>1858</v>
      </c>
      <c r="E935" t="s">
        <v>72</v>
      </c>
      <c r="F935" s="14" t="s">
        <v>1859</v>
      </c>
      <c r="G935">
        <v>42</v>
      </c>
      <c r="H935" t="s">
        <v>127</v>
      </c>
      <c r="I935">
        <v>82768907</v>
      </c>
      <c r="J935" t="str">
        <f>RIGHT(КХЛ[[#This Row],[Дата рождения]],4)</f>
        <v>1975</v>
      </c>
    </row>
    <row r="936" spans="3:10" x14ac:dyDescent="0.3">
      <c r="C936">
        <v>792</v>
      </c>
      <c r="D936" t="s">
        <v>1860</v>
      </c>
      <c r="E936" t="s">
        <v>67</v>
      </c>
      <c r="F936" s="14" t="s">
        <v>1861</v>
      </c>
      <c r="G936">
        <v>22</v>
      </c>
      <c r="H936" t="s">
        <v>63</v>
      </c>
      <c r="I936">
        <v>42722995</v>
      </c>
      <c r="J936" t="str">
        <f>RIGHT(КХЛ[[#This Row],[Дата рождения]],4)</f>
        <v>1995</v>
      </c>
    </row>
    <row r="937" spans="3:10" x14ac:dyDescent="0.3">
      <c r="C937">
        <v>1607</v>
      </c>
      <c r="D937" t="s">
        <v>1862</v>
      </c>
      <c r="E937" t="s">
        <v>61</v>
      </c>
      <c r="F937" s="14" t="s">
        <v>1863</v>
      </c>
      <c r="G937">
        <v>30</v>
      </c>
      <c r="H937" t="s">
        <v>63</v>
      </c>
      <c r="I937">
        <v>52014050</v>
      </c>
      <c r="J937" t="str">
        <f>RIGHT(КХЛ[[#This Row],[Дата рождения]],4)</f>
        <v>1987</v>
      </c>
    </row>
    <row r="938" spans="3:10" x14ac:dyDescent="0.3">
      <c r="C938">
        <v>1394</v>
      </c>
      <c r="D938" t="s">
        <v>1864</v>
      </c>
      <c r="E938" t="s">
        <v>61</v>
      </c>
      <c r="F938" s="14" t="s">
        <v>1865</v>
      </c>
      <c r="G938">
        <v>29</v>
      </c>
      <c r="H938" t="s">
        <v>120</v>
      </c>
      <c r="I938">
        <v>6736415</v>
      </c>
      <c r="J938" t="str">
        <f>RIGHT(КХЛ[[#This Row],[Дата рождения]],4)</f>
        <v>1988</v>
      </c>
    </row>
    <row r="939" spans="3:10" x14ac:dyDescent="0.3">
      <c r="C939">
        <v>774</v>
      </c>
      <c r="D939" t="s">
        <v>1866</v>
      </c>
      <c r="E939" t="s">
        <v>61</v>
      </c>
      <c r="F939" s="14" t="s">
        <v>1867</v>
      </c>
      <c r="G939">
        <v>29</v>
      </c>
      <c r="H939" t="s">
        <v>106</v>
      </c>
      <c r="I939">
        <v>16818068</v>
      </c>
      <c r="J939" t="str">
        <f>RIGHT(КХЛ[[#This Row],[Дата рождения]],4)</f>
        <v>1988</v>
      </c>
    </row>
    <row r="940" spans="3:10" x14ac:dyDescent="0.3">
      <c r="C940">
        <v>466</v>
      </c>
      <c r="D940" t="s">
        <v>1868</v>
      </c>
      <c r="E940" t="s">
        <v>67</v>
      </c>
      <c r="F940" s="14" t="s">
        <v>1869</v>
      </c>
      <c r="G940">
        <v>30</v>
      </c>
      <c r="H940" t="s">
        <v>106</v>
      </c>
      <c r="I940">
        <v>18095307</v>
      </c>
      <c r="J940" t="str">
        <f>RIGHT(КХЛ[[#This Row],[Дата рождения]],4)</f>
        <v>1987</v>
      </c>
    </row>
    <row r="941" spans="3:10" x14ac:dyDescent="0.3">
      <c r="C941">
        <v>143</v>
      </c>
      <c r="D941" t="s">
        <v>1870</v>
      </c>
      <c r="E941" t="s">
        <v>61</v>
      </c>
      <c r="F941" s="14" t="s">
        <v>918</v>
      </c>
      <c r="G941">
        <v>26</v>
      </c>
      <c r="H941" t="s">
        <v>120</v>
      </c>
      <c r="I941">
        <v>19291916</v>
      </c>
      <c r="J941" t="str">
        <f>RIGHT(КХЛ[[#This Row],[Дата рождения]],4)</f>
        <v>1991</v>
      </c>
    </row>
    <row r="942" spans="3:10" x14ac:dyDescent="0.3">
      <c r="C942">
        <v>698</v>
      </c>
      <c r="D942" t="s">
        <v>1871</v>
      </c>
      <c r="E942" t="s">
        <v>67</v>
      </c>
      <c r="F942" s="14" t="s">
        <v>1872</v>
      </c>
      <c r="G942">
        <v>28</v>
      </c>
      <c r="H942" t="s">
        <v>63</v>
      </c>
      <c r="I942">
        <v>69697763</v>
      </c>
      <c r="J942" t="str">
        <f>RIGHT(КХЛ[[#This Row],[Дата рождения]],4)</f>
        <v>1989</v>
      </c>
    </row>
    <row r="943" spans="3:10" x14ac:dyDescent="0.3">
      <c r="C943">
        <v>336</v>
      </c>
      <c r="D943" t="s">
        <v>1873</v>
      </c>
      <c r="E943" t="s">
        <v>67</v>
      </c>
      <c r="F943" s="14" t="s">
        <v>1874</v>
      </c>
      <c r="G943">
        <v>24</v>
      </c>
      <c r="H943" t="s">
        <v>63</v>
      </c>
      <c r="I943">
        <v>86312763</v>
      </c>
      <c r="J943" t="str">
        <f>RIGHT(КХЛ[[#This Row],[Дата рождения]],4)</f>
        <v>1993</v>
      </c>
    </row>
    <row r="944" spans="3:10" x14ac:dyDescent="0.3">
      <c r="C944">
        <v>1058</v>
      </c>
      <c r="D944" t="s">
        <v>1875</v>
      </c>
      <c r="E944" t="s">
        <v>61</v>
      </c>
      <c r="F944" s="14" t="s">
        <v>802</v>
      </c>
      <c r="G944">
        <v>27</v>
      </c>
      <c r="H944" t="s">
        <v>127</v>
      </c>
      <c r="I944">
        <v>43902995</v>
      </c>
      <c r="J944" t="str">
        <f>RIGHT(КХЛ[[#This Row],[Дата рождения]],4)</f>
        <v>1990</v>
      </c>
    </row>
    <row r="945" spans="3:10" x14ac:dyDescent="0.3">
      <c r="C945">
        <v>197</v>
      </c>
      <c r="D945" t="s">
        <v>1876</v>
      </c>
      <c r="E945" t="s">
        <v>61</v>
      </c>
      <c r="F945" s="14" t="s">
        <v>1877</v>
      </c>
      <c r="G945">
        <v>32</v>
      </c>
      <c r="H945" t="s">
        <v>164</v>
      </c>
      <c r="I945">
        <v>2124541</v>
      </c>
      <c r="J945" t="str">
        <f>RIGHT(КХЛ[[#This Row],[Дата рождения]],4)</f>
        <v>1986</v>
      </c>
    </row>
    <row r="946" spans="3:10" x14ac:dyDescent="0.3">
      <c r="C946">
        <v>598</v>
      </c>
      <c r="D946" t="s">
        <v>1878</v>
      </c>
      <c r="E946" t="s">
        <v>72</v>
      </c>
      <c r="F946" s="14" t="s">
        <v>1879</v>
      </c>
      <c r="G946">
        <v>28</v>
      </c>
      <c r="H946" t="s">
        <v>127</v>
      </c>
      <c r="I946">
        <v>81638354</v>
      </c>
      <c r="J946" t="str">
        <f>RIGHT(КХЛ[[#This Row],[Дата рождения]],4)</f>
        <v>1990</v>
      </c>
    </row>
    <row r="947" spans="3:10" x14ac:dyDescent="0.3">
      <c r="C947">
        <v>865</v>
      </c>
      <c r="D947" t="s">
        <v>1880</v>
      </c>
      <c r="E947" t="s">
        <v>67</v>
      </c>
      <c r="F947" s="14" t="s">
        <v>1881</v>
      </c>
      <c r="G947">
        <v>28</v>
      </c>
      <c r="H947" t="s">
        <v>63</v>
      </c>
      <c r="I947">
        <v>49039313</v>
      </c>
      <c r="J947" t="str">
        <f>RIGHT(КХЛ[[#This Row],[Дата рождения]],4)</f>
        <v>1989</v>
      </c>
    </row>
    <row r="948" spans="3:10" x14ac:dyDescent="0.3">
      <c r="C948">
        <v>490</v>
      </c>
      <c r="D948" t="s">
        <v>1882</v>
      </c>
      <c r="E948" t="s">
        <v>72</v>
      </c>
      <c r="F948" s="14" t="s">
        <v>1883</v>
      </c>
      <c r="G948">
        <v>35</v>
      </c>
      <c r="H948" t="s">
        <v>106</v>
      </c>
      <c r="I948">
        <v>92329472</v>
      </c>
      <c r="J948" t="str">
        <f>RIGHT(КХЛ[[#This Row],[Дата рождения]],4)</f>
        <v>1982</v>
      </c>
    </row>
    <row r="949" spans="3:10" x14ac:dyDescent="0.3">
      <c r="C949">
        <v>224</v>
      </c>
      <c r="D949" t="s">
        <v>1884</v>
      </c>
      <c r="E949" t="s">
        <v>67</v>
      </c>
      <c r="F949" s="14" t="s">
        <v>1885</v>
      </c>
      <c r="G949">
        <v>27</v>
      </c>
      <c r="H949" t="s">
        <v>127</v>
      </c>
      <c r="I949">
        <v>5495934</v>
      </c>
      <c r="J949" t="str">
        <f>RIGHT(КХЛ[[#This Row],[Дата рождения]],4)</f>
        <v>1990</v>
      </c>
    </row>
    <row r="950" spans="3:10" x14ac:dyDescent="0.3">
      <c r="C950">
        <v>381</v>
      </c>
      <c r="D950" t="s">
        <v>1886</v>
      </c>
      <c r="E950" t="s">
        <v>61</v>
      </c>
      <c r="F950" s="14" t="s">
        <v>573</v>
      </c>
      <c r="G950">
        <v>29</v>
      </c>
      <c r="H950" t="s">
        <v>120</v>
      </c>
      <c r="I950">
        <v>41279165</v>
      </c>
      <c r="J950" t="str">
        <f>RIGHT(КХЛ[[#This Row],[Дата рождения]],4)</f>
        <v>1988</v>
      </c>
    </row>
    <row r="951" spans="3:10" x14ac:dyDescent="0.3">
      <c r="C951">
        <v>30</v>
      </c>
      <c r="D951" t="s">
        <v>1887</v>
      </c>
      <c r="E951" t="s">
        <v>61</v>
      </c>
      <c r="F951" s="14" t="s">
        <v>1888</v>
      </c>
      <c r="G951">
        <v>24</v>
      </c>
      <c r="H951" t="s">
        <v>63</v>
      </c>
      <c r="I951">
        <v>71263688</v>
      </c>
      <c r="J951" t="str">
        <f>RIGHT(КХЛ[[#This Row],[Дата рождения]],4)</f>
        <v>1993</v>
      </c>
    </row>
    <row r="952" spans="3:10" x14ac:dyDescent="0.3">
      <c r="C952">
        <v>560</v>
      </c>
      <c r="D952" t="s">
        <v>1889</v>
      </c>
      <c r="E952" t="s">
        <v>61</v>
      </c>
      <c r="F952" s="14" t="s">
        <v>1890</v>
      </c>
      <c r="G952">
        <v>32</v>
      </c>
      <c r="H952" t="s">
        <v>63</v>
      </c>
      <c r="I952">
        <v>27272534</v>
      </c>
      <c r="J952" t="str">
        <f>RIGHT(КХЛ[[#This Row],[Дата рождения]],4)</f>
        <v>1985</v>
      </c>
    </row>
    <row r="953" spans="3:10" x14ac:dyDescent="0.3">
      <c r="C953">
        <v>371</v>
      </c>
      <c r="D953" t="s">
        <v>1891</v>
      </c>
      <c r="E953" t="s">
        <v>61</v>
      </c>
      <c r="F953" s="14" t="s">
        <v>1892</v>
      </c>
      <c r="G953">
        <v>25</v>
      </c>
      <c r="H953" t="s">
        <v>95</v>
      </c>
      <c r="I953">
        <v>98987541</v>
      </c>
      <c r="J953" t="str">
        <f>RIGHT(КХЛ[[#This Row],[Дата рождения]],4)</f>
        <v>1992</v>
      </c>
    </row>
    <row r="954" spans="3:10" x14ac:dyDescent="0.3">
      <c r="C954">
        <v>472</v>
      </c>
      <c r="D954" t="s">
        <v>1893</v>
      </c>
      <c r="E954" t="s">
        <v>61</v>
      </c>
      <c r="F954" s="14" t="s">
        <v>1894</v>
      </c>
      <c r="G954">
        <v>39</v>
      </c>
      <c r="H954" t="s">
        <v>63</v>
      </c>
      <c r="I954">
        <v>24470502</v>
      </c>
      <c r="J954" t="str">
        <f>RIGHT(КХЛ[[#This Row],[Дата рождения]],4)</f>
        <v>1978</v>
      </c>
    </row>
    <row r="955" spans="3:10" x14ac:dyDescent="0.3">
      <c r="C955">
        <v>1021</v>
      </c>
      <c r="D955" t="s">
        <v>1895</v>
      </c>
      <c r="E955" t="s">
        <v>61</v>
      </c>
      <c r="F955" s="14" t="s">
        <v>1896</v>
      </c>
      <c r="G955">
        <v>28</v>
      </c>
      <c r="H955" t="s">
        <v>106</v>
      </c>
      <c r="I955">
        <v>82590567</v>
      </c>
      <c r="J955" t="str">
        <f>RIGHT(КХЛ[[#This Row],[Дата рождения]],4)</f>
        <v>1989</v>
      </c>
    </row>
    <row r="956" spans="3:10" x14ac:dyDescent="0.3">
      <c r="C956">
        <v>42</v>
      </c>
      <c r="D956" t="s">
        <v>1897</v>
      </c>
      <c r="E956" t="s">
        <v>67</v>
      </c>
      <c r="F956" s="14" t="s">
        <v>1898</v>
      </c>
      <c r="G956">
        <v>40</v>
      </c>
      <c r="H956" t="s">
        <v>164</v>
      </c>
      <c r="I956">
        <v>68398501</v>
      </c>
      <c r="J956" t="str">
        <f>RIGHT(КХЛ[[#This Row],[Дата рождения]],4)</f>
        <v>1977</v>
      </c>
    </row>
    <row r="957" spans="3:10" x14ac:dyDescent="0.3">
      <c r="C957">
        <v>800</v>
      </c>
      <c r="D957" t="s">
        <v>1899</v>
      </c>
      <c r="E957" t="s">
        <v>72</v>
      </c>
      <c r="F957" s="14" t="s">
        <v>1900</v>
      </c>
      <c r="G957">
        <v>39</v>
      </c>
      <c r="H957" t="s">
        <v>63</v>
      </c>
      <c r="I957">
        <v>76063839</v>
      </c>
      <c r="J957" t="str">
        <f>RIGHT(КХЛ[[#This Row],[Дата рождения]],4)</f>
        <v>1978</v>
      </c>
    </row>
    <row r="958" spans="3:10" x14ac:dyDescent="0.3">
      <c r="C958">
        <v>513</v>
      </c>
      <c r="D958" t="s">
        <v>1901</v>
      </c>
      <c r="E958" t="s">
        <v>61</v>
      </c>
      <c r="F958" s="14" t="s">
        <v>1902</v>
      </c>
      <c r="G958">
        <v>26</v>
      </c>
      <c r="H958" t="s">
        <v>63</v>
      </c>
      <c r="I958">
        <v>84166286</v>
      </c>
      <c r="J958" t="str">
        <f>RIGHT(КХЛ[[#This Row],[Дата рождения]],4)</f>
        <v>1991</v>
      </c>
    </row>
    <row r="959" spans="3:10" x14ac:dyDescent="0.3">
      <c r="C959">
        <v>1290</v>
      </c>
      <c r="D959" t="s">
        <v>1903</v>
      </c>
      <c r="E959" t="s">
        <v>67</v>
      </c>
      <c r="F959" s="14" t="s">
        <v>1904</v>
      </c>
      <c r="G959">
        <v>30</v>
      </c>
      <c r="H959" t="s">
        <v>85</v>
      </c>
      <c r="I959">
        <v>70038845</v>
      </c>
      <c r="J959" t="str">
        <f>RIGHT(КХЛ[[#This Row],[Дата рождения]],4)</f>
        <v>1987</v>
      </c>
    </row>
    <row r="960" spans="3:10" x14ac:dyDescent="0.3">
      <c r="C960">
        <v>1077</v>
      </c>
      <c r="D960" t="s">
        <v>1905</v>
      </c>
      <c r="E960" t="s">
        <v>61</v>
      </c>
      <c r="F960" s="14" t="s">
        <v>1906</v>
      </c>
      <c r="G960">
        <v>35</v>
      </c>
      <c r="H960" t="s">
        <v>78</v>
      </c>
      <c r="I960">
        <v>7707042</v>
      </c>
      <c r="J960" t="str">
        <f>RIGHT(КХЛ[[#This Row],[Дата рождения]],4)</f>
        <v>1982</v>
      </c>
    </row>
    <row r="961" spans="3:10" x14ac:dyDescent="0.3">
      <c r="C961">
        <v>1433</v>
      </c>
      <c r="D961" t="s">
        <v>1907</v>
      </c>
      <c r="E961" t="s">
        <v>61</v>
      </c>
      <c r="F961" s="14" t="s">
        <v>1280</v>
      </c>
      <c r="G961">
        <v>29</v>
      </c>
      <c r="H961" t="s">
        <v>106</v>
      </c>
      <c r="I961">
        <v>18583392</v>
      </c>
      <c r="J961" t="str">
        <f>RIGHT(КХЛ[[#This Row],[Дата рождения]],4)</f>
        <v>1988</v>
      </c>
    </row>
    <row r="962" spans="3:10" x14ac:dyDescent="0.3">
      <c r="C962">
        <v>710</v>
      </c>
      <c r="D962" t="s">
        <v>1908</v>
      </c>
      <c r="E962" t="s">
        <v>72</v>
      </c>
      <c r="F962" s="14" t="s">
        <v>1909</v>
      </c>
      <c r="G962">
        <v>17</v>
      </c>
      <c r="H962" t="s">
        <v>63</v>
      </c>
      <c r="I962">
        <v>43313495</v>
      </c>
      <c r="J962" t="str">
        <f>RIGHT(КХЛ[[#This Row],[Дата рождения]],4)</f>
        <v>2000</v>
      </c>
    </row>
    <row r="963" spans="3:10" x14ac:dyDescent="0.3">
      <c r="C963">
        <v>72</v>
      </c>
      <c r="D963" t="s">
        <v>1910</v>
      </c>
      <c r="E963" t="s">
        <v>61</v>
      </c>
      <c r="F963" s="14" t="s">
        <v>1911</v>
      </c>
      <c r="G963">
        <v>27</v>
      </c>
      <c r="H963" t="s">
        <v>63</v>
      </c>
      <c r="I963">
        <v>4059305</v>
      </c>
      <c r="J963" t="str">
        <f>RIGHT(КХЛ[[#This Row],[Дата рождения]],4)</f>
        <v>1990</v>
      </c>
    </row>
    <row r="964" spans="3:10" x14ac:dyDescent="0.3">
      <c r="C964">
        <v>151</v>
      </c>
      <c r="D964" t="s">
        <v>1912</v>
      </c>
      <c r="E964" t="s">
        <v>61</v>
      </c>
      <c r="F964" s="14" t="s">
        <v>1913</v>
      </c>
      <c r="G964">
        <v>37</v>
      </c>
      <c r="H964" t="s">
        <v>120</v>
      </c>
      <c r="I964">
        <v>23625487</v>
      </c>
      <c r="J964" t="str">
        <f>RIGHT(КХЛ[[#This Row],[Дата рождения]],4)</f>
        <v>1980</v>
      </c>
    </row>
    <row r="965" spans="3:10" x14ac:dyDescent="0.3">
      <c r="C965">
        <v>159</v>
      </c>
      <c r="D965" t="s">
        <v>1914</v>
      </c>
      <c r="E965" t="s">
        <v>67</v>
      </c>
      <c r="F965" s="14" t="s">
        <v>1915</v>
      </c>
      <c r="G965">
        <v>39</v>
      </c>
      <c r="H965" t="s">
        <v>388</v>
      </c>
      <c r="I965">
        <v>35446604</v>
      </c>
      <c r="J965" t="str">
        <f>RIGHT(КХЛ[[#This Row],[Дата рождения]],4)</f>
        <v>1978</v>
      </c>
    </row>
    <row r="966" spans="3:10" x14ac:dyDescent="0.3">
      <c r="C966">
        <v>635</v>
      </c>
      <c r="D966" t="s">
        <v>1916</v>
      </c>
      <c r="E966" t="s">
        <v>61</v>
      </c>
      <c r="F966" s="14" t="s">
        <v>1917</v>
      </c>
      <c r="G966">
        <v>39</v>
      </c>
      <c r="H966" t="s">
        <v>106</v>
      </c>
      <c r="I966">
        <v>46231768</v>
      </c>
      <c r="J966" t="str">
        <f>RIGHT(КХЛ[[#This Row],[Дата рождения]],4)</f>
        <v>1978</v>
      </c>
    </row>
    <row r="967" spans="3:10" x14ac:dyDescent="0.3">
      <c r="C967">
        <v>607</v>
      </c>
      <c r="D967" t="s">
        <v>1918</v>
      </c>
      <c r="E967" t="s">
        <v>67</v>
      </c>
      <c r="F967" s="14" t="s">
        <v>1919</v>
      </c>
      <c r="G967">
        <v>29</v>
      </c>
      <c r="H967" t="s">
        <v>63</v>
      </c>
      <c r="I967">
        <v>89859062</v>
      </c>
      <c r="J967" t="str">
        <f>RIGHT(КХЛ[[#This Row],[Дата рождения]],4)</f>
        <v>1989</v>
      </c>
    </row>
    <row r="968" spans="3:10" x14ac:dyDescent="0.3">
      <c r="C968">
        <v>1455</v>
      </c>
      <c r="D968" t="s">
        <v>1920</v>
      </c>
      <c r="E968" t="s">
        <v>67</v>
      </c>
      <c r="F968" s="14" t="s">
        <v>1921</v>
      </c>
      <c r="G968">
        <v>27</v>
      </c>
      <c r="H968" t="s">
        <v>63</v>
      </c>
      <c r="I968">
        <v>76753542</v>
      </c>
      <c r="J968" t="str">
        <f>RIGHT(КХЛ[[#This Row],[Дата рождения]],4)</f>
        <v>1990</v>
      </c>
    </row>
    <row r="969" spans="3:10" x14ac:dyDescent="0.3">
      <c r="C969">
        <v>802</v>
      </c>
      <c r="D969" t="s">
        <v>1922</v>
      </c>
      <c r="E969" t="s">
        <v>67</v>
      </c>
      <c r="F969" s="14" t="s">
        <v>810</v>
      </c>
      <c r="G969">
        <v>27</v>
      </c>
      <c r="H969" t="s">
        <v>63</v>
      </c>
      <c r="I969">
        <v>50914702</v>
      </c>
      <c r="J969" t="str">
        <f>RIGHT(КХЛ[[#This Row],[Дата рождения]],4)</f>
        <v>1990</v>
      </c>
    </row>
    <row r="970" spans="3:10" x14ac:dyDescent="0.3">
      <c r="C970">
        <v>259</v>
      </c>
      <c r="D970" t="s">
        <v>1923</v>
      </c>
      <c r="E970" t="s">
        <v>67</v>
      </c>
      <c r="F970" s="14" t="s">
        <v>1924</v>
      </c>
      <c r="G970">
        <v>37</v>
      </c>
      <c r="H970" t="s">
        <v>63</v>
      </c>
      <c r="I970">
        <v>93269516</v>
      </c>
      <c r="J970" t="str">
        <f>RIGHT(КХЛ[[#This Row],[Дата рождения]],4)</f>
        <v>1981</v>
      </c>
    </row>
    <row r="971" spans="3:10" x14ac:dyDescent="0.3">
      <c r="C971">
        <v>1277</v>
      </c>
      <c r="D971" t="s">
        <v>1925</v>
      </c>
      <c r="E971" t="s">
        <v>67</v>
      </c>
      <c r="F971" s="14" t="s">
        <v>1926</v>
      </c>
      <c r="G971">
        <v>42</v>
      </c>
      <c r="H971" t="s">
        <v>63</v>
      </c>
      <c r="I971">
        <v>58867869</v>
      </c>
      <c r="J971" t="str">
        <f>RIGHT(КХЛ[[#This Row],[Дата рождения]],4)</f>
        <v>1975</v>
      </c>
    </row>
    <row r="972" spans="3:10" x14ac:dyDescent="0.3">
      <c r="C972">
        <v>341</v>
      </c>
      <c r="D972" t="s">
        <v>1927</v>
      </c>
      <c r="E972" t="s">
        <v>72</v>
      </c>
      <c r="F972" s="14" t="s">
        <v>1928</v>
      </c>
      <c r="G972">
        <v>22</v>
      </c>
      <c r="H972" t="s">
        <v>63</v>
      </c>
      <c r="I972">
        <v>74930100</v>
      </c>
      <c r="J972" t="str">
        <f>RIGHT(КХЛ[[#This Row],[Дата рождения]],4)</f>
        <v>1995</v>
      </c>
    </row>
    <row r="973" spans="3:10" x14ac:dyDescent="0.3">
      <c r="C973">
        <v>357</v>
      </c>
      <c r="D973" t="s">
        <v>1929</v>
      </c>
      <c r="E973" t="s">
        <v>61</v>
      </c>
      <c r="F973" s="14" t="s">
        <v>1930</v>
      </c>
      <c r="G973">
        <v>22</v>
      </c>
      <c r="H973" t="s">
        <v>63</v>
      </c>
      <c r="I973">
        <v>27935334</v>
      </c>
      <c r="J973" t="str">
        <f>RIGHT(КХЛ[[#This Row],[Дата рождения]],4)</f>
        <v>1995</v>
      </c>
    </row>
    <row r="974" spans="3:10" x14ac:dyDescent="0.3">
      <c r="C974">
        <v>1054</v>
      </c>
      <c r="D974" t="s">
        <v>676</v>
      </c>
      <c r="E974" t="s">
        <v>61</v>
      </c>
      <c r="F974" s="14" t="s">
        <v>1248</v>
      </c>
      <c r="G974">
        <v>23</v>
      </c>
      <c r="H974" t="s">
        <v>63</v>
      </c>
      <c r="I974">
        <v>92592323</v>
      </c>
      <c r="J974" t="str">
        <f>RIGHT(КХЛ[[#This Row],[Дата рождения]],4)</f>
        <v>1994</v>
      </c>
    </row>
    <row r="975" spans="3:10" x14ac:dyDescent="0.3">
      <c r="C975">
        <v>744</v>
      </c>
      <c r="D975" t="s">
        <v>1931</v>
      </c>
      <c r="E975" t="s">
        <v>61</v>
      </c>
      <c r="F975" s="14" t="s">
        <v>1932</v>
      </c>
      <c r="G975">
        <v>23</v>
      </c>
      <c r="H975" t="s">
        <v>88</v>
      </c>
      <c r="I975">
        <v>40458770</v>
      </c>
      <c r="J975" t="str">
        <f>RIGHT(КХЛ[[#This Row],[Дата рождения]],4)</f>
        <v>1994</v>
      </c>
    </row>
    <row r="976" spans="3:10" x14ac:dyDescent="0.3">
      <c r="C976">
        <v>265</v>
      </c>
      <c r="D976" t="s">
        <v>1933</v>
      </c>
      <c r="E976" t="s">
        <v>61</v>
      </c>
      <c r="F976" s="14" t="s">
        <v>1934</v>
      </c>
      <c r="G976">
        <v>24</v>
      </c>
      <c r="H976" t="s">
        <v>85</v>
      </c>
      <c r="I976">
        <v>56283731</v>
      </c>
      <c r="J976" t="str">
        <f>RIGHT(КХЛ[[#This Row],[Дата рождения]],4)</f>
        <v>1993</v>
      </c>
    </row>
    <row r="977" spans="3:10" x14ac:dyDescent="0.3">
      <c r="C977">
        <v>449</v>
      </c>
      <c r="D977" t="s">
        <v>1935</v>
      </c>
      <c r="E977" t="s">
        <v>72</v>
      </c>
      <c r="F977" s="14" t="s">
        <v>1936</v>
      </c>
      <c r="G977">
        <v>21</v>
      </c>
      <c r="H977" t="s">
        <v>63</v>
      </c>
      <c r="I977">
        <v>48665586</v>
      </c>
      <c r="J977" t="str">
        <f>RIGHT(КХЛ[[#This Row],[Дата рождения]],4)</f>
        <v>1996</v>
      </c>
    </row>
    <row r="978" spans="3:10" x14ac:dyDescent="0.3">
      <c r="C978">
        <v>1427</v>
      </c>
      <c r="D978" t="s">
        <v>1937</v>
      </c>
      <c r="E978" t="s">
        <v>61</v>
      </c>
      <c r="F978" s="14" t="s">
        <v>1938</v>
      </c>
      <c r="G978">
        <v>32</v>
      </c>
      <c r="H978" t="s">
        <v>78</v>
      </c>
      <c r="I978">
        <v>18431404</v>
      </c>
      <c r="J978" t="str">
        <f>RIGHT(КХЛ[[#This Row],[Дата рождения]],4)</f>
        <v>1985</v>
      </c>
    </row>
    <row r="979" spans="3:10" x14ac:dyDescent="0.3">
      <c r="C979">
        <v>526</v>
      </c>
      <c r="D979" t="s">
        <v>1939</v>
      </c>
      <c r="E979" t="s">
        <v>61</v>
      </c>
      <c r="F979" s="14" t="s">
        <v>1027</v>
      </c>
      <c r="G979">
        <v>29</v>
      </c>
      <c r="H979" t="s">
        <v>63</v>
      </c>
      <c r="I979">
        <v>44209232</v>
      </c>
      <c r="J979" t="str">
        <f>RIGHT(КХЛ[[#This Row],[Дата рождения]],4)</f>
        <v>1988</v>
      </c>
    </row>
    <row r="980" spans="3:10" x14ac:dyDescent="0.3">
      <c r="C980">
        <v>285</v>
      </c>
      <c r="D980" t="s">
        <v>1940</v>
      </c>
      <c r="E980" t="s">
        <v>61</v>
      </c>
      <c r="F980" s="14" t="s">
        <v>1941</v>
      </c>
      <c r="G980">
        <v>27</v>
      </c>
      <c r="H980" t="s">
        <v>63</v>
      </c>
      <c r="I980">
        <v>77162560</v>
      </c>
      <c r="J980" t="str">
        <f>RIGHT(КХЛ[[#This Row],[Дата рождения]],4)</f>
        <v>1990</v>
      </c>
    </row>
    <row r="981" spans="3:10" x14ac:dyDescent="0.3">
      <c r="C981">
        <v>1273</v>
      </c>
      <c r="D981" t="s">
        <v>1942</v>
      </c>
      <c r="E981" t="s">
        <v>67</v>
      </c>
      <c r="F981" s="14" t="s">
        <v>1943</v>
      </c>
      <c r="G981">
        <v>33</v>
      </c>
      <c r="H981" t="s">
        <v>63</v>
      </c>
      <c r="I981">
        <v>10147713</v>
      </c>
      <c r="J981" t="str">
        <f>RIGHT(КХЛ[[#This Row],[Дата рождения]],4)</f>
        <v>1984</v>
      </c>
    </row>
    <row r="982" spans="3:10" x14ac:dyDescent="0.3">
      <c r="C982">
        <v>868</v>
      </c>
      <c r="D982" t="s">
        <v>1944</v>
      </c>
      <c r="E982" t="s">
        <v>72</v>
      </c>
      <c r="F982" s="14" t="s">
        <v>1945</v>
      </c>
      <c r="G982">
        <v>53</v>
      </c>
      <c r="H982" t="s">
        <v>63</v>
      </c>
      <c r="I982">
        <v>50458553</v>
      </c>
      <c r="J982" t="str">
        <f>RIGHT(КХЛ[[#This Row],[Дата рождения]],4)</f>
        <v>1964</v>
      </c>
    </row>
    <row r="983" spans="3:10" x14ac:dyDescent="0.3">
      <c r="C983">
        <v>747</v>
      </c>
      <c r="D983" t="s">
        <v>1946</v>
      </c>
      <c r="E983" t="s">
        <v>67</v>
      </c>
      <c r="F983" s="14" t="s">
        <v>1947</v>
      </c>
      <c r="G983">
        <v>31</v>
      </c>
      <c r="H983" t="s">
        <v>63</v>
      </c>
      <c r="I983">
        <v>25774329</v>
      </c>
      <c r="J983" t="str">
        <f>RIGHT(КХЛ[[#This Row],[Дата рождения]],4)</f>
        <v>1986</v>
      </c>
    </row>
    <row r="984" spans="3:10" x14ac:dyDescent="0.3">
      <c r="C984">
        <v>536</v>
      </c>
      <c r="D984" t="s">
        <v>1948</v>
      </c>
      <c r="E984" t="s">
        <v>61</v>
      </c>
      <c r="F984" s="14" t="s">
        <v>1949</v>
      </c>
      <c r="G984">
        <v>34</v>
      </c>
      <c r="H984" t="s">
        <v>164</v>
      </c>
      <c r="I984">
        <v>92161609</v>
      </c>
      <c r="J984" t="str">
        <f>RIGHT(КХЛ[[#This Row],[Дата рождения]],4)</f>
        <v>1983</v>
      </c>
    </row>
    <row r="985" spans="3:10" x14ac:dyDescent="0.3">
      <c r="C985">
        <v>170</v>
      </c>
      <c r="D985" t="s">
        <v>1950</v>
      </c>
      <c r="E985" t="s">
        <v>61</v>
      </c>
      <c r="F985" s="14" t="s">
        <v>1951</v>
      </c>
      <c r="G985">
        <v>40</v>
      </c>
      <c r="H985" t="s">
        <v>106</v>
      </c>
      <c r="I985">
        <v>82883597</v>
      </c>
      <c r="J985" t="str">
        <f>RIGHT(КХЛ[[#This Row],[Дата рождения]],4)</f>
        <v>1977</v>
      </c>
    </row>
    <row r="986" spans="3:10" x14ac:dyDescent="0.3">
      <c r="C986">
        <v>609</v>
      </c>
      <c r="D986" t="s">
        <v>1952</v>
      </c>
      <c r="E986" t="s">
        <v>72</v>
      </c>
      <c r="F986" s="14" t="s">
        <v>1953</v>
      </c>
      <c r="G986">
        <v>21</v>
      </c>
      <c r="H986" t="s">
        <v>63</v>
      </c>
      <c r="I986">
        <v>66321608</v>
      </c>
      <c r="J986" t="str">
        <f>RIGHT(КХЛ[[#This Row],[Дата рождения]],4)</f>
        <v>1996</v>
      </c>
    </row>
    <row r="987" spans="3:10" x14ac:dyDescent="0.3">
      <c r="C987">
        <v>229</v>
      </c>
      <c r="D987" t="s">
        <v>1954</v>
      </c>
      <c r="E987" t="s">
        <v>61</v>
      </c>
      <c r="F987" s="14" t="s">
        <v>1955</v>
      </c>
      <c r="G987">
        <v>32</v>
      </c>
      <c r="H987" t="s">
        <v>120</v>
      </c>
      <c r="I987">
        <v>80008648</v>
      </c>
      <c r="J987" t="str">
        <f>RIGHT(КХЛ[[#This Row],[Дата рождения]],4)</f>
        <v>1985</v>
      </c>
    </row>
    <row r="988" spans="3:10" x14ac:dyDescent="0.3">
      <c r="C988">
        <v>1416</v>
      </c>
      <c r="D988" t="s">
        <v>1956</v>
      </c>
      <c r="E988" t="s">
        <v>72</v>
      </c>
      <c r="F988" s="14" t="s">
        <v>1874</v>
      </c>
      <c r="G988">
        <v>24</v>
      </c>
      <c r="H988" t="s">
        <v>63</v>
      </c>
      <c r="I988">
        <v>13586759</v>
      </c>
      <c r="J988" t="str">
        <f>RIGHT(КХЛ[[#This Row],[Дата рождения]],4)</f>
        <v>1993</v>
      </c>
    </row>
    <row r="989" spans="3:10" x14ac:dyDescent="0.3">
      <c r="C989">
        <v>612</v>
      </c>
      <c r="D989" t="s">
        <v>1957</v>
      </c>
      <c r="E989" t="s">
        <v>61</v>
      </c>
      <c r="F989" s="14" t="s">
        <v>1958</v>
      </c>
      <c r="G989">
        <v>37</v>
      </c>
      <c r="H989" t="s">
        <v>120</v>
      </c>
      <c r="I989">
        <v>53073462</v>
      </c>
      <c r="J989" t="str">
        <f>RIGHT(КХЛ[[#This Row],[Дата рождения]],4)</f>
        <v>1980</v>
      </c>
    </row>
    <row r="990" spans="3:10" x14ac:dyDescent="0.3">
      <c r="C990">
        <v>1124</v>
      </c>
      <c r="D990" t="s">
        <v>1959</v>
      </c>
      <c r="E990" t="s">
        <v>67</v>
      </c>
      <c r="F990" s="14" t="s">
        <v>1960</v>
      </c>
      <c r="G990">
        <v>25</v>
      </c>
      <c r="H990" t="s">
        <v>127</v>
      </c>
      <c r="I990">
        <v>11929968</v>
      </c>
      <c r="J990" t="str">
        <f>RIGHT(КХЛ[[#This Row],[Дата рождения]],4)</f>
        <v>1992</v>
      </c>
    </row>
    <row r="991" spans="3:10" x14ac:dyDescent="0.3">
      <c r="C991">
        <v>1072</v>
      </c>
      <c r="D991" t="s">
        <v>1961</v>
      </c>
      <c r="E991" t="s">
        <v>61</v>
      </c>
      <c r="F991" s="14" t="s">
        <v>1448</v>
      </c>
      <c r="G991">
        <v>30</v>
      </c>
      <c r="H991" t="s">
        <v>164</v>
      </c>
      <c r="I991">
        <v>40224045</v>
      </c>
      <c r="J991" t="str">
        <f>RIGHT(КХЛ[[#This Row],[Дата рождения]],4)</f>
        <v>1987</v>
      </c>
    </row>
    <row r="992" spans="3:10" x14ac:dyDescent="0.3">
      <c r="C992">
        <v>411</v>
      </c>
      <c r="D992" t="s">
        <v>1962</v>
      </c>
      <c r="E992" t="s">
        <v>67</v>
      </c>
      <c r="F992" s="14" t="s">
        <v>1963</v>
      </c>
      <c r="G992">
        <v>23</v>
      </c>
      <c r="H992" t="s">
        <v>78</v>
      </c>
      <c r="I992">
        <v>99482922</v>
      </c>
      <c r="J992" t="str">
        <f>RIGHT(КХЛ[[#This Row],[Дата рождения]],4)</f>
        <v>1994</v>
      </c>
    </row>
    <row r="993" spans="3:10" x14ac:dyDescent="0.3">
      <c r="C993">
        <v>625</v>
      </c>
      <c r="D993" t="s">
        <v>1964</v>
      </c>
      <c r="E993" t="s">
        <v>67</v>
      </c>
      <c r="F993" s="14" t="s">
        <v>1965</v>
      </c>
      <c r="G993">
        <v>41</v>
      </c>
      <c r="H993" t="s">
        <v>63</v>
      </c>
      <c r="I993">
        <v>30923528</v>
      </c>
      <c r="J993" t="str">
        <f>RIGHT(КХЛ[[#This Row],[Дата рождения]],4)</f>
        <v>1976</v>
      </c>
    </row>
    <row r="994" spans="3:10" x14ac:dyDescent="0.3">
      <c r="C994">
        <v>1096</v>
      </c>
      <c r="D994" t="s">
        <v>1966</v>
      </c>
      <c r="E994" t="s">
        <v>67</v>
      </c>
      <c r="F994" s="14" t="s">
        <v>1462</v>
      </c>
      <c r="G994">
        <v>26</v>
      </c>
      <c r="H994" t="s">
        <v>63</v>
      </c>
      <c r="I994">
        <v>63022721</v>
      </c>
      <c r="J994" t="str">
        <f>RIGHT(КХЛ[[#This Row],[Дата рождения]],4)</f>
        <v>1991</v>
      </c>
    </row>
    <row r="995" spans="3:10" x14ac:dyDescent="0.3">
      <c r="C995">
        <v>146</v>
      </c>
      <c r="D995" t="s">
        <v>1967</v>
      </c>
      <c r="E995" t="s">
        <v>61</v>
      </c>
      <c r="F995" s="14" t="s">
        <v>1968</v>
      </c>
      <c r="G995">
        <v>36</v>
      </c>
      <c r="H995" t="s">
        <v>120</v>
      </c>
      <c r="I995">
        <v>15825192</v>
      </c>
      <c r="J995" t="str">
        <f>RIGHT(КХЛ[[#This Row],[Дата рождения]],4)</f>
        <v>1981</v>
      </c>
    </row>
    <row r="996" spans="3:10" x14ac:dyDescent="0.3">
      <c r="C996">
        <v>681</v>
      </c>
      <c r="D996" t="s">
        <v>1969</v>
      </c>
      <c r="E996" t="s">
        <v>72</v>
      </c>
      <c r="F996" s="14" t="s">
        <v>1970</v>
      </c>
      <c r="G996">
        <v>38</v>
      </c>
      <c r="H996" t="s">
        <v>63</v>
      </c>
      <c r="I996">
        <v>38773815</v>
      </c>
      <c r="J996" t="str">
        <f>RIGHT(КХЛ[[#This Row],[Дата рождения]],4)</f>
        <v>1979</v>
      </c>
    </row>
    <row r="997" spans="3:10" x14ac:dyDescent="0.3">
      <c r="C997">
        <v>1068</v>
      </c>
      <c r="D997" t="s">
        <v>1971</v>
      </c>
      <c r="E997" t="s">
        <v>67</v>
      </c>
      <c r="F997" s="14" t="s">
        <v>1972</v>
      </c>
      <c r="G997">
        <v>26</v>
      </c>
      <c r="H997" t="s">
        <v>120</v>
      </c>
      <c r="I997">
        <v>30948620</v>
      </c>
      <c r="J997" t="str">
        <f>RIGHT(КХЛ[[#This Row],[Дата рождения]],4)</f>
        <v>1991</v>
      </c>
    </row>
    <row r="998" spans="3:10" x14ac:dyDescent="0.3">
      <c r="C998">
        <v>134</v>
      </c>
      <c r="D998" t="s">
        <v>1973</v>
      </c>
      <c r="E998" t="s">
        <v>61</v>
      </c>
      <c r="F998" s="14" t="s">
        <v>1974</v>
      </c>
      <c r="G998">
        <v>27</v>
      </c>
      <c r="H998" t="s">
        <v>95</v>
      </c>
      <c r="I998">
        <v>26715989</v>
      </c>
      <c r="J998" t="str">
        <f>RIGHT(КХЛ[[#This Row],[Дата рождения]],4)</f>
        <v>1990</v>
      </c>
    </row>
    <row r="999" spans="3:10" x14ac:dyDescent="0.3">
      <c r="C999">
        <v>1584</v>
      </c>
      <c r="D999" t="s">
        <v>1975</v>
      </c>
      <c r="E999" t="s">
        <v>67</v>
      </c>
      <c r="F999" s="14" t="s">
        <v>1976</v>
      </c>
      <c r="G999">
        <v>21</v>
      </c>
      <c r="H999" t="s">
        <v>63</v>
      </c>
      <c r="I999">
        <v>7383789</v>
      </c>
      <c r="J999" t="str">
        <f>RIGHT(КХЛ[[#This Row],[Дата рождения]],4)</f>
        <v>1996</v>
      </c>
    </row>
    <row r="1000" spans="3:10" x14ac:dyDescent="0.3">
      <c r="C1000">
        <v>964</v>
      </c>
      <c r="D1000" t="s">
        <v>1977</v>
      </c>
      <c r="E1000" t="s">
        <v>61</v>
      </c>
      <c r="F1000" s="14" t="s">
        <v>1978</v>
      </c>
      <c r="G1000">
        <v>23</v>
      </c>
      <c r="H1000" t="s">
        <v>63</v>
      </c>
      <c r="I1000">
        <v>17164335</v>
      </c>
      <c r="J1000" t="str">
        <f>RIGHT(КХЛ[[#This Row],[Дата рождения]],4)</f>
        <v>1994</v>
      </c>
    </row>
    <row r="1001" spans="3:10" x14ac:dyDescent="0.3">
      <c r="C1001">
        <v>1778</v>
      </c>
      <c r="D1001" t="s">
        <v>1979</v>
      </c>
      <c r="E1001" t="s">
        <v>61</v>
      </c>
      <c r="F1001" s="14" t="s">
        <v>1980</v>
      </c>
      <c r="G1001">
        <v>34</v>
      </c>
      <c r="H1001" t="s">
        <v>106</v>
      </c>
      <c r="I1001">
        <v>2136479</v>
      </c>
      <c r="J1001" t="str">
        <f>RIGHT(КХЛ[[#This Row],[Дата рождения]],4)</f>
        <v>1983</v>
      </c>
    </row>
    <row r="1002" spans="3:10" x14ac:dyDescent="0.3">
      <c r="C1002">
        <v>1243</v>
      </c>
      <c r="D1002" t="s">
        <v>1981</v>
      </c>
      <c r="E1002" t="s">
        <v>61</v>
      </c>
      <c r="F1002" s="14" t="s">
        <v>262</v>
      </c>
      <c r="G1002">
        <v>21</v>
      </c>
      <c r="H1002" t="s">
        <v>63</v>
      </c>
      <c r="I1002">
        <v>11582373</v>
      </c>
      <c r="J1002" t="str">
        <f>RIGHT(КХЛ[[#This Row],[Дата рождения]],4)</f>
        <v>1997</v>
      </c>
    </row>
    <row r="1003" spans="3:10" x14ac:dyDescent="0.3">
      <c r="C1003">
        <v>179</v>
      </c>
      <c r="D1003" t="s">
        <v>1982</v>
      </c>
      <c r="E1003" t="s">
        <v>61</v>
      </c>
      <c r="F1003" s="14" t="s">
        <v>1983</v>
      </c>
      <c r="G1003">
        <v>44</v>
      </c>
      <c r="H1003" t="s">
        <v>63</v>
      </c>
      <c r="I1003">
        <v>60223835</v>
      </c>
      <c r="J1003" t="str">
        <f>RIGHT(КХЛ[[#This Row],[Дата рождения]],4)</f>
        <v>1973</v>
      </c>
    </row>
    <row r="1004" spans="3:10" x14ac:dyDescent="0.3">
      <c r="C1004">
        <v>136</v>
      </c>
      <c r="D1004" t="s">
        <v>1984</v>
      </c>
      <c r="E1004" t="s">
        <v>61</v>
      </c>
      <c r="F1004" s="14" t="s">
        <v>1365</v>
      </c>
      <c r="G1004">
        <v>22</v>
      </c>
      <c r="H1004" t="s">
        <v>63</v>
      </c>
      <c r="I1004">
        <v>86224469</v>
      </c>
      <c r="J1004" t="str">
        <f>RIGHT(КХЛ[[#This Row],[Дата рождения]],4)</f>
        <v>1995</v>
      </c>
    </row>
    <row r="1005" spans="3:10" x14ac:dyDescent="0.3">
      <c r="C1005">
        <v>892</v>
      </c>
      <c r="D1005" t="s">
        <v>1985</v>
      </c>
      <c r="E1005" t="s">
        <v>61</v>
      </c>
      <c r="F1005" s="14" t="s">
        <v>1986</v>
      </c>
      <c r="G1005">
        <v>35</v>
      </c>
      <c r="H1005" t="s">
        <v>106</v>
      </c>
      <c r="I1005">
        <v>79216929</v>
      </c>
      <c r="J1005" t="str">
        <f>RIGHT(КХЛ[[#This Row],[Дата рождения]],4)</f>
        <v>1982</v>
      </c>
    </row>
    <row r="1006" spans="3:10" x14ac:dyDescent="0.3">
      <c r="C1006">
        <v>1510</v>
      </c>
      <c r="D1006" t="s">
        <v>1987</v>
      </c>
      <c r="E1006" t="s">
        <v>67</v>
      </c>
      <c r="F1006" s="14" t="s">
        <v>1988</v>
      </c>
      <c r="G1006">
        <v>28</v>
      </c>
      <c r="H1006" t="s">
        <v>63</v>
      </c>
      <c r="I1006">
        <v>62141239</v>
      </c>
      <c r="J1006" t="str">
        <f>RIGHT(КХЛ[[#This Row],[Дата рождения]],4)</f>
        <v>1989</v>
      </c>
    </row>
    <row r="1007" spans="3:10" x14ac:dyDescent="0.3">
      <c r="C1007">
        <v>1454</v>
      </c>
      <c r="D1007" t="s">
        <v>1200</v>
      </c>
      <c r="E1007" t="s">
        <v>61</v>
      </c>
      <c r="F1007" s="14" t="s">
        <v>1989</v>
      </c>
      <c r="G1007">
        <v>29</v>
      </c>
      <c r="H1007" t="s">
        <v>63</v>
      </c>
      <c r="I1007">
        <v>57509744</v>
      </c>
      <c r="J1007" t="str">
        <f>RIGHT(КХЛ[[#This Row],[Дата рождения]],4)</f>
        <v>1988</v>
      </c>
    </row>
    <row r="1008" spans="3:10" x14ac:dyDescent="0.3">
      <c r="C1008">
        <v>1391</v>
      </c>
      <c r="D1008" t="s">
        <v>1990</v>
      </c>
      <c r="E1008" t="s">
        <v>61</v>
      </c>
      <c r="F1008" s="14" t="s">
        <v>1991</v>
      </c>
      <c r="G1008">
        <v>41</v>
      </c>
      <c r="H1008" t="s">
        <v>63</v>
      </c>
      <c r="I1008">
        <v>84874504</v>
      </c>
      <c r="J1008" t="str">
        <f>RIGHT(КХЛ[[#This Row],[Дата рождения]],4)</f>
        <v>1976</v>
      </c>
    </row>
    <row r="1009" spans="3:10" x14ac:dyDescent="0.3">
      <c r="C1009">
        <v>732</v>
      </c>
      <c r="D1009" t="s">
        <v>1992</v>
      </c>
      <c r="E1009" t="s">
        <v>72</v>
      </c>
      <c r="F1009" s="14" t="s">
        <v>153</v>
      </c>
      <c r="G1009">
        <v>29</v>
      </c>
      <c r="H1009" t="s">
        <v>78</v>
      </c>
      <c r="I1009">
        <v>70459510</v>
      </c>
      <c r="J1009" t="str">
        <f>RIGHT(КХЛ[[#This Row],[Дата рождения]],4)</f>
        <v>1988</v>
      </c>
    </row>
    <row r="1010" spans="3:10" x14ac:dyDescent="0.3">
      <c r="C1010">
        <v>789</v>
      </c>
      <c r="D1010" t="s">
        <v>1993</v>
      </c>
      <c r="E1010" t="s">
        <v>72</v>
      </c>
      <c r="F1010" s="14" t="s">
        <v>1994</v>
      </c>
      <c r="G1010">
        <v>20</v>
      </c>
      <c r="H1010" t="s">
        <v>63</v>
      </c>
      <c r="I1010">
        <v>39635667</v>
      </c>
      <c r="J1010" t="str">
        <f>RIGHT(КХЛ[[#This Row],[Дата рождения]],4)</f>
        <v>1997</v>
      </c>
    </row>
    <row r="1011" spans="3:10" x14ac:dyDescent="0.3">
      <c r="C1011">
        <v>269</v>
      </c>
      <c r="D1011" t="s">
        <v>1995</v>
      </c>
      <c r="E1011" t="s">
        <v>61</v>
      </c>
      <c r="F1011" s="14" t="s">
        <v>1996</v>
      </c>
      <c r="G1011">
        <v>45</v>
      </c>
      <c r="H1011" t="s">
        <v>106</v>
      </c>
      <c r="I1011">
        <v>99528117</v>
      </c>
      <c r="J1011" t="str">
        <f>RIGHT(КХЛ[[#This Row],[Дата рождения]],4)</f>
        <v>1972</v>
      </c>
    </row>
    <row r="1012" spans="3:10" x14ac:dyDescent="0.3">
      <c r="C1012">
        <v>422</v>
      </c>
      <c r="D1012" t="s">
        <v>1997</v>
      </c>
      <c r="E1012" t="s">
        <v>61</v>
      </c>
      <c r="F1012" s="14" t="s">
        <v>1998</v>
      </c>
      <c r="G1012">
        <v>25</v>
      </c>
      <c r="H1012" t="s">
        <v>63</v>
      </c>
      <c r="I1012">
        <v>22382881</v>
      </c>
      <c r="J1012" t="str">
        <f>RIGHT(КХЛ[[#This Row],[Дата рождения]],4)</f>
        <v>1992</v>
      </c>
    </row>
    <row r="1013" spans="3:10" x14ac:dyDescent="0.3">
      <c r="C1013">
        <v>306</v>
      </c>
      <c r="D1013" t="s">
        <v>1999</v>
      </c>
      <c r="E1013" t="s">
        <v>67</v>
      </c>
      <c r="F1013" s="14" t="s">
        <v>2000</v>
      </c>
      <c r="G1013">
        <v>45</v>
      </c>
      <c r="H1013" t="s">
        <v>63</v>
      </c>
      <c r="I1013">
        <v>58120115</v>
      </c>
      <c r="J1013" t="str">
        <f>RIGHT(КХЛ[[#This Row],[Дата рождения]],4)</f>
        <v>1972</v>
      </c>
    </row>
    <row r="1014" spans="3:10" x14ac:dyDescent="0.3">
      <c r="C1014">
        <v>370</v>
      </c>
      <c r="D1014" t="s">
        <v>2001</v>
      </c>
      <c r="E1014" t="s">
        <v>67</v>
      </c>
      <c r="F1014" s="14" t="s">
        <v>2002</v>
      </c>
      <c r="G1014">
        <v>22</v>
      </c>
      <c r="H1014" t="s">
        <v>63</v>
      </c>
      <c r="I1014">
        <v>63862846</v>
      </c>
      <c r="J1014" t="str">
        <f>RIGHT(КХЛ[[#This Row],[Дата рождения]],4)</f>
        <v>1995</v>
      </c>
    </row>
    <row r="1015" spans="3:10" x14ac:dyDescent="0.3">
      <c r="C1015">
        <v>749</v>
      </c>
      <c r="D1015" t="s">
        <v>2003</v>
      </c>
      <c r="E1015" t="s">
        <v>61</v>
      </c>
      <c r="F1015" s="14" t="s">
        <v>2004</v>
      </c>
      <c r="G1015">
        <v>26</v>
      </c>
      <c r="H1015" t="s">
        <v>63</v>
      </c>
      <c r="I1015">
        <v>86808076</v>
      </c>
      <c r="J1015" t="str">
        <f>RIGHT(КХЛ[[#This Row],[Дата рождения]],4)</f>
        <v>1991</v>
      </c>
    </row>
    <row r="1016" spans="3:10" x14ac:dyDescent="0.3">
      <c r="C1016">
        <v>948</v>
      </c>
      <c r="D1016" t="s">
        <v>1417</v>
      </c>
      <c r="E1016" t="s">
        <v>61</v>
      </c>
      <c r="F1016" s="14" t="s">
        <v>416</v>
      </c>
      <c r="G1016">
        <v>23</v>
      </c>
      <c r="H1016" t="s">
        <v>63</v>
      </c>
      <c r="I1016">
        <v>51961892</v>
      </c>
      <c r="J1016" t="str">
        <f>RIGHT(КХЛ[[#This Row],[Дата рождения]],4)</f>
        <v>1994</v>
      </c>
    </row>
    <row r="1017" spans="3:10" x14ac:dyDescent="0.3">
      <c r="C1017">
        <v>958</v>
      </c>
      <c r="D1017" t="s">
        <v>1723</v>
      </c>
      <c r="E1017" t="s">
        <v>67</v>
      </c>
      <c r="F1017" s="14" t="s">
        <v>1724</v>
      </c>
      <c r="G1017">
        <v>18</v>
      </c>
      <c r="H1017" t="s">
        <v>63</v>
      </c>
      <c r="I1017">
        <v>74883498</v>
      </c>
      <c r="J1017" t="str">
        <f>RIGHT(КХЛ[[#This Row],[Дата рождения]],4)</f>
        <v>1999</v>
      </c>
    </row>
    <row r="1018" spans="3:10" x14ac:dyDescent="0.3">
      <c r="C1018">
        <v>162</v>
      </c>
      <c r="D1018" t="s">
        <v>2005</v>
      </c>
      <c r="E1018" t="s">
        <v>61</v>
      </c>
      <c r="F1018" s="14" t="s">
        <v>2006</v>
      </c>
      <c r="G1018">
        <v>24</v>
      </c>
      <c r="H1018" t="s">
        <v>88</v>
      </c>
      <c r="I1018">
        <v>63715281</v>
      </c>
      <c r="J1018" t="str">
        <f>RIGHT(КХЛ[[#This Row],[Дата рождения]],4)</f>
        <v>1993</v>
      </c>
    </row>
    <row r="1019" spans="3:10" x14ac:dyDescent="0.3">
      <c r="C1019">
        <v>835</v>
      </c>
      <c r="D1019" t="s">
        <v>2007</v>
      </c>
      <c r="E1019" t="s">
        <v>61</v>
      </c>
      <c r="F1019" s="14" t="s">
        <v>2008</v>
      </c>
      <c r="G1019">
        <v>28</v>
      </c>
      <c r="H1019" t="s">
        <v>63</v>
      </c>
      <c r="I1019">
        <v>46609209</v>
      </c>
      <c r="J1019" t="str">
        <f>RIGHT(КХЛ[[#This Row],[Дата рождения]],4)</f>
        <v>1989</v>
      </c>
    </row>
    <row r="1020" spans="3:10" x14ac:dyDescent="0.3">
      <c r="C1020">
        <v>255</v>
      </c>
      <c r="D1020" t="s">
        <v>2009</v>
      </c>
      <c r="E1020" t="s">
        <v>61</v>
      </c>
      <c r="F1020" s="14" t="s">
        <v>2010</v>
      </c>
      <c r="G1020">
        <v>29</v>
      </c>
      <c r="H1020" t="s">
        <v>311</v>
      </c>
      <c r="I1020">
        <v>74234479</v>
      </c>
      <c r="J1020" t="str">
        <f>RIGHT(КХЛ[[#This Row],[Дата рождения]],4)</f>
        <v>1988</v>
      </c>
    </row>
    <row r="1021" spans="3:10" x14ac:dyDescent="0.3">
      <c r="C1021">
        <v>23</v>
      </c>
      <c r="D1021" t="s">
        <v>2011</v>
      </c>
      <c r="E1021" t="s">
        <v>61</v>
      </c>
      <c r="F1021" s="14" t="s">
        <v>2012</v>
      </c>
      <c r="G1021">
        <v>27</v>
      </c>
      <c r="H1021" t="s">
        <v>164</v>
      </c>
      <c r="I1021">
        <v>77628430</v>
      </c>
      <c r="J1021" t="str">
        <f>RIGHT(КХЛ[[#This Row],[Дата рождения]],4)</f>
        <v>1990</v>
      </c>
    </row>
    <row r="1022" spans="3:10" x14ac:dyDescent="0.3">
      <c r="C1022">
        <v>1000</v>
      </c>
      <c r="D1022" t="s">
        <v>2013</v>
      </c>
      <c r="E1022" t="s">
        <v>61</v>
      </c>
      <c r="F1022" s="14" t="s">
        <v>2014</v>
      </c>
      <c r="G1022">
        <v>32</v>
      </c>
      <c r="H1022" t="s">
        <v>63</v>
      </c>
      <c r="I1022">
        <v>16919527</v>
      </c>
      <c r="J1022" t="str">
        <f>RIGHT(КХЛ[[#This Row],[Дата рождения]],4)</f>
        <v>1985</v>
      </c>
    </row>
    <row r="1023" spans="3:10" x14ac:dyDescent="0.3">
      <c r="C1023">
        <v>805</v>
      </c>
      <c r="D1023" t="s">
        <v>2015</v>
      </c>
      <c r="E1023" t="s">
        <v>67</v>
      </c>
      <c r="F1023" s="14" t="s">
        <v>2016</v>
      </c>
      <c r="G1023">
        <v>26</v>
      </c>
      <c r="H1023" t="s">
        <v>63</v>
      </c>
      <c r="I1023">
        <v>99901340</v>
      </c>
      <c r="J1023" t="str">
        <f>RIGHT(КХЛ[[#This Row],[Дата рождения]],4)</f>
        <v>1991</v>
      </c>
    </row>
    <row r="1024" spans="3:10" x14ac:dyDescent="0.3">
      <c r="C1024">
        <v>384</v>
      </c>
      <c r="D1024" t="s">
        <v>2017</v>
      </c>
      <c r="E1024" t="s">
        <v>61</v>
      </c>
      <c r="F1024" s="14" t="s">
        <v>2018</v>
      </c>
      <c r="G1024">
        <v>31</v>
      </c>
      <c r="H1024" t="s">
        <v>63</v>
      </c>
      <c r="I1024">
        <v>50429104</v>
      </c>
      <c r="J1024" t="str">
        <f>RIGHT(КХЛ[[#This Row],[Дата рождения]],4)</f>
        <v>1986</v>
      </c>
    </row>
    <row r="1025" spans="3:10" x14ac:dyDescent="0.3">
      <c r="C1025">
        <v>166</v>
      </c>
      <c r="D1025" t="s">
        <v>2019</v>
      </c>
      <c r="E1025" t="s">
        <v>67</v>
      </c>
      <c r="F1025" s="14" t="s">
        <v>2020</v>
      </c>
      <c r="G1025">
        <v>35</v>
      </c>
      <c r="H1025" t="s">
        <v>63</v>
      </c>
      <c r="I1025">
        <v>19620322</v>
      </c>
      <c r="J1025" t="str">
        <f>RIGHT(КХЛ[[#This Row],[Дата рождения]],4)</f>
        <v>1982</v>
      </c>
    </row>
    <row r="1026" spans="3:10" x14ac:dyDescent="0.3">
      <c r="C1026">
        <v>314</v>
      </c>
      <c r="D1026" t="s">
        <v>2021</v>
      </c>
      <c r="E1026" t="s">
        <v>67</v>
      </c>
      <c r="F1026" s="14" t="s">
        <v>2022</v>
      </c>
      <c r="G1026">
        <v>30</v>
      </c>
      <c r="H1026" t="s">
        <v>63</v>
      </c>
      <c r="I1026">
        <v>93948259</v>
      </c>
      <c r="J1026" t="str">
        <f>RIGHT(КХЛ[[#This Row],[Дата рождения]],4)</f>
        <v>1988</v>
      </c>
    </row>
    <row r="1027" spans="3:10" x14ac:dyDescent="0.3">
      <c r="C1027">
        <v>1024</v>
      </c>
      <c r="D1027" t="s">
        <v>2023</v>
      </c>
      <c r="E1027" t="s">
        <v>61</v>
      </c>
      <c r="F1027" s="14" t="s">
        <v>2024</v>
      </c>
      <c r="G1027">
        <v>27</v>
      </c>
      <c r="H1027" t="s">
        <v>63</v>
      </c>
      <c r="I1027">
        <v>19652946</v>
      </c>
      <c r="J1027" t="str">
        <f>RIGHT(КХЛ[[#This Row],[Дата рождения]],4)</f>
        <v>1990</v>
      </c>
    </row>
    <row r="1028" spans="3:10" x14ac:dyDescent="0.3">
      <c r="C1028">
        <v>347</v>
      </c>
      <c r="D1028" t="s">
        <v>2025</v>
      </c>
      <c r="E1028" t="s">
        <v>67</v>
      </c>
      <c r="F1028" s="14" t="s">
        <v>2026</v>
      </c>
      <c r="G1028">
        <v>31</v>
      </c>
      <c r="H1028" t="s">
        <v>106</v>
      </c>
      <c r="I1028">
        <v>28686914</v>
      </c>
      <c r="J1028" t="str">
        <f>RIGHT(КХЛ[[#This Row],[Дата рождения]],4)</f>
        <v>1986</v>
      </c>
    </row>
    <row r="1029" spans="3:10" x14ac:dyDescent="0.3">
      <c r="C1029">
        <v>1588</v>
      </c>
      <c r="D1029" t="s">
        <v>2027</v>
      </c>
      <c r="E1029" t="s">
        <v>67</v>
      </c>
      <c r="F1029" s="14" t="s">
        <v>2028</v>
      </c>
      <c r="G1029">
        <v>19</v>
      </c>
      <c r="H1029" t="s">
        <v>63</v>
      </c>
      <c r="I1029">
        <v>76203761</v>
      </c>
      <c r="J1029" t="str">
        <f>RIGHT(КХЛ[[#This Row],[Дата рождения]],4)</f>
        <v>1999</v>
      </c>
    </row>
    <row r="1030" spans="3:10" x14ac:dyDescent="0.3">
      <c r="C1030">
        <v>876</v>
      </c>
      <c r="D1030" t="s">
        <v>2029</v>
      </c>
      <c r="E1030" t="s">
        <v>67</v>
      </c>
      <c r="F1030" s="14" t="s">
        <v>2030</v>
      </c>
      <c r="G1030">
        <v>22</v>
      </c>
      <c r="H1030" t="s">
        <v>85</v>
      </c>
      <c r="I1030">
        <v>98832857</v>
      </c>
      <c r="J1030" t="str">
        <f>RIGHT(КХЛ[[#This Row],[Дата рождения]],4)</f>
        <v>1995</v>
      </c>
    </row>
    <row r="1031" spans="3:10" x14ac:dyDescent="0.3">
      <c r="C1031">
        <v>459</v>
      </c>
      <c r="D1031" t="s">
        <v>2031</v>
      </c>
      <c r="E1031" t="s">
        <v>67</v>
      </c>
      <c r="F1031" s="14" t="s">
        <v>2032</v>
      </c>
      <c r="G1031">
        <v>25</v>
      </c>
      <c r="H1031" t="s">
        <v>63</v>
      </c>
      <c r="I1031">
        <v>86063416</v>
      </c>
      <c r="J1031" t="str">
        <f>RIGHT(КХЛ[[#This Row],[Дата рождения]],4)</f>
        <v>1992</v>
      </c>
    </row>
    <row r="1032" spans="3:10" x14ac:dyDescent="0.3">
      <c r="C1032">
        <v>597</v>
      </c>
      <c r="D1032" t="s">
        <v>2033</v>
      </c>
      <c r="E1032" t="s">
        <v>61</v>
      </c>
      <c r="F1032" s="14" t="s">
        <v>2034</v>
      </c>
      <c r="G1032">
        <v>30</v>
      </c>
      <c r="H1032" t="s">
        <v>164</v>
      </c>
      <c r="I1032">
        <v>81065842</v>
      </c>
      <c r="J1032" t="str">
        <f>RIGHT(КХЛ[[#This Row],[Дата рождения]],4)</f>
        <v>1987</v>
      </c>
    </row>
    <row r="1033" spans="3:10" x14ac:dyDescent="0.3">
      <c r="C1033">
        <v>1389</v>
      </c>
      <c r="D1033" t="s">
        <v>2035</v>
      </c>
      <c r="E1033" t="s">
        <v>61</v>
      </c>
      <c r="F1033" s="14" t="s">
        <v>2036</v>
      </c>
      <c r="G1033">
        <v>28</v>
      </c>
      <c r="H1033" t="s">
        <v>78</v>
      </c>
      <c r="I1033">
        <v>8966748</v>
      </c>
      <c r="J1033" t="str">
        <f>RIGHT(КХЛ[[#This Row],[Дата рождения]],4)</f>
        <v>1989</v>
      </c>
    </row>
    <row r="1034" spans="3:10" x14ac:dyDescent="0.3">
      <c r="C1034">
        <v>492</v>
      </c>
      <c r="D1034" t="s">
        <v>2037</v>
      </c>
      <c r="E1034" t="s">
        <v>67</v>
      </c>
      <c r="F1034" s="14" t="s">
        <v>2038</v>
      </c>
      <c r="G1034">
        <v>41</v>
      </c>
      <c r="H1034" t="s">
        <v>120</v>
      </c>
      <c r="I1034">
        <v>8012868</v>
      </c>
      <c r="J1034" t="str">
        <f>RIGHT(КХЛ[[#This Row],[Дата рождения]],4)</f>
        <v>1976</v>
      </c>
    </row>
    <row r="1035" spans="3:10" x14ac:dyDescent="0.3">
      <c r="C1035">
        <v>859</v>
      </c>
      <c r="D1035" t="s">
        <v>2039</v>
      </c>
      <c r="E1035" t="s">
        <v>67</v>
      </c>
      <c r="F1035" s="14" t="s">
        <v>2040</v>
      </c>
      <c r="G1035">
        <v>25</v>
      </c>
      <c r="H1035" t="s">
        <v>63</v>
      </c>
      <c r="I1035">
        <v>86591225</v>
      </c>
      <c r="J1035" t="str">
        <f>RIGHT(КХЛ[[#This Row],[Дата рождения]],4)</f>
        <v>1992</v>
      </c>
    </row>
    <row r="1036" spans="3:10" x14ac:dyDescent="0.3">
      <c r="C1036">
        <v>745</v>
      </c>
      <c r="D1036" t="s">
        <v>2041</v>
      </c>
      <c r="E1036" t="s">
        <v>61</v>
      </c>
      <c r="F1036" s="14" t="s">
        <v>2042</v>
      </c>
      <c r="G1036">
        <v>26</v>
      </c>
      <c r="H1036" t="s">
        <v>95</v>
      </c>
      <c r="I1036">
        <v>81321207</v>
      </c>
      <c r="J1036" t="str">
        <f>RIGHT(КХЛ[[#This Row],[Дата рождения]],4)</f>
        <v>1991</v>
      </c>
    </row>
    <row r="1037" spans="3:10" x14ac:dyDescent="0.3">
      <c r="C1037">
        <v>350</v>
      </c>
      <c r="D1037" t="s">
        <v>2043</v>
      </c>
      <c r="E1037" t="s">
        <v>72</v>
      </c>
      <c r="F1037" s="14" t="s">
        <v>2044</v>
      </c>
      <c r="G1037">
        <v>21</v>
      </c>
      <c r="H1037" t="s">
        <v>63</v>
      </c>
      <c r="I1037">
        <v>14321212</v>
      </c>
      <c r="J1037" t="str">
        <f>RIGHT(КХЛ[[#This Row],[Дата рождения]],4)</f>
        <v>1996</v>
      </c>
    </row>
    <row r="1038" spans="3:10" x14ac:dyDescent="0.3">
      <c r="C1038">
        <v>934</v>
      </c>
      <c r="D1038" t="s">
        <v>2045</v>
      </c>
      <c r="E1038" t="s">
        <v>67</v>
      </c>
      <c r="F1038" s="14" t="s">
        <v>2046</v>
      </c>
      <c r="G1038">
        <v>28</v>
      </c>
      <c r="H1038" t="s">
        <v>95</v>
      </c>
      <c r="I1038">
        <v>74516027</v>
      </c>
      <c r="J1038" t="str">
        <f>RIGHT(КХЛ[[#This Row],[Дата рождения]],4)</f>
        <v>1989</v>
      </c>
    </row>
    <row r="1039" spans="3:10" x14ac:dyDescent="0.3">
      <c r="C1039">
        <v>723</v>
      </c>
      <c r="D1039" t="s">
        <v>2047</v>
      </c>
      <c r="E1039" t="s">
        <v>61</v>
      </c>
      <c r="F1039" s="14" t="s">
        <v>2048</v>
      </c>
      <c r="G1039">
        <v>23</v>
      </c>
      <c r="H1039" t="s">
        <v>63</v>
      </c>
      <c r="I1039">
        <v>24040266</v>
      </c>
      <c r="J1039" t="str">
        <f>RIGHT(КХЛ[[#This Row],[Дата рождения]],4)</f>
        <v>1994</v>
      </c>
    </row>
    <row r="1040" spans="3:10" x14ac:dyDescent="0.3">
      <c r="C1040">
        <v>1490</v>
      </c>
      <c r="D1040" t="s">
        <v>2049</v>
      </c>
      <c r="E1040" t="s">
        <v>72</v>
      </c>
      <c r="F1040" s="14" t="s">
        <v>2050</v>
      </c>
      <c r="G1040">
        <v>25</v>
      </c>
      <c r="H1040" t="s">
        <v>63</v>
      </c>
      <c r="I1040">
        <v>3727533</v>
      </c>
      <c r="J1040" t="str">
        <f>RIGHT(КХЛ[[#This Row],[Дата рождения]],4)</f>
        <v>1992</v>
      </c>
    </row>
    <row r="1041" spans="3:10" x14ac:dyDescent="0.3">
      <c r="C1041">
        <v>999</v>
      </c>
      <c r="D1041" t="s">
        <v>2051</v>
      </c>
      <c r="E1041" t="s">
        <v>61</v>
      </c>
      <c r="F1041" s="14" t="s">
        <v>2052</v>
      </c>
      <c r="G1041">
        <v>26</v>
      </c>
      <c r="H1041" t="s">
        <v>63</v>
      </c>
      <c r="I1041">
        <v>57483487</v>
      </c>
      <c r="J1041" t="str">
        <f>RIGHT(КХЛ[[#This Row],[Дата рождения]],4)</f>
        <v>1991</v>
      </c>
    </row>
    <row r="1042" spans="3:10" x14ac:dyDescent="0.3">
      <c r="C1042">
        <v>541</v>
      </c>
      <c r="D1042" t="s">
        <v>2053</v>
      </c>
      <c r="E1042" t="s">
        <v>67</v>
      </c>
      <c r="F1042" s="14" t="s">
        <v>2054</v>
      </c>
      <c r="G1042">
        <v>23</v>
      </c>
      <c r="H1042" t="s">
        <v>63</v>
      </c>
      <c r="I1042">
        <v>27056441</v>
      </c>
      <c r="J1042" t="str">
        <f>RIGHT(КХЛ[[#This Row],[Дата рождения]],4)</f>
        <v>1994</v>
      </c>
    </row>
    <row r="1043" spans="3:10" x14ac:dyDescent="0.3">
      <c r="C1043">
        <v>1786</v>
      </c>
      <c r="D1043" t="s">
        <v>2055</v>
      </c>
      <c r="E1043" t="s">
        <v>67</v>
      </c>
      <c r="F1043" s="14" t="s">
        <v>2056</v>
      </c>
      <c r="G1043">
        <v>23</v>
      </c>
      <c r="H1043" t="s">
        <v>63</v>
      </c>
      <c r="I1043">
        <v>38670506</v>
      </c>
      <c r="J1043" t="str">
        <f>RIGHT(КХЛ[[#This Row],[Дата рождения]],4)</f>
        <v>1994</v>
      </c>
    </row>
    <row r="1044" spans="3:10" x14ac:dyDescent="0.3">
      <c r="C1044">
        <v>1021</v>
      </c>
      <c r="D1044" t="s">
        <v>827</v>
      </c>
      <c r="E1044" t="s">
        <v>61</v>
      </c>
      <c r="F1044" s="14" t="s">
        <v>828</v>
      </c>
      <c r="G1044">
        <v>45</v>
      </c>
      <c r="H1044" t="s">
        <v>120</v>
      </c>
      <c r="I1044">
        <v>79842969</v>
      </c>
      <c r="J1044" t="str">
        <f>RIGHT(КХЛ[[#This Row],[Дата рождения]],4)</f>
        <v>1972</v>
      </c>
    </row>
    <row r="1045" spans="3:10" x14ac:dyDescent="0.3">
      <c r="C1045">
        <v>530</v>
      </c>
      <c r="D1045" t="s">
        <v>2057</v>
      </c>
      <c r="E1045" t="s">
        <v>72</v>
      </c>
      <c r="F1045" s="14" t="s">
        <v>2058</v>
      </c>
      <c r="G1045">
        <v>38</v>
      </c>
      <c r="H1045" t="s">
        <v>164</v>
      </c>
      <c r="I1045">
        <v>86944403</v>
      </c>
      <c r="J1045" t="str">
        <f>RIGHT(КХЛ[[#This Row],[Дата рождения]],4)</f>
        <v>1979</v>
      </c>
    </row>
    <row r="1046" spans="3:10" x14ac:dyDescent="0.3">
      <c r="C1046">
        <v>1305</v>
      </c>
      <c r="D1046" t="s">
        <v>2059</v>
      </c>
      <c r="E1046" t="s">
        <v>67</v>
      </c>
      <c r="F1046" s="14" t="s">
        <v>2060</v>
      </c>
      <c r="G1046">
        <v>28</v>
      </c>
      <c r="H1046" t="s">
        <v>1131</v>
      </c>
      <c r="I1046">
        <v>88400512</v>
      </c>
      <c r="J1046" t="str">
        <f>RIGHT(КХЛ[[#This Row],[Дата рождения]],4)</f>
        <v>1989</v>
      </c>
    </row>
    <row r="1047" spans="3:10" x14ac:dyDescent="0.3">
      <c r="C1047">
        <v>401</v>
      </c>
      <c r="D1047" t="s">
        <v>2061</v>
      </c>
      <c r="E1047" t="s">
        <v>61</v>
      </c>
      <c r="F1047" s="14" t="s">
        <v>2062</v>
      </c>
      <c r="G1047">
        <v>23</v>
      </c>
      <c r="H1047" t="s">
        <v>63</v>
      </c>
      <c r="I1047">
        <v>71121165</v>
      </c>
      <c r="J1047" t="str">
        <f>RIGHT(КХЛ[[#This Row],[Дата рождения]],4)</f>
        <v>1994</v>
      </c>
    </row>
    <row r="1048" spans="3:10" x14ac:dyDescent="0.3">
      <c r="C1048">
        <v>198</v>
      </c>
      <c r="D1048" t="s">
        <v>2063</v>
      </c>
      <c r="E1048" t="s">
        <v>67</v>
      </c>
      <c r="F1048" s="14" t="s">
        <v>2064</v>
      </c>
      <c r="G1048">
        <v>26</v>
      </c>
      <c r="H1048" t="s">
        <v>78</v>
      </c>
      <c r="I1048">
        <v>74304756</v>
      </c>
      <c r="J1048" t="str">
        <f>RIGHT(КХЛ[[#This Row],[Дата рождения]],4)</f>
        <v>1991</v>
      </c>
    </row>
    <row r="1049" spans="3:10" x14ac:dyDescent="0.3">
      <c r="C1049">
        <v>1393</v>
      </c>
      <c r="D1049" t="s">
        <v>2065</v>
      </c>
      <c r="E1049" t="s">
        <v>61</v>
      </c>
      <c r="F1049" s="14" t="s">
        <v>406</v>
      </c>
      <c r="G1049">
        <v>25</v>
      </c>
      <c r="H1049" t="s">
        <v>63</v>
      </c>
      <c r="I1049">
        <v>75162386</v>
      </c>
      <c r="J1049" t="str">
        <f>RIGHT(КХЛ[[#This Row],[Дата рождения]],4)</f>
        <v>1992</v>
      </c>
    </row>
    <row r="1050" spans="3:10" x14ac:dyDescent="0.3">
      <c r="C1050">
        <v>432</v>
      </c>
      <c r="D1050" t="s">
        <v>2066</v>
      </c>
      <c r="E1050" t="s">
        <v>67</v>
      </c>
      <c r="F1050" s="14" t="s">
        <v>2067</v>
      </c>
      <c r="G1050">
        <v>44</v>
      </c>
      <c r="H1050" t="s">
        <v>88</v>
      </c>
      <c r="I1050">
        <v>51998767</v>
      </c>
      <c r="J1050" t="str">
        <f>RIGHT(КХЛ[[#This Row],[Дата рождения]],4)</f>
        <v>1974</v>
      </c>
    </row>
    <row r="1051" spans="3:10" x14ac:dyDescent="0.3">
      <c r="C1051">
        <v>1316</v>
      </c>
      <c r="D1051" t="s">
        <v>2068</v>
      </c>
      <c r="E1051" t="s">
        <v>61</v>
      </c>
      <c r="F1051" s="14" t="s">
        <v>2069</v>
      </c>
      <c r="G1051">
        <v>26</v>
      </c>
      <c r="H1051" t="s">
        <v>63</v>
      </c>
      <c r="I1051">
        <v>6747149</v>
      </c>
      <c r="J1051" t="str">
        <f>RIGHT(КХЛ[[#This Row],[Дата рождения]],4)</f>
        <v>1991</v>
      </c>
    </row>
    <row r="1052" spans="3:10" x14ac:dyDescent="0.3">
      <c r="C1052">
        <v>1005</v>
      </c>
      <c r="D1052" t="s">
        <v>2070</v>
      </c>
      <c r="E1052" t="s">
        <v>61</v>
      </c>
      <c r="F1052" s="14" t="s">
        <v>2071</v>
      </c>
      <c r="G1052">
        <v>20</v>
      </c>
      <c r="H1052" t="s">
        <v>63</v>
      </c>
      <c r="I1052">
        <v>17025053</v>
      </c>
      <c r="J1052" t="str">
        <f>RIGHT(КХЛ[[#This Row],[Дата рождения]],4)</f>
        <v>1997</v>
      </c>
    </row>
    <row r="1053" spans="3:10" x14ac:dyDescent="0.3">
      <c r="C1053">
        <v>576</v>
      </c>
      <c r="D1053" t="s">
        <v>2072</v>
      </c>
      <c r="E1053" t="s">
        <v>67</v>
      </c>
      <c r="F1053" s="14" t="s">
        <v>2073</v>
      </c>
      <c r="G1053">
        <v>34</v>
      </c>
      <c r="H1053" t="s">
        <v>63</v>
      </c>
      <c r="I1053">
        <v>3182517</v>
      </c>
      <c r="J1053" t="str">
        <f>RIGHT(КХЛ[[#This Row],[Дата рождения]],4)</f>
        <v>1983</v>
      </c>
    </row>
    <row r="1054" spans="3:10" x14ac:dyDescent="0.3">
      <c r="C1054">
        <v>117</v>
      </c>
      <c r="D1054" t="s">
        <v>2074</v>
      </c>
      <c r="E1054" t="s">
        <v>67</v>
      </c>
      <c r="F1054" s="14" t="s">
        <v>2075</v>
      </c>
      <c r="G1054">
        <v>26</v>
      </c>
      <c r="H1054" t="s">
        <v>88</v>
      </c>
      <c r="I1054">
        <v>87740033</v>
      </c>
      <c r="J1054" t="str">
        <f>RIGHT(КХЛ[[#This Row],[Дата рождения]],4)</f>
        <v>1991</v>
      </c>
    </row>
    <row r="1055" spans="3:10" x14ac:dyDescent="0.3">
      <c r="C1055">
        <v>973</v>
      </c>
      <c r="D1055" t="s">
        <v>2076</v>
      </c>
      <c r="E1055" t="s">
        <v>67</v>
      </c>
      <c r="F1055" s="14" t="s">
        <v>2077</v>
      </c>
      <c r="G1055">
        <v>30</v>
      </c>
      <c r="H1055" t="s">
        <v>106</v>
      </c>
      <c r="I1055">
        <v>57303680</v>
      </c>
      <c r="J1055" t="str">
        <f>RIGHT(КХЛ[[#This Row],[Дата рождения]],4)</f>
        <v>1987</v>
      </c>
    </row>
    <row r="1056" spans="3:10" x14ac:dyDescent="0.3">
      <c r="C1056">
        <v>641</v>
      </c>
      <c r="D1056" t="s">
        <v>2078</v>
      </c>
      <c r="E1056" t="s">
        <v>61</v>
      </c>
      <c r="F1056" s="14" t="s">
        <v>2079</v>
      </c>
      <c r="G1056">
        <v>28</v>
      </c>
      <c r="H1056" t="s">
        <v>63</v>
      </c>
      <c r="I1056">
        <v>69164429</v>
      </c>
      <c r="J1056" t="str">
        <f>RIGHT(КХЛ[[#This Row],[Дата рождения]],4)</f>
        <v>1990</v>
      </c>
    </row>
    <row r="1057" spans="3:10" x14ac:dyDescent="0.3">
      <c r="C1057">
        <v>51</v>
      </c>
      <c r="D1057" t="s">
        <v>2080</v>
      </c>
      <c r="E1057" t="s">
        <v>61</v>
      </c>
      <c r="F1057" s="14" t="s">
        <v>2081</v>
      </c>
      <c r="G1057">
        <v>37</v>
      </c>
      <c r="H1057" t="s">
        <v>127</v>
      </c>
      <c r="I1057">
        <v>46140009</v>
      </c>
      <c r="J1057" t="str">
        <f>RIGHT(КХЛ[[#This Row],[Дата рождения]],4)</f>
        <v>1980</v>
      </c>
    </row>
    <row r="1058" spans="3:10" x14ac:dyDescent="0.3">
      <c r="C1058">
        <v>346</v>
      </c>
      <c r="D1058" t="s">
        <v>2082</v>
      </c>
      <c r="E1058" t="s">
        <v>61</v>
      </c>
      <c r="F1058" s="14" t="s">
        <v>2083</v>
      </c>
      <c r="G1058">
        <v>41</v>
      </c>
      <c r="H1058" t="s">
        <v>164</v>
      </c>
      <c r="I1058">
        <v>41649543</v>
      </c>
      <c r="J1058" t="str">
        <f>RIGHT(КХЛ[[#This Row],[Дата рождения]],4)</f>
        <v>1976</v>
      </c>
    </row>
    <row r="1059" spans="3:10" x14ac:dyDescent="0.3">
      <c r="C1059">
        <v>1681</v>
      </c>
      <c r="D1059" t="s">
        <v>2084</v>
      </c>
      <c r="E1059" t="s">
        <v>61</v>
      </c>
      <c r="F1059" s="14" t="s">
        <v>2085</v>
      </c>
      <c r="G1059">
        <v>38</v>
      </c>
      <c r="H1059" t="s">
        <v>63</v>
      </c>
      <c r="I1059">
        <v>63095200</v>
      </c>
      <c r="J1059" t="str">
        <f>RIGHT(КХЛ[[#This Row],[Дата рождения]],4)</f>
        <v>1979</v>
      </c>
    </row>
    <row r="1060" spans="3:10" x14ac:dyDescent="0.3">
      <c r="C1060">
        <v>1209</v>
      </c>
      <c r="D1060" t="s">
        <v>2086</v>
      </c>
      <c r="E1060" t="s">
        <v>61</v>
      </c>
      <c r="F1060" s="14" t="s">
        <v>2087</v>
      </c>
      <c r="G1060">
        <v>33</v>
      </c>
      <c r="H1060" t="s">
        <v>63</v>
      </c>
      <c r="I1060">
        <v>90579081</v>
      </c>
      <c r="J1060" t="str">
        <f>RIGHT(КХЛ[[#This Row],[Дата рождения]],4)</f>
        <v>1984</v>
      </c>
    </row>
    <row r="1061" spans="3:10" x14ac:dyDescent="0.3">
      <c r="C1061">
        <v>337</v>
      </c>
      <c r="D1061" t="s">
        <v>2088</v>
      </c>
      <c r="E1061" t="s">
        <v>61</v>
      </c>
      <c r="F1061" s="14" t="s">
        <v>2089</v>
      </c>
      <c r="G1061">
        <v>37</v>
      </c>
      <c r="H1061" t="s">
        <v>63</v>
      </c>
      <c r="I1061">
        <v>72610548</v>
      </c>
      <c r="J1061" t="str">
        <f>RIGHT(КХЛ[[#This Row],[Дата рождения]],4)</f>
        <v>1981</v>
      </c>
    </row>
    <row r="1062" spans="3:10" x14ac:dyDescent="0.3">
      <c r="C1062">
        <v>1136</v>
      </c>
      <c r="D1062" t="s">
        <v>2090</v>
      </c>
      <c r="E1062" t="s">
        <v>72</v>
      </c>
      <c r="F1062" s="14" t="s">
        <v>2091</v>
      </c>
      <c r="G1062">
        <v>33</v>
      </c>
      <c r="H1062" t="s">
        <v>63</v>
      </c>
      <c r="I1062">
        <v>69823839</v>
      </c>
      <c r="J1062" t="str">
        <f>RIGHT(КХЛ[[#This Row],[Дата рождения]],4)</f>
        <v>1984</v>
      </c>
    </row>
    <row r="1063" spans="3:10" x14ac:dyDescent="0.3">
      <c r="C1063">
        <v>1</v>
      </c>
      <c r="D1063" t="s">
        <v>2092</v>
      </c>
      <c r="E1063" t="s">
        <v>67</v>
      </c>
      <c r="F1063" s="14" t="s">
        <v>2093</v>
      </c>
      <c r="G1063">
        <v>33</v>
      </c>
      <c r="H1063" t="s">
        <v>63</v>
      </c>
      <c r="I1063">
        <v>25719799</v>
      </c>
      <c r="J1063" t="str">
        <f>RIGHT(КХЛ[[#This Row],[Дата рождения]],4)</f>
        <v>1984</v>
      </c>
    </row>
    <row r="1064" spans="3:10" x14ac:dyDescent="0.3">
      <c r="C1064">
        <v>62</v>
      </c>
      <c r="D1064" t="s">
        <v>2094</v>
      </c>
      <c r="E1064" t="s">
        <v>61</v>
      </c>
      <c r="F1064" s="14" t="s">
        <v>2095</v>
      </c>
      <c r="G1064">
        <v>28</v>
      </c>
      <c r="H1064" t="s">
        <v>63</v>
      </c>
      <c r="I1064">
        <v>87475308</v>
      </c>
      <c r="J1064" t="str">
        <f>RIGHT(КХЛ[[#This Row],[Дата рождения]],4)</f>
        <v>1989</v>
      </c>
    </row>
    <row r="1065" spans="3:10" x14ac:dyDescent="0.3">
      <c r="C1065">
        <v>1321</v>
      </c>
      <c r="D1065" t="s">
        <v>2096</v>
      </c>
      <c r="E1065" t="s">
        <v>61</v>
      </c>
      <c r="F1065" s="14" t="s">
        <v>2097</v>
      </c>
      <c r="G1065">
        <v>34</v>
      </c>
      <c r="H1065" t="s">
        <v>78</v>
      </c>
      <c r="I1065">
        <v>83072523</v>
      </c>
      <c r="J1065" t="str">
        <f>RIGHT(КХЛ[[#This Row],[Дата рождения]],4)</f>
        <v>1983</v>
      </c>
    </row>
    <row r="1066" spans="3:10" x14ac:dyDescent="0.3">
      <c r="C1066">
        <v>1423</v>
      </c>
      <c r="D1066" t="s">
        <v>2098</v>
      </c>
      <c r="E1066" t="s">
        <v>61</v>
      </c>
      <c r="F1066" s="14" t="s">
        <v>2099</v>
      </c>
      <c r="G1066">
        <v>26</v>
      </c>
      <c r="H1066" t="s">
        <v>63</v>
      </c>
      <c r="I1066">
        <v>38936116</v>
      </c>
      <c r="J1066" t="str">
        <f>RIGHT(КХЛ[[#This Row],[Дата рождения]],4)</f>
        <v>1991</v>
      </c>
    </row>
    <row r="1067" spans="3:10" x14ac:dyDescent="0.3">
      <c r="C1067">
        <v>1624</v>
      </c>
      <c r="D1067" t="s">
        <v>2100</v>
      </c>
      <c r="E1067" t="s">
        <v>67</v>
      </c>
      <c r="F1067" s="14" t="s">
        <v>2101</v>
      </c>
      <c r="G1067">
        <v>36</v>
      </c>
      <c r="H1067" t="s">
        <v>78</v>
      </c>
      <c r="I1067">
        <v>53125603</v>
      </c>
      <c r="J1067" t="str">
        <f>RIGHT(КХЛ[[#This Row],[Дата рождения]],4)</f>
        <v>1981</v>
      </c>
    </row>
    <row r="1068" spans="3:10" x14ac:dyDescent="0.3">
      <c r="C1068">
        <v>1025</v>
      </c>
      <c r="D1068" t="s">
        <v>2102</v>
      </c>
      <c r="E1068" t="s">
        <v>61</v>
      </c>
      <c r="F1068" s="14" t="s">
        <v>2103</v>
      </c>
      <c r="G1068">
        <v>35</v>
      </c>
      <c r="H1068" t="s">
        <v>115</v>
      </c>
      <c r="I1068">
        <v>14476315</v>
      </c>
      <c r="J1068" t="str">
        <f>RIGHT(КХЛ[[#This Row],[Дата рождения]],4)</f>
        <v>1982</v>
      </c>
    </row>
    <row r="1069" spans="3:10" x14ac:dyDescent="0.3">
      <c r="C1069">
        <v>964</v>
      </c>
      <c r="D1069" t="s">
        <v>2104</v>
      </c>
      <c r="E1069" t="s">
        <v>61</v>
      </c>
      <c r="F1069" s="14" t="s">
        <v>2105</v>
      </c>
      <c r="G1069">
        <v>19</v>
      </c>
      <c r="H1069" t="s">
        <v>63</v>
      </c>
      <c r="I1069">
        <v>108339</v>
      </c>
      <c r="J1069" t="str">
        <f>RIGHT(КХЛ[[#This Row],[Дата рождения]],4)</f>
        <v>1998</v>
      </c>
    </row>
    <row r="1070" spans="3:10" x14ac:dyDescent="0.3">
      <c r="C1070">
        <v>58</v>
      </c>
      <c r="D1070" t="s">
        <v>2106</v>
      </c>
      <c r="E1070" t="s">
        <v>67</v>
      </c>
      <c r="F1070" s="14" t="s">
        <v>2107</v>
      </c>
      <c r="G1070">
        <v>40</v>
      </c>
      <c r="H1070" t="s">
        <v>127</v>
      </c>
      <c r="I1070">
        <v>40427366</v>
      </c>
      <c r="J1070" t="str">
        <f>RIGHT(КХЛ[[#This Row],[Дата рождения]],4)</f>
        <v>1977</v>
      </c>
    </row>
    <row r="1071" spans="3:10" x14ac:dyDescent="0.3">
      <c r="C1071">
        <v>705</v>
      </c>
      <c r="D1071" t="s">
        <v>2108</v>
      </c>
      <c r="E1071" t="s">
        <v>72</v>
      </c>
      <c r="F1071" s="14" t="s">
        <v>2109</v>
      </c>
      <c r="G1071">
        <v>36</v>
      </c>
      <c r="H1071" t="s">
        <v>127</v>
      </c>
      <c r="I1071">
        <v>41045563</v>
      </c>
      <c r="J1071" t="str">
        <f>RIGHT(КХЛ[[#This Row],[Дата рождения]],4)</f>
        <v>1981</v>
      </c>
    </row>
    <row r="1072" spans="3:10" x14ac:dyDescent="0.3">
      <c r="C1072">
        <v>737</v>
      </c>
      <c r="D1072" t="s">
        <v>2110</v>
      </c>
      <c r="E1072" t="s">
        <v>61</v>
      </c>
      <c r="F1072" s="14" t="s">
        <v>1885</v>
      </c>
      <c r="G1072">
        <v>27</v>
      </c>
      <c r="H1072" t="s">
        <v>127</v>
      </c>
      <c r="I1072">
        <v>17194899</v>
      </c>
      <c r="J1072" t="str">
        <f>RIGHT(КХЛ[[#This Row],[Дата рождения]],4)</f>
        <v>1990</v>
      </c>
    </row>
    <row r="1073" spans="3:10" x14ac:dyDescent="0.3">
      <c r="C1073">
        <v>484</v>
      </c>
      <c r="D1073" t="s">
        <v>2111</v>
      </c>
      <c r="E1073" t="s">
        <v>61</v>
      </c>
      <c r="F1073" s="14" t="s">
        <v>2112</v>
      </c>
      <c r="G1073">
        <v>36</v>
      </c>
      <c r="H1073" t="s">
        <v>63</v>
      </c>
      <c r="I1073">
        <v>45990691</v>
      </c>
      <c r="J1073" t="str">
        <f>RIGHT(КХЛ[[#This Row],[Дата рождения]],4)</f>
        <v>1982</v>
      </c>
    </row>
    <row r="1074" spans="3:10" x14ac:dyDescent="0.3">
      <c r="C1074">
        <v>1385</v>
      </c>
      <c r="D1074" t="s">
        <v>2113</v>
      </c>
      <c r="E1074" t="s">
        <v>61</v>
      </c>
      <c r="F1074" s="14" t="s">
        <v>2114</v>
      </c>
      <c r="G1074">
        <v>23</v>
      </c>
      <c r="H1074" t="s">
        <v>120</v>
      </c>
      <c r="I1074">
        <v>16397199</v>
      </c>
      <c r="J1074" t="str">
        <f>RIGHT(КХЛ[[#This Row],[Дата рождения]],4)</f>
        <v>1994</v>
      </c>
    </row>
    <row r="1075" spans="3:10" x14ac:dyDescent="0.3">
      <c r="C1075">
        <v>1592</v>
      </c>
      <c r="D1075" t="s">
        <v>2115</v>
      </c>
      <c r="E1075" t="s">
        <v>61</v>
      </c>
      <c r="F1075" s="14" t="s">
        <v>2116</v>
      </c>
      <c r="G1075">
        <v>37</v>
      </c>
      <c r="H1075" t="s">
        <v>164</v>
      </c>
      <c r="I1075">
        <v>16543878</v>
      </c>
      <c r="J1075" t="str">
        <f>RIGHT(КХЛ[[#This Row],[Дата рождения]],4)</f>
        <v>1980</v>
      </c>
    </row>
    <row r="1076" spans="3:10" x14ac:dyDescent="0.3">
      <c r="C1076">
        <v>222</v>
      </c>
      <c r="D1076" t="s">
        <v>2117</v>
      </c>
      <c r="E1076" t="s">
        <v>61</v>
      </c>
      <c r="F1076" s="14" t="s">
        <v>665</v>
      </c>
      <c r="G1076">
        <v>31</v>
      </c>
      <c r="H1076" t="s">
        <v>127</v>
      </c>
      <c r="I1076">
        <v>12022412</v>
      </c>
      <c r="J1076" t="str">
        <f>RIGHT(КХЛ[[#This Row],[Дата рождения]],4)</f>
        <v>1986</v>
      </c>
    </row>
    <row r="1077" spans="3:10" x14ac:dyDescent="0.3">
      <c r="C1077">
        <v>751</v>
      </c>
      <c r="D1077" t="s">
        <v>2118</v>
      </c>
      <c r="E1077" t="s">
        <v>67</v>
      </c>
      <c r="F1077" s="14" t="s">
        <v>1722</v>
      </c>
      <c r="G1077">
        <v>26</v>
      </c>
      <c r="H1077" t="s">
        <v>1131</v>
      </c>
      <c r="I1077">
        <v>28358715</v>
      </c>
      <c r="J1077" t="str">
        <f>RIGHT(КХЛ[[#This Row],[Дата рождения]],4)</f>
        <v>1991</v>
      </c>
    </row>
    <row r="1078" spans="3:10" x14ac:dyDescent="0.3">
      <c r="C1078">
        <v>97</v>
      </c>
      <c r="D1078" t="s">
        <v>2119</v>
      </c>
      <c r="E1078" t="s">
        <v>61</v>
      </c>
      <c r="F1078" s="14" t="s">
        <v>2120</v>
      </c>
      <c r="G1078">
        <v>24</v>
      </c>
      <c r="H1078" t="s">
        <v>63</v>
      </c>
      <c r="I1078">
        <v>97255047</v>
      </c>
      <c r="J1078" t="str">
        <f>RIGHT(КХЛ[[#This Row],[Дата рождения]],4)</f>
        <v>1993</v>
      </c>
    </row>
    <row r="1079" spans="3:10" x14ac:dyDescent="0.3">
      <c r="C1079">
        <v>16</v>
      </c>
      <c r="D1079" t="s">
        <v>2121</v>
      </c>
      <c r="E1079" t="s">
        <v>61</v>
      </c>
      <c r="F1079" s="14" t="s">
        <v>2122</v>
      </c>
      <c r="G1079">
        <v>32</v>
      </c>
      <c r="H1079" t="s">
        <v>106</v>
      </c>
      <c r="I1079">
        <v>11414624</v>
      </c>
      <c r="J1079" t="str">
        <f>RIGHT(КХЛ[[#This Row],[Дата рождения]],4)</f>
        <v>1985</v>
      </c>
    </row>
    <row r="1080" spans="3:10" x14ac:dyDescent="0.3">
      <c r="C1080">
        <v>393</v>
      </c>
      <c r="D1080" t="s">
        <v>2123</v>
      </c>
      <c r="E1080" t="s">
        <v>67</v>
      </c>
      <c r="F1080" s="14" t="s">
        <v>566</v>
      </c>
      <c r="G1080">
        <v>34</v>
      </c>
      <c r="H1080" t="s">
        <v>120</v>
      </c>
      <c r="I1080">
        <v>60319875</v>
      </c>
      <c r="J1080" t="str">
        <f>RIGHT(КХЛ[[#This Row],[Дата рождения]],4)</f>
        <v>1983</v>
      </c>
    </row>
    <row r="1081" spans="3:10" x14ac:dyDescent="0.3">
      <c r="C1081">
        <v>28</v>
      </c>
      <c r="D1081" t="s">
        <v>2124</v>
      </c>
      <c r="E1081" t="s">
        <v>67</v>
      </c>
      <c r="F1081" s="14" t="s">
        <v>2125</v>
      </c>
      <c r="G1081">
        <v>22</v>
      </c>
      <c r="H1081" t="s">
        <v>63</v>
      </c>
      <c r="I1081">
        <v>28251067</v>
      </c>
      <c r="J1081" t="str">
        <f>RIGHT(КХЛ[[#This Row],[Дата рождения]],4)</f>
        <v>1995</v>
      </c>
    </row>
    <row r="1082" spans="3:10" x14ac:dyDescent="0.3">
      <c r="C1082">
        <v>1541</v>
      </c>
      <c r="D1082" t="s">
        <v>2126</v>
      </c>
      <c r="E1082" t="s">
        <v>67</v>
      </c>
      <c r="F1082" s="14" t="s">
        <v>568</v>
      </c>
      <c r="G1082">
        <v>23</v>
      </c>
      <c r="H1082" t="s">
        <v>63</v>
      </c>
      <c r="I1082">
        <v>22209932</v>
      </c>
      <c r="J1082" t="str">
        <f>RIGHT(КХЛ[[#This Row],[Дата рождения]],4)</f>
        <v>1994</v>
      </c>
    </row>
    <row r="1083" spans="3:10" x14ac:dyDescent="0.3">
      <c r="C1083">
        <v>799</v>
      </c>
      <c r="D1083" t="s">
        <v>2127</v>
      </c>
      <c r="E1083" t="s">
        <v>72</v>
      </c>
      <c r="F1083" s="14" t="s">
        <v>2128</v>
      </c>
      <c r="G1083">
        <v>23</v>
      </c>
      <c r="H1083" t="s">
        <v>63</v>
      </c>
      <c r="I1083">
        <v>75757550</v>
      </c>
      <c r="J1083" t="str">
        <f>RIGHT(КХЛ[[#This Row],[Дата рождения]],4)</f>
        <v>1994</v>
      </c>
    </row>
    <row r="1084" spans="3:10" x14ac:dyDescent="0.3">
      <c r="C1084">
        <v>889</v>
      </c>
      <c r="D1084" t="s">
        <v>2129</v>
      </c>
      <c r="E1084" t="s">
        <v>61</v>
      </c>
      <c r="F1084" s="14" t="s">
        <v>2130</v>
      </c>
      <c r="G1084">
        <v>33</v>
      </c>
      <c r="H1084" t="s">
        <v>63</v>
      </c>
      <c r="I1084">
        <v>26828701</v>
      </c>
      <c r="J1084" t="str">
        <f>RIGHT(КХЛ[[#This Row],[Дата рождения]],4)</f>
        <v>1985</v>
      </c>
    </row>
    <row r="1085" spans="3:10" x14ac:dyDescent="0.3">
      <c r="C1085">
        <v>676</v>
      </c>
      <c r="D1085" t="s">
        <v>2131</v>
      </c>
      <c r="E1085" t="s">
        <v>61</v>
      </c>
      <c r="F1085" s="14" t="s">
        <v>2132</v>
      </c>
      <c r="G1085">
        <v>22</v>
      </c>
      <c r="H1085" t="s">
        <v>63</v>
      </c>
      <c r="I1085">
        <v>69633508</v>
      </c>
      <c r="J1085" t="str">
        <f>RIGHT(КХЛ[[#This Row],[Дата рождения]],4)</f>
        <v>1996</v>
      </c>
    </row>
    <row r="1086" spans="3:10" x14ac:dyDescent="0.3">
      <c r="C1086">
        <v>1746</v>
      </c>
      <c r="D1086" t="s">
        <v>2133</v>
      </c>
      <c r="E1086" t="s">
        <v>67</v>
      </c>
      <c r="F1086" s="14" t="s">
        <v>2134</v>
      </c>
      <c r="G1086">
        <v>24</v>
      </c>
      <c r="H1086" t="s">
        <v>63</v>
      </c>
      <c r="I1086">
        <v>11533048</v>
      </c>
      <c r="J1086" t="str">
        <f>RIGHT(КХЛ[[#This Row],[Дата рождения]],4)</f>
        <v>1993</v>
      </c>
    </row>
    <row r="1087" spans="3:10" x14ac:dyDescent="0.3">
      <c r="C1087">
        <v>921</v>
      </c>
      <c r="D1087" t="s">
        <v>2135</v>
      </c>
      <c r="E1087" t="s">
        <v>61</v>
      </c>
      <c r="F1087" s="14" t="s">
        <v>2136</v>
      </c>
      <c r="G1087">
        <v>27</v>
      </c>
      <c r="H1087" t="s">
        <v>78</v>
      </c>
      <c r="I1087">
        <v>17269111</v>
      </c>
      <c r="J1087" t="str">
        <f>RIGHT(КХЛ[[#This Row],[Дата рождения]],4)</f>
        <v>1990</v>
      </c>
    </row>
    <row r="1088" spans="3:10" x14ac:dyDescent="0.3">
      <c r="C1088">
        <v>558</v>
      </c>
      <c r="D1088" t="s">
        <v>2137</v>
      </c>
      <c r="E1088" t="s">
        <v>67</v>
      </c>
      <c r="F1088" s="14" t="s">
        <v>2138</v>
      </c>
      <c r="G1088">
        <v>27</v>
      </c>
      <c r="H1088" t="s">
        <v>63</v>
      </c>
      <c r="I1088">
        <v>58112097</v>
      </c>
      <c r="J1088" t="str">
        <f>RIGHT(КХЛ[[#This Row],[Дата рождения]],4)</f>
        <v>1990</v>
      </c>
    </row>
    <row r="1089" spans="3:10" x14ac:dyDescent="0.3">
      <c r="C1089">
        <v>568</v>
      </c>
      <c r="D1089" t="s">
        <v>2139</v>
      </c>
      <c r="E1089" t="s">
        <v>67</v>
      </c>
      <c r="F1089" s="14" t="s">
        <v>2140</v>
      </c>
      <c r="G1089">
        <v>25</v>
      </c>
      <c r="H1089" t="s">
        <v>95</v>
      </c>
      <c r="I1089">
        <v>52656239</v>
      </c>
      <c r="J1089" t="str">
        <f>RIGHT(КХЛ[[#This Row],[Дата рождения]],4)</f>
        <v>1992</v>
      </c>
    </row>
    <row r="1090" spans="3:10" x14ac:dyDescent="0.3">
      <c r="C1090">
        <v>1361</v>
      </c>
      <c r="D1090" t="s">
        <v>2141</v>
      </c>
      <c r="E1090" t="s">
        <v>67</v>
      </c>
      <c r="F1090" s="14" t="s">
        <v>2142</v>
      </c>
      <c r="G1090">
        <v>30</v>
      </c>
      <c r="H1090" t="s">
        <v>63</v>
      </c>
      <c r="I1090">
        <v>85694889</v>
      </c>
      <c r="J1090" t="str">
        <f>RIGHT(КХЛ[[#This Row],[Дата рождения]],4)</f>
        <v>1987</v>
      </c>
    </row>
    <row r="1091" spans="3:10" x14ac:dyDescent="0.3">
      <c r="C1091">
        <v>1191</v>
      </c>
      <c r="D1091" t="s">
        <v>2143</v>
      </c>
      <c r="E1091" t="s">
        <v>61</v>
      </c>
      <c r="F1091" s="14" t="s">
        <v>2144</v>
      </c>
      <c r="G1091">
        <v>33</v>
      </c>
      <c r="H1091" t="s">
        <v>127</v>
      </c>
      <c r="I1091">
        <v>76318330</v>
      </c>
      <c r="J1091" t="str">
        <f>RIGHT(КХЛ[[#This Row],[Дата рождения]],4)</f>
        <v>1984</v>
      </c>
    </row>
    <row r="1092" spans="3:10" x14ac:dyDescent="0.3">
      <c r="C1092">
        <v>1125</v>
      </c>
      <c r="D1092" t="s">
        <v>2145</v>
      </c>
      <c r="E1092" t="s">
        <v>61</v>
      </c>
      <c r="F1092" s="14" t="s">
        <v>2146</v>
      </c>
      <c r="G1092">
        <v>30</v>
      </c>
      <c r="H1092" t="s">
        <v>63</v>
      </c>
      <c r="I1092">
        <v>33986907</v>
      </c>
      <c r="J1092" t="str">
        <f>RIGHT(КХЛ[[#This Row],[Дата рождения]],4)</f>
        <v>1987</v>
      </c>
    </row>
    <row r="1093" spans="3:10" x14ac:dyDescent="0.3">
      <c r="C1093">
        <v>1106</v>
      </c>
      <c r="D1093" t="s">
        <v>2147</v>
      </c>
      <c r="E1093" t="s">
        <v>61</v>
      </c>
      <c r="F1093" s="14" t="s">
        <v>2148</v>
      </c>
      <c r="G1093">
        <v>42</v>
      </c>
      <c r="H1093" t="s">
        <v>127</v>
      </c>
      <c r="I1093">
        <v>35909649</v>
      </c>
      <c r="J1093" t="str">
        <f>RIGHT(КХЛ[[#This Row],[Дата рождения]],4)</f>
        <v>1975</v>
      </c>
    </row>
    <row r="1094" spans="3:10" x14ac:dyDescent="0.3">
      <c r="C1094">
        <v>693</v>
      </c>
      <c r="D1094" t="s">
        <v>2149</v>
      </c>
      <c r="E1094" t="s">
        <v>72</v>
      </c>
      <c r="F1094" s="14" t="s">
        <v>2150</v>
      </c>
      <c r="G1094">
        <v>27</v>
      </c>
      <c r="H1094" t="s">
        <v>127</v>
      </c>
      <c r="I1094">
        <v>13131776</v>
      </c>
      <c r="J1094" t="str">
        <f>RIGHT(КХЛ[[#This Row],[Дата рождения]],4)</f>
        <v>1990</v>
      </c>
    </row>
    <row r="1095" spans="3:10" x14ac:dyDescent="0.3">
      <c r="C1095">
        <v>271</v>
      </c>
      <c r="D1095" t="s">
        <v>2151</v>
      </c>
      <c r="E1095" t="s">
        <v>72</v>
      </c>
      <c r="F1095" s="14" t="s">
        <v>2152</v>
      </c>
      <c r="G1095">
        <v>26</v>
      </c>
      <c r="H1095" t="s">
        <v>63</v>
      </c>
      <c r="I1095">
        <v>34798385</v>
      </c>
      <c r="J1095" t="str">
        <f>RIGHT(КХЛ[[#This Row],[Дата рождения]],4)</f>
        <v>1991</v>
      </c>
    </row>
    <row r="1096" spans="3:10" x14ac:dyDescent="0.3">
      <c r="C1096">
        <v>1324</v>
      </c>
      <c r="D1096" t="s">
        <v>2153</v>
      </c>
      <c r="E1096" t="s">
        <v>67</v>
      </c>
      <c r="F1096" s="14" t="s">
        <v>2154</v>
      </c>
      <c r="G1096">
        <v>36</v>
      </c>
      <c r="H1096" t="s">
        <v>63</v>
      </c>
      <c r="I1096">
        <v>38053958</v>
      </c>
      <c r="J1096" t="str">
        <f>RIGHT(КХЛ[[#This Row],[Дата рождения]],4)</f>
        <v>1981</v>
      </c>
    </row>
    <row r="1097" spans="3:10" x14ac:dyDescent="0.3">
      <c r="C1097">
        <v>707</v>
      </c>
      <c r="D1097" t="s">
        <v>2155</v>
      </c>
      <c r="E1097" t="s">
        <v>61</v>
      </c>
      <c r="F1097" s="14" t="s">
        <v>2156</v>
      </c>
      <c r="G1097">
        <v>38</v>
      </c>
      <c r="H1097" t="s">
        <v>164</v>
      </c>
      <c r="I1097">
        <v>77462311</v>
      </c>
      <c r="J1097" t="str">
        <f>RIGHT(КХЛ[[#This Row],[Дата рождения]],4)</f>
        <v>1979</v>
      </c>
    </row>
    <row r="1098" spans="3:10" x14ac:dyDescent="0.3">
      <c r="C1098">
        <v>616</v>
      </c>
      <c r="D1098" t="s">
        <v>2157</v>
      </c>
      <c r="E1098" t="s">
        <v>61</v>
      </c>
      <c r="F1098" s="14" t="s">
        <v>2158</v>
      </c>
      <c r="G1098">
        <v>21</v>
      </c>
      <c r="H1098" t="s">
        <v>63</v>
      </c>
      <c r="I1098">
        <v>25849224</v>
      </c>
      <c r="J1098" t="str">
        <f>RIGHT(КХЛ[[#This Row],[Дата рождения]],4)</f>
        <v>1996</v>
      </c>
    </row>
    <row r="1099" spans="3:10" x14ac:dyDescent="0.3">
      <c r="C1099">
        <v>1117</v>
      </c>
      <c r="D1099" t="s">
        <v>2159</v>
      </c>
      <c r="E1099" t="s">
        <v>61</v>
      </c>
      <c r="F1099" s="14" t="s">
        <v>683</v>
      </c>
      <c r="G1099">
        <v>33</v>
      </c>
      <c r="H1099" t="s">
        <v>78</v>
      </c>
      <c r="I1099">
        <v>2115277</v>
      </c>
      <c r="J1099" t="str">
        <f>RIGHT(КХЛ[[#This Row],[Дата рождения]],4)</f>
        <v>1984</v>
      </c>
    </row>
    <row r="1100" spans="3:10" x14ac:dyDescent="0.3">
      <c r="C1100">
        <v>1149</v>
      </c>
      <c r="D1100" t="s">
        <v>2160</v>
      </c>
      <c r="E1100" t="s">
        <v>61</v>
      </c>
      <c r="F1100" s="14" t="s">
        <v>2161</v>
      </c>
      <c r="G1100">
        <v>39</v>
      </c>
      <c r="H1100" t="s">
        <v>106</v>
      </c>
      <c r="I1100">
        <v>58219210</v>
      </c>
      <c r="J1100" t="str">
        <f>RIGHT(КХЛ[[#This Row],[Дата рождения]],4)</f>
        <v>1978</v>
      </c>
    </row>
    <row r="1101" spans="3:10" x14ac:dyDescent="0.3">
      <c r="C1101">
        <v>1090</v>
      </c>
      <c r="D1101" t="s">
        <v>2162</v>
      </c>
      <c r="E1101" t="s">
        <v>61</v>
      </c>
      <c r="F1101" s="14" t="s">
        <v>2163</v>
      </c>
      <c r="G1101">
        <v>22</v>
      </c>
      <c r="H1101" t="s">
        <v>63</v>
      </c>
      <c r="I1101">
        <v>61029608</v>
      </c>
      <c r="J1101" t="str">
        <f>RIGHT(КХЛ[[#This Row],[Дата рождения]],4)</f>
        <v>1996</v>
      </c>
    </row>
    <row r="1102" spans="3:10" x14ac:dyDescent="0.3">
      <c r="C1102">
        <v>1150</v>
      </c>
      <c r="D1102" t="s">
        <v>2164</v>
      </c>
      <c r="E1102" t="s">
        <v>67</v>
      </c>
      <c r="F1102" s="14" t="s">
        <v>2165</v>
      </c>
      <c r="G1102">
        <v>21</v>
      </c>
      <c r="H1102" t="s">
        <v>63</v>
      </c>
      <c r="I1102">
        <v>10937540</v>
      </c>
      <c r="J1102" t="str">
        <f>RIGHT(КХЛ[[#This Row],[Дата рождения]],4)</f>
        <v>1996</v>
      </c>
    </row>
    <row r="1103" spans="3:10" x14ac:dyDescent="0.3">
      <c r="C1103">
        <v>678</v>
      </c>
      <c r="D1103" t="s">
        <v>2166</v>
      </c>
      <c r="E1103" t="s">
        <v>67</v>
      </c>
      <c r="F1103" s="14" t="s">
        <v>2167</v>
      </c>
      <c r="G1103">
        <v>24</v>
      </c>
      <c r="H1103" t="s">
        <v>63</v>
      </c>
      <c r="I1103">
        <v>5943715</v>
      </c>
      <c r="J1103" t="str">
        <f>RIGHT(КХЛ[[#This Row],[Дата рождения]],4)</f>
        <v>1993</v>
      </c>
    </row>
    <row r="1104" spans="3:10" x14ac:dyDescent="0.3">
      <c r="C1104">
        <v>1188</v>
      </c>
      <c r="D1104" t="s">
        <v>2168</v>
      </c>
      <c r="E1104" t="s">
        <v>67</v>
      </c>
      <c r="F1104" s="14" t="s">
        <v>2169</v>
      </c>
      <c r="G1104">
        <v>46</v>
      </c>
      <c r="H1104" t="s">
        <v>63</v>
      </c>
      <c r="I1104">
        <v>54283387</v>
      </c>
      <c r="J1104" t="str">
        <f>RIGHT(КХЛ[[#This Row],[Дата рождения]],4)</f>
        <v>1971</v>
      </c>
    </row>
    <row r="1105" spans="3:10" x14ac:dyDescent="0.3">
      <c r="C1105">
        <v>1145</v>
      </c>
      <c r="D1105" t="s">
        <v>2170</v>
      </c>
      <c r="E1105" t="s">
        <v>61</v>
      </c>
      <c r="F1105" s="14" t="s">
        <v>2171</v>
      </c>
      <c r="G1105">
        <v>34</v>
      </c>
      <c r="H1105" t="s">
        <v>63</v>
      </c>
      <c r="I1105">
        <v>1075957</v>
      </c>
      <c r="J1105" t="str">
        <f>RIGHT(КХЛ[[#This Row],[Дата рождения]],4)</f>
        <v>1983</v>
      </c>
    </row>
    <row r="1106" spans="3:10" x14ac:dyDescent="0.3">
      <c r="C1106">
        <v>1061</v>
      </c>
      <c r="D1106" t="s">
        <v>2172</v>
      </c>
      <c r="E1106" t="s">
        <v>67</v>
      </c>
      <c r="F1106" s="14" t="s">
        <v>730</v>
      </c>
      <c r="G1106">
        <v>23</v>
      </c>
      <c r="H1106" t="s">
        <v>115</v>
      </c>
      <c r="I1106">
        <v>39392275</v>
      </c>
      <c r="J1106" t="str">
        <f>RIGHT(КХЛ[[#This Row],[Дата рождения]],4)</f>
        <v>1994</v>
      </c>
    </row>
    <row r="1107" spans="3:10" x14ac:dyDescent="0.3">
      <c r="C1107">
        <v>427</v>
      </c>
      <c r="D1107" t="s">
        <v>2173</v>
      </c>
      <c r="E1107" t="s">
        <v>61</v>
      </c>
      <c r="F1107" s="14" t="s">
        <v>2174</v>
      </c>
      <c r="G1107">
        <v>30</v>
      </c>
      <c r="H1107" t="s">
        <v>63</v>
      </c>
      <c r="I1107">
        <v>7876016</v>
      </c>
      <c r="J1107" t="str">
        <f>RIGHT(КХЛ[[#This Row],[Дата рождения]],4)</f>
        <v>1987</v>
      </c>
    </row>
    <row r="1108" spans="3:10" x14ac:dyDescent="0.3">
      <c r="C1108">
        <v>115</v>
      </c>
      <c r="D1108" t="s">
        <v>2175</v>
      </c>
      <c r="E1108" t="s">
        <v>67</v>
      </c>
      <c r="F1108" s="14" t="s">
        <v>2176</v>
      </c>
      <c r="G1108">
        <v>33</v>
      </c>
      <c r="H1108" t="s">
        <v>63</v>
      </c>
      <c r="I1108">
        <v>52109505</v>
      </c>
      <c r="J1108" t="str">
        <f>RIGHT(КХЛ[[#This Row],[Дата рождения]],4)</f>
        <v>1984</v>
      </c>
    </row>
    <row r="1109" spans="3:10" x14ac:dyDescent="0.3">
      <c r="C1109">
        <v>894</v>
      </c>
      <c r="D1109" t="s">
        <v>2177</v>
      </c>
      <c r="E1109" t="s">
        <v>67</v>
      </c>
      <c r="F1109" s="14" t="s">
        <v>2178</v>
      </c>
      <c r="G1109">
        <v>39</v>
      </c>
      <c r="H1109" t="s">
        <v>63</v>
      </c>
      <c r="I1109">
        <v>7772116</v>
      </c>
      <c r="J1109" t="str">
        <f>RIGHT(КХЛ[[#This Row],[Дата рождения]],4)</f>
        <v>1978</v>
      </c>
    </row>
    <row r="1110" spans="3:10" x14ac:dyDescent="0.3">
      <c r="C1110">
        <v>965</v>
      </c>
      <c r="D1110" t="s">
        <v>2179</v>
      </c>
      <c r="E1110" t="s">
        <v>61</v>
      </c>
      <c r="F1110" s="14" t="s">
        <v>2180</v>
      </c>
      <c r="G1110">
        <v>31</v>
      </c>
      <c r="H1110" t="s">
        <v>127</v>
      </c>
      <c r="I1110">
        <v>44016617</v>
      </c>
      <c r="J1110" t="str">
        <f>RIGHT(КХЛ[[#This Row],[Дата рождения]],4)</f>
        <v>1986</v>
      </c>
    </row>
    <row r="1111" spans="3:10" x14ac:dyDescent="0.3">
      <c r="C1111">
        <v>1119</v>
      </c>
      <c r="D1111" t="s">
        <v>2181</v>
      </c>
      <c r="E1111" t="s">
        <v>61</v>
      </c>
      <c r="F1111" s="14" t="s">
        <v>2182</v>
      </c>
      <c r="G1111">
        <v>35</v>
      </c>
      <c r="H1111" t="s">
        <v>63</v>
      </c>
      <c r="I1111">
        <v>24638367</v>
      </c>
      <c r="J1111" t="str">
        <f>RIGHT(КХЛ[[#This Row],[Дата рождения]],4)</f>
        <v>1982</v>
      </c>
    </row>
    <row r="1112" spans="3:10" x14ac:dyDescent="0.3">
      <c r="C1112">
        <v>685</v>
      </c>
      <c r="D1112" t="s">
        <v>2183</v>
      </c>
      <c r="E1112" t="s">
        <v>67</v>
      </c>
      <c r="F1112" s="14" t="s">
        <v>2184</v>
      </c>
      <c r="G1112">
        <v>36</v>
      </c>
      <c r="H1112" t="s">
        <v>106</v>
      </c>
      <c r="I1112">
        <v>32310984</v>
      </c>
      <c r="J1112" t="str">
        <f>RIGHT(КХЛ[[#This Row],[Дата рождения]],4)</f>
        <v>1981</v>
      </c>
    </row>
    <row r="1113" spans="3:10" x14ac:dyDescent="0.3">
      <c r="C1113">
        <v>1643</v>
      </c>
      <c r="D1113" t="s">
        <v>2185</v>
      </c>
      <c r="E1113" t="s">
        <v>67</v>
      </c>
      <c r="F1113" s="14" t="s">
        <v>2186</v>
      </c>
      <c r="G1113">
        <v>24</v>
      </c>
      <c r="H1113" t="s">
        <v>63</v>
      </c>
      <c r="I1113">
        <v>97843756</v>
      </c>
      <c r="J1113" t="str">
        <f>RIGHT(КХЛ[[#This Row],[Дата рождения]],4)</f>
        <v>1993</v>
      </c>
    </row>
    <row r="1114" spans="3:10" x14ac:dyDescent="0.3">
      <c r="C1114">
        <v>1491</v>
      </c>
      <c r="D1114" t="s">
        <v>2187</v>
      </c>
      <c r="E1114" t="s">
        <v>67</v>
      </c>
      <c r="F1114" s="14" t="s">
        <v>758</v>
      </c>
      <c r="G1114">
        <v>32</v>
      </c>
      <c r="H1114" t="s">
        <v>63</v>
      </c>
      <c r="I1114">
        <v>69302726</v>
      </c>
      <c r="J1114" t="str">
        <f>RIGHT(КХЛ[[#This Row],[Дата рождения]],4)</f>
        <v>1985</v>
      </c>
    </row>
    <row r="1115" spans="3:10" x14ac:dyDescent="0.3">
      <c r="C1115">
        <v>1367</v>
      </c>
      <c r="D1115" t="s">
        <v>2188</v>
      </c>
      <c r="E1115" t="s">
        <v>61</v>
      </c>
      <c r="F1115" s="14" t="s">
        <v>2189</v>
      </c>
      <c r="G1115">
        <v>25</v>
      </c>
      <c r="H1115" t="s">
        <v>198</v>
      </c>
      <c r="I1115">
        <v>4804113</v>
      </c>
      <c r="J1115" t="str">
        <f>RIGHT(КХЛ[[#This Row],[Дата рождения]],4)</f>
        <v>1992</v>
      </c>
    </row>
    <row r="1116" spans="3:10" x14ac:dyDescent="0.3">
      <c r="C1116">
        <v>1084</v>
      </c>
      <c r="D1116" t="s">
        <v>2190</v>
      </c>
      <c r="E1116" t="s">
        <v>72</v>
      </c>
      <c r="F1116" s="14" t="s">
        <v>2191</v>
      </c>
      <c r="G1116">
        <v>40</v>
      </c>
      <c r="H1116" t="s">
        <v>115</v>
      </c>
      <c r="I1116">
        <v>38399892</v>
      </c>
      <c r="J1116" t="str">
        <f>RIGHT(КХЛ[[#This Row],[Дата рождения]],4)</f>
        <v>1978</v>
      </c>
    </row>
    <row r="1117" spans="3:10" x14ac:dyDescent="0.3">
      <c r="C1117">
        <v>942</v>
      </c>
      <c r="D1117" t="s">
        <v>2192</v>
      </c>
      <c r="E1117" t="s">
        <v>67</v>
      </c>
      <c r="F1117" s="14" t="s">
        <v>2193</v>
      </c>
      <c r="G1117">
        <v>37</v>
      </c>
      <c r="H1117" t="s">
        <v>63</v>
      </c>
      <c r="I1117">
        <v>55269792</v>
      </c>
      <c r="J1117" t="str">
        <f>RIGHT(КХЛ[[#This Row],[Дата рождения]],4)</f>
        <v>1980</v>
      </c>
    </row>
    <row r="1118" spans="3:10" x14ac:dyDescent="0.3">
      <c r="C1118">
        <v>1077</v>
      </c>
      <c r="D1118" t="s">
        <v>2194</v>
      </c>
      <c r="E1118" t="s">
        <v>61</v>
      </c>
      <c r="F1118" s="14" t="s">
        <v>1549</v>
      </c>
      <c r="G1118">
        <v>30</v>
      </c>
      <c r="H1118" t="s">
        <v>78</v>
      </c>
      <c r="I1118">
        <v>85400478</v>
      </c>
      <c r="J1118" t="str">
        <f>RIGHT(КХЛ[[#This Row],[Дата рождения]],4)</f>
        <v>1987</v>
      </c>
    </row>
    <row r="1119" spans="3:10" x14ac:dyDescent="0.3">
      <c r="C1119">
        <v>1219</v>
      </c>
      <c r="D1119" t="s">
        <v>2195</v>
      </c>
      <c r="E1119" t="s">
        <v>67</v>
      </c>
      <c r="F1119" s="14" t="s">
        <v>1751</v>
      </c>
      <c r="G1119">
        <v>20</v>
      </c>
      <c r="H1119" t="s">
        <v>63</v>
      </c>
      <c r="I1119">
        <v>70951767</v>
      </c>
      <c r="J1119" t="str">
        <f>RIGHT(КХЛ[[#This Row],[Дата рождения]],4)</f>
        <v>1997</v>
      </c>
    </row>
    <row r="1120" spans="3:10" x14ac:dyDescent="0.3">
      <c r="C1120">
        <v>809</v>
      </c>
      <c r="D1120" t="s">
        <v>2196</v>
      </c>
      <c r="E1120" t="s">
        <v>61</v>
      </c>
      <c r="F1120" s="14" t="s">
        <v>2197</v>
      </c>
      <c r="G1120">
        <v>30</v>
      </c>
      <c r="H1120" t="s">
        <v>120</v>
      </c>
      <c r="I1120">
        <v>23555962</v>
      </c>
      <c r="J1120" t="str">
        <f>RIGHT(КХЛ[[#This Row],[Дата рождения]],4)</f>
        <v>1987</v>
      </c>
    </row>
    <row r="1121" spans="3:10" x14ac:dyDescent="0.3">
      <c r="C1121">
        <v>203</v>
      </c>
      <c r="D1121" t="s">
        <v>2198</v>
      </c>
      <c r="E1121" t="s">
        <v>67</v>
      </c>
      <c r="F1121" s="14" t="s">
        <v>2199</v>
      </c>
      <c r="G1121">
        <v>23</v>
      </c>
      <c r="H1121" t="s">
        <v>63</v>
      </c>
      <c r="I1121">
        <v>829644</v>
      </c>
      <c r="J1121" t="str">
        <f>RIGHT(КХЛ[[#This Row],[Дата рождения]],4)</f>
        <v>1994</v>
      </c>
    </row>
    <row r="1122" spans="3:10" x14ac:dyDescent="0.3">
      <c r="C1122">
        <v>1085</v>
      </c>
      <c r="D1122" t="s">
        <v>2200</v>
      </c>
      <c r="E1122" t="s">
        <v>61</v>
      </c>
      <c r="F1122" s="14" t="s">
        <v>2201</v>
      </c>
      <c r="G1122">
        <v>31</v>
      </c>
      <c r="H1122" t="s">
        <v>115</v>
      </c>
      <c r="I1122">
        <v>64673785</v>
      </c>
      <c r="J1122" t="str">
        <f>RIGHT(КХЛ[[#This Row],[Дата рождения]],4)</f>
        <v>1986</v>
      </c>
    </row>
    <row r="1123" spans="3:10" x14ac:dyDescent="0.3">
      <c r="C1123">
        <v>290</v>
      </c>
      <c r="D1123" t="s">
        <v>2202</v>
      </c>
      <c r="E1123" t="s">
        <v>61</v>
      </c>
      <c r="F1123" s="14" t="s">
        <v>2203</v>
      </c>
      <c r="G1123">
        <v>23</v>
      </c>
      <c r="H1123" t="s">
        <v>88</v>
      </c>
      <c r="I1123">
        <v>11826031</v>
      </c>
      <c r="J1123" t="str">
        <f>RIGHT(КХЛ[[#This Row],[Дата рождения]],4)</f>
        <v>1994</v>
      </c>
    </row>
    <row r="1124" spans="3:10" x14ac:dyDescent="0.3">
      <c r="C1124">
        <v>428</v>
      </c>
      <c r="D1124" t="s">
        <v>2204</v>
      </c>
      <c r="E1124" t="s">
        <v>61</v>
      </c>
      <c r="F1124" s="14" t="s">
        <v>2205</v>
      </c>
      <c r="G1124">
        <v>40</v>
      </c>
      <c r="H1124" t="s">
        <v>127</v>
      </c>
      <c r="I1124">
        <v>87071365</v>
      </c>
      <c r="J1124" t="str">
        <f>RIGHT(КХЛ[[#This Row],[Дата рождения]],4)</f>
        <v>1977</v>
      </c>
    </row>
    <row r="1125" spans="3:10" x14ac:dyDescent="0.3">
      <c r="C1125">
        <v>988</v>
      </c>
      <c r="D1125" t="s">
        <v>1166</v>
      </c>
      <c r="E1125" t="s">
        <v>61</v>
      </c>
      <c r="F1125" s="14" t="s">
        <v>1167</v>
      </c>
      <c r="G1125">
        <v>32</v>
      </c>
      <c r="H1125" t="s">
        <v>63</v>
      </c>
      <c r="I1125">
        <v>62900883</v>
      </c>
      <c r="J1125" t="str">
        <f>RIGHT(КХЛ[[#This Row],[Дата рождения]],4)</f>
        <v>1986</v>
      </c>
    </row>
    <row r="1126" spans="3:10" x14ac:dyDescent="0.3">
      <c r="C1126">
        <v>1060</v>
      </c>
      <c r="D1126" t="s">
        <v>2206</v>
      </c>
      <c r="E1126" t="s">
        <v>61</v>
      </c>
      <c r="F1126" s="14" t="s">
        <v>2207</v>
      </c>
      <c r="G1126">
        <v>23</v>
      </c>
      <c r="H1126" t="s">
        <v>95</v>
      </c>
      <c r="I1126">
        <v>39782107</v>
      </c>
      <c r="J1126" t="str">
        <f>RIGHT(КХЛ[[#This Row],[Дата рождения]],4)</f>
        <v>1994</v>
      </c>
    </row>
    <row r="1127" spans="3:10" x14ac:dyDescent="0.3">
      <c r="C1127">
        <v>924</v>
      </c>
      <c r="D1127" t="s">
        <v>86</v>
      </c>
      <c r="E1127" t="s">
        <v>67</v>
      </c>
      <c r="F1127" s="14" t="s">
        <v>87</v>
      </c>
      <c r="G1127">
        <v>26</v>
      </c>
      <c r="H1127" t="s">
        <v>88</v>
      </c>
      <c r="I1127">
        <v>74284671</v>
      </c>
      <c r="J1127" t="str">
        <f>RIGHT(КХЛ[[#This Row],[Дата рождения]],4)</f>
        <v>1991</v>
      </c>
    </row>
    <row r="1128" spans="3:10" x14ac:dyDescent="0.3">
      <c r="C1128">
        <v>515</v>
      </c>
      <c r="D1128" t="s">
        <v>2208</v>
      </c>
      <c r="E1128" t="s">
        <v>61</v>
      </c>
      <c r="F1128" s="14" t="s">
        <v>84</v>
      </c>
      <c r="G1128">
        <v>22</v>
      </c>
      <c r="H1128" t="s">
        <v>63</v>
      </c>
      <c r="I1128">
        <v>92368990</v>
      </c>
      <c r="J1128" t="str">
        <f>RIGHT(КХЛ[[#This Row],[Дата рождения]],4)</f>
        <v>1995</v>
      </c>
    </row>
    <row r="1129" spans="3:10" x14ac:dyDescent="0.3">
      <c r="C1129">
        <v>935</v>
      </c>
      <c r="D1129" t="s">
        <v>2209</v>
      </c>
      <c r="E1129" t="s">
        <v>67</v>
      </c>
      <c r="F1129" s="14" t="s">
        <v>2210</v>
      </c>
      <c r="G1129">
        <v>23</v>
      </c>
      <c r="H1129" t="s">
        <v>85</v>
      </c>
      <c r="I1129">
        <v>83531977</v>
      </c>
      <c r="J1129" t="str">
        <f>RIGHT(КХЛ[[#This Row],[Дата рождения]],4)</f>
        <v>1994</v>
      </c>
    </row>
    <row r="1130" spans="3:10" x14ac:dyDescent="0.3">
      <c r="C1130">
        <v>884</v>
      </c>
      <c r="D1130" t="s">
        <v>1245</v>
      </c>
      <c r="E1130" t="s">
        <v>61</v>
      </c>
      <c r="F1130" s="14" t="s">
        <v>1246</v>
      </c>
      <c r="G1130">
        <v>43</v>
      </c>
      <c r="H1130" t="s">
        <v>120</v>
      </c>
      <c r="I1130">
        <v>85046054</v>
      </c>
      <c r="J1130" t="str">
        <f>RIGHT(КХЛ[[#This Row],[Дата рождения]],4)</f>
        <v>1974</v>
      </c>
    </row>
    <row r="1131" spans="3:10" x14ac:dyDescent="0.3">
      <c r="C1131">
        <v>1097</v>
      </c>
      <c r="D1131" t="s">
        <v>2211</v>
      </c>
      <c r="E1131" t="s">
        <v>72</v>
      </c>
      <c r="F1131" s="14" t="s">
        <v>2212</v>
      </c>
      <c r="G1131">
        <v>25</v>
      </c>
      <c r="H1131" t="s">
        <v>78</v>
      </c>
      <c r="I1131">
        <v>72990777</v>
      </c>
      <c r="J1131" t="str">
        <f>RIGHT(КХЛ[[#This Row],[Дата рождения]],4)</f>
        <v>1992</v>
      </c>
    </row>
    <row r="1132" spans="3:10" x14ac:dyDescent="0.3">
      <c r="C1132">
        <v>1548</v>
      </c>
      <c r="D1132" t="s">
        <v>2213</v>
      </c>
      <c r="E1132" t="s">
        <v>61</v>
      </c>
      <c r="F1132" s="14" t="s">
        <v>2214</v>
      </c>
      <c r="G1132">
        <v>20</v>
      </c>
      <c r="H1132" t="s">
        <v>63</v>
      </c>
      <c r="I1132">
        <v>73946166</v>
      </c>
      <c r="J1132" t="str">
        <f>RIGHT(КХЛ[[#This Row],[Дата рождения]],4)</f>
        <v>1997</v>
      </c>
    </row>
    <row r="1133" spans="3:10" x14ac:dyDescent="0.3">
      <c r="C1133">
        <v>1425</v>
      </c>
      <c r="D1133" t="s">
        <v>2215</v>
      </c>
      <c r="E1133" t="s">
        <v>72</v>
      </c>
      <c r="F1133" s="14" t="s">
        <v>2216</v>
      </c>
      <c r="G1133">
        <v>34</v>
      </c>
      <c r="H1133" t="s">
        <v>106</v>
      </c>
      <c r="I1133">
        <v>8413312</v>
      </c>
      <c r="J1133" t="str">
        <f>RIGHT(КХЛ[[#This Row],[Дата рождения]],4)</f>
        <v>1983</v>
      </c>
    </row>
    <row r="1134" spans="3:10" x14ac:dyDescent="0.3">
      <c r="C1134">
        <v>366</v>
      </c>
      <c r="D1134" t="s">
        <v>2217</v>
      </c>
      <c r="E1134" t="s">
        <v>67</v>
      </c>
      <c r="F1134" s="14" t="s">
        <v>2218</v>
      </c>
      <c r="G1134">
        <v>27</v>
      </c>
      <c r="H1134" t="s">
        <v>63</v>
      </c>
      <c r="I1134">
        <v>67538366</v>
      </c>
      <c r="J1134" t="str">
        <f>RIGHT(КХЛ[[#This Row],[Дата рождения]],4)</f>
        <v>1990</v>
      </c>
    </row>
    <row r="1135" spans="3:10" x14ac:dyDescent="0.3">
      <c r="C1135">
        <v>99</v>
      </c>
      <c r="D1135" t="s">
        <v>2219</v>
      </c>
      <c r="E1135" t="s">
        <v>61</v>
      </c>
      <c r="F1135" s="14" t="s">
        <v>2220</v>
      </c>
      <c r="G1135">
        <v>38</v>
      </c>
      <c r="H1135" t="s">
        <v>63</v>
      </c>
      <c r="I1135">
        <v>85597830</v>
      </c>
      <c r="J1135" t="str">
        <f>RIGHT(КХЛ[[#This Row],[Дата рождения]],4)</f>
        <v>1979</v>
      </c>
    </row>
    <row r="1136" spans="3:10" x14ac:dyDescent="0.3">
      <c r="C1136">
        <v>832</v>
      </c>
      <c r="D1136" t="s">
        <v>2221</v>
      </c>
      <c r="E1136" t="s">
        <v>61</v>
      </c>
      <c r="F1136" s="14" t="s">
        <v>2222</v>
      </c>
      <c r="G1136">
        <v>37</v>
      </c>
      <c r="H1136" t="s">
        <v>106</v>
      </c>
      <c r="I1136">
        <v>82485858</v>
      </c>
      <c r="J1136" t="str">
        <f>RIGHT(КХЛ[[#This Row],[Дата рождения]],4)</f>
        <v>1980</v>
      </c>
    </row>
    <row r="1137" spans="3:10" x14ac:dyDescent="0.3">
      <c r="C1137">
        <v>510</v>
      </c>
      <c r="D1137" t="s">
        <v>2223</v>
      </c>
      <c r="E1137" t="s">
        <v>61</v>
      </c>
      <c r="F1137" s="14" t="s">
        <v>2224</v>
      </c>
      <c r="G1137">
        <v>26</v>
      </c>
      <c r="H1137" t="s">
        <v>63</v>
      </c>
      <c r="I1137">
        <v>51153059</v>
      </c>
      <c r="J1137" t="str">
        <f>RIGHT(КХЛ[[#This Row],[Дата рождения]],4)</f>
        <v>1991</v>
      </c>
    </row>
    <row r="1138" spans="3:10" x14ac:dyDescent="0.3">
      <c r="C1138">
        <v>1015</v>
      </c>
      <c r="D1138" t="s">
        <v>299</v>
      </c>
      <c r="E1138" t="s">
        <v>61</v>
      </c>
      <c r="F1138" s="14" t="s">
        <v>300</v>
      </c>
      <c r="G1138">
        <v>35</v>
      </c>
      <c r="H1138" t="s">
        <v>88</v>
      </c>
      <c r="I1138">
        <v>52247443</v>
      </c>
      <c r="J1138" t="str">
        <f>RIGHT(КХЛ[[#This Row],[Дата рождения]],4)</f>
        <v>1982</v>
      </c>
    </row>
    <row r="1139" spans="3:10" x14ac:dyDescent="0.3">
      <c r="C1139">
        <v>377</v>
      </c>
      <c r="D1139" t="s">
        <v>2225</v>
      </c>
      <c r="E1139" t="s">
        <v>67</v>
      </c>
      <c r="F1139" s="14" t="s">
        <v>2226</v>
      </c>
      <c r="G1139">
        <v>23</v>
      </c>
      <c r="H1139" t="s">
        <v>63</v>
      </c>
      <c r="I1139">
        <v>7756348</v>
      </c>
      <c r="J1139" t="str">
        <f>RIGHT(КХЛ[[#This Row],[Дата рождения]],4)</f>
        <v>1995</v>
      </c>
    </row>
    <row r="1140" spans="3:10" x14ac:dyDescent="0.3">
      <c r="C1140">
        <v>38</v>
      </c>
      <c r="D1140" t="s">
        <v>2227</v>
      </c>
      <c r="E1140" t="s">
        <v>61</v>
      </c>
      <c r="F1140" s="14" t="s">
        <v>2228</v>
      </c>
      <c r="G1140">
        <v>44</v>
      </c>
      <c r="H1140" t="s">
        <v>120</v>
      </c>
      <c r="I1140">
        <v>77714354</v>
      </c>
      <c r="J1140" t="str">
        <f>RIGHT(КХЛ[[#This Row],[Дата рождения]],4)</f>
        <v>1973</v>
      </c>
    </row>
    <row r="1141" spans="3:10" x14ac:dyDescent="0.3">
      <c r="C1141">
        <v>1001</v>
      </c>
      <c r="D1141" t="s">
        <v>2229</v>
      </c>
      <c r="E1141" t="s">
        <v>61</v>
      </c>
      <c r="F1141" s="14" t="s">
        <v>2230</v>
      </c>
      <c r="G1141">
        <v>32</v>
      </c>
      <c r="H1141" t="s">
        <v>127</v>
      </c>
      <c r="I1141">
        <v>34703043</v>
      </c>
      <c r="J1141" t="str">
        <f>RIGHT(КХЛ[[#This Row],[Дата рождения]],4)</f>
        <v>1985</v>
      </c>
    </row>
    <row r="1142" spans="3:10" x14ac:dyDescent="0.3">
      <c r="C1142">
        <v>535</v>
      </c>
      <c r="D1142" t="s">
        <v>2231</v>
      </c>
      <c r="E1142" t="s">
        <v>67</v>
      </c>
      <c r="F1142" s="14" t="s">
        <v>2232</v>
      </c>
      <c r="G1142">
        <v>34</v>
      </c>
      <c r="H1142" t="s">
        <v>63</v>
      </c>
      <c r="I1142">
        <v>24120596</v>
      </c>
      <c r="J1142" t="str">
        <f>RIGHT(КХЛ[[#This Row],[Дата рождения]],4)</f>
        <v>1983</v>
      </c>
    </row>
    <row r="1143" spans="3:10" x14ac:dyDescent="0.3">
      <c r="C1143">
        <v>126</v>
      </c>
      <c r="D1143" t="s">
        <v>2233</v>
      </c>
      <c r="E1143" t="s">
        <v>67</v>
      </c>
      <c r="F1143" s="14" t="s">
        <v>2234</v>
      </c>
      <c r="G1143">
        <v>39</v>
      </c>
      <c r="H1143" t="s">
        <v>115</v>
      </c>
      <c r="I1143">
        <v>28913906</v>
      </c>
      <c r="J1143" t="str">
        <f>RIGHT(КХЛ[[#This Row],[Дата рождения]],4)</f>
        <v>1978</v>
      </c>
    </row>
    <row r="1144" spans="3:10" x14ac:dyDescent="0.3">
      <c r="C1144">
        <v>34</v>
      </c>
      <c r="D1144" t="s">
        <v>2235</v>
      </c>
      <c r="E1144" t="s">
        <v>67</v>
      </c>
      <c r="F1144" s="14" t="s">
        <v>2236</v>
      </c>
      <c r="G1144">
        <v>36</v>
      </c>
      <c r="H1144" t="s">
        <v>63</v>
      </c>
      <c r="I1144">
        <v>15798865</v>
      </c>
      <c r="J1144" t="str">
        <f>RIGHT(КХЛ[[#This Row],[Дата рождения]],4)</f>
        <v>1981</v>
      </c>
    </row>
    <row r="1145" spans="3:10" x14ac:dyDescent="0.3">
      <c r="C1145">
        <v>1663</v>
      </c>
      <c r="D1145" t="s">
        <v>2237</v>
      </c>
      <c r="E1145" t="s">
        <v>72</v>
      </c>
      <c r="F1145" s="14" t="s">
        <v>2238</v>
      </c>
      <c r="G1145">
        <v>45</v>
      </c>
      <c r="H1145" t="s">
        <v>63</v>
      </c>
      <c r="I1145">
        <v>9098075</v>
      </c>
      <c r="J1145" t="str">
        <f>RIGHT(КХЛ[[#This Row],[Дата рождения]],4)</f>
        <v>1972</v>
      </c>
    </row>
    <row r="1146" spans="3:10" x14ac:dyDescent="0.3">
      <c r="C1146">
        <v>1158</v>
      </c>
      <c r="D1146" t="s">
        <v>2239</v>
      </c>
      <c r="E1146" t="s">
        <v>61</v>
      </c>
      <c r="F1146" s="14" t="s">
        <v>2240</v>
      </c>
      <c r="G1146">
        <v>38</v>
      </c>
      <c r="H1146" t="s">
        <v>63</v>
      </c>
      <c r="I1146">
        <v>17018231</v>
      </c>
      <c r="J1146" t="str">
        <f>RIGHT(КХЛ[[#This Row],[Дата рождения]],4)</f>
        <v>1979</v>
      </c>
    </row>
    <row r="1147" spans="3:10" x14ac:dyDescent="0.3">
      <c r="C1147">
        <v>810</v>
      </c>
      <c r="D1147" t="s">
        <v>2241</v>
      </c>
      <c r="E1147" t="s">
        <v>72</v>
      </c>
      <c r="F1147" s="14" t="s">
        <v>2242</v>
      </c>
      <c r="G1147">
        <v>21</v>
      </c>
      <c r="H1147" t="s">
        <v>63</v>
      </c>
      <c r="I1147">
        <v>39199408</v>
      </c>
      <c r="J1147" t="str">
        <f>RIGHT(КХЛ[[#This Row],[Дата рождения]],4)</f>
        <v>1996</v>
      </c>
    </row>
    <row r="1148" spans="3:10" x14ac:dyDescent="0.3">
      <c r="C1148">
        <v>110</v>
      </c>
      <c r="D1148" t="s">
        <v>2243</v>
      </c>
      <c r="E1148" t="s">
        <v>61</v>
      </c>
      <c r="F1148" s="14" t="s">
        <v>2244</v>
      </c>
      <c r="G1148">
        <v>28</v>
      </c>
      <c r="H1148" t="s">
        <v>63</v>
      </c>
      <c r="I1148">
        <v>23778730</v>
      </c>
      <c r="J1148" t="str">
        <f>RIGHT(КХЛ[[#This Row],[Дата рождения]],4)</f>
        <v>1989</v>
      </c>
    </row>
    <row r="1149" spans="3:10" x14ac:dyDescent="0.3">
      <c r="C1149">
        <v>291</v>
      </c>
      <c r="D1149" t="s">
        <v>2245</v>
      </c>
      <c r="E1149" t="s">
        <v>61</v>
      </c>
      <c r="F1149" s="14" t="s">
        <v>2246</v>
      </c>
      <c r="G1149">
        <v>45</v>
      </c>
      <c r="H1149" t="s">
        <v>63</v>
      </c>
      <c r="I1149">
        <v>33413783</v>
      </c>
      <c r="J1149" t="str">
        <f>RIGHT(КХЛ[[#This Row],[Дата рождения]],4)</f>
        <v>1972</v>
      </c>
    </row>
    <row r="1150" spans="3:10" x14ac:dyDescent="0.3">
      <c r="C1150">
        <v>203</v>
      </c>
      <c r="D1150" t="s">
        <v>2247</v>
      </c>
      <c r="E1150" t="s">
        <v>61</v>
      </c>
      <c r="F1150" s="14" t="s">
        <v>2248</v>
      </c>
      <c r="G1150">
        <v>42</v>
      </c>
      <c r="H1150" t="s">
        <v>106</v>
      </c>
      <c r="I1150">
        <v>40197026</v>
      </c>
      <c r="J1150" t="str">
        <f>RIGHT(КХЛ[[#This Row],[Дата рождения]],4)</f>
        <v>1975</v>
      </c>
    </row>
    <row r="1151" spans="3:10" x14ac:dyDescent="0.3">
      <c r="C1151">
        <v>545</v>
      </c>
      <c r="D1151" t="s">
        <v>1532</v>
      </c>
      <c r="E1151" t="s">
        <v>67</v>
      </c>
      <c r="F1151" s="14" t="s">
        <v>2249</v>
      </c>
      <c r="G1151">
        <v>42</v>
      </c>
      <c r="H1151" t="s">
        <v>63</v>
      </c>
      <c r="I1151">
        <v>17339272</v>
      </c>
      <c r="J1151" t="str">
        <f>RIGHT(КХЛ[[#This Row],[Дата рождения]],4)</f>
        <v>1975</v>
      </c>
    </row>
    <row r="1152" spans="3:10" x14ac:dyDescent="0.3">
      <c r="C1152">
        <v>1312</v>
      </c>
      <c r="D1152" t="s">
        <v>2250</v>
      </c>
      <c r="E1152" t="s">
        <v>72</v>
      </c>
      <c r="F1152" s="14" t="s">
        <v>2251</v>
      </c>
      <c r="G1152">
        <v>38</v>
      </c>
      <c r="H1152" t="s">
        <v>120</v>
      </c>
      <c r="I1152">
        <v>27624199</v>
      </c>
      <c r="J1152" t="str">
        <f>RIGHT(КХЛ[[#This Row],[Дата рождения]],4)</f>
        <v>1979</v>
      </c>
    </row>
    <row r="1153" spans="3:10" x14ac:dyDescent="0.3">
      <c r="C1153">
        <v>1754</v>
      </c>
      <c r="D1153" t="s">
        <v>2252</v>
      </c>
      <c r="E1153" t="s">
        <v>72</v>
      </c>
      <c r="F1153" s="14" t="s">
        <v>1299</v>
      </c>
      <c r="G1153">
        <v>21</v>
      </c>
      <c r="H1153" t="s">
        <v>120</v>
      </c>
      <c r="I1153">
        <v>4893335</v>
      </c>
      <c r="J1153" t="str">
        <f>RIGHT(КХЛ[[#This Row],[Дата рождения]],4)</f>
        <v>1996</v>
      </c>
    </row>
    <row r="1154" spans="3:10" x14ac:dyDescent="0.3">
      <c r="C1154">
        <v>904</v>
      </c>
      <c r="D1154" t="s">
        <v>1403</v>
      </c>
      <c r="E1154" t="s">
        <v>67</v>
      </c>
      <c r="F1154" s="14" t="s">
        <v>1404</v>
      </c>
      <c r="G1154">
        <v>30</v>
      </c>
      <c r="H1154" t="s">
        <v>95</v>
      </c>
      <c r="I1154">
        <v>79201860</v>
      </c>
      <c r="J1154" t="str">
        <f>RIGHT(КХЛ[[#This Row],[Дата рождения]],4)</f>
        <v>1987</v>
      </c>
    </row>
    <row r="1155" spans="3:10" x14ac:dyDescent="0.3">
      <c r="C1155">
        <v>1232</v>
      </c>
      <c r="D1155" t="s">
        <v>2253</v>
      </c>
      <c r="E1155" t="s">
        <v>61</v>
      </c>
      <c r="F1155" s="14" t="s">
        <v>2254</v>
      </c>
      <c r="G1155">
        <v>24</v>
      </c>
      <c r="H1155" t="s">
        <v>88</v>
      </c>
      <c r="I1155">
        <v>92185969</v>
      </c>
      <c r="J1155" t="str">
        <f>RIGHT(КХЛ[[#This Row],[Дата рождения]],4)</f>
        <v>1993</v>
      </c>
    </row>
    <row r="1156" spans="3:10" x14ac:dyDescent="0.3">
      <c r="C1156">
        <v>1789</v>
      </c>
      <c r="D1156" t="s">
        <v>2255</v>
      </c>
      <c r="E1156" t="s">
        <v>61</v>
      </c>
      <c r="F1156" s="14" t="s">
        <v>2256</v>
      </c>
      <c r="G1156">
        <v>34</v>
      </c>
      <c r="H1156" t="s">
        <v>106</v>
      </c>
      <c r="I1156">
        <v>81565189</v>
      </c>
      <c r="J1156" t="str">
        <f>RIGHT(КХЛ[[#This Row],[Дата рождения]],4)</f>
        <v>1983</v>
      </c>
    </row>
    <row r="1157" spans="3:10" x14ac:dyDescent="0.3">
      <c r="C1157">
        <v>4</v>
      </c>
      <c r="D1157" t="s">
        <v>2257</v>
      </c>
      <c r="E1157" t="s">
        <v>61</v>
      </c>
      <c r="F1157" s="14" t="s">
        <v>2258</v>
      </c>
      <c r="G1157">
        <v>31</v>
      </c>
      <c r="H1157" t="s">
        <v>63</v>
      </c>
      <c r="I1157">
        <v>92772425</v>
      </c>
      <c r="J1157" t="str">
        <f>RIGHT(КХЛ[[#This Row],[Дата рождения]],4)</f>
        <v>1986</v>
      </c>
    </row>
    <row r="1158" spans="3:10" x14ac:dyDescent="0.3">
      <c r="C1158">
        <v>662</v>
      </c>
      <c r="D1158" t="s">
        <v>2259</v>
      </c>
      <c r="E1158" t="s">
        <v>67</v>
      </c>
      <c r="F1158" s="14" t="s">
        <v>2260</v>
      </c>
      <c r="G1158">
        <v>33</v>
      </c>
      <c r="H1158" t="s">
        <v>95</v>
      </c>
      <c r="I1158">
        <v>35303211</v>
      </c>
      <c r="J1158" t="str">
        <f>RIGHT(КХЛ[[#This Row],[Дата рождения]],4)</f>
        <v>1984</v>
      </c>
    </row>
    <row r="1159" spans="3:10" x14ac:dyDescent="0.3">
      <c r="C1159">
        <v>594</v>
      </c>
      <c r="D1159" t="s">
        <v>2261</v>
      </c>
      <c r="E1159" t="s">
        <v>72</v>
      </c>
      <c r="F1159" s="14" t="s">
        <v>2262</v>
      </c>
      <c r="G1159">
        <v>34</v>
      </c>
      <c r="H1159" t="s">
        <v>78</v>
      </c>
      <c r="I1159">
        <v>83124072</v>
      </c>
      <c r="J1159" t="str">
        <f>RIGHT(КХЛ[[#This Row],[Дата рождения]],4)</f>
        <v>1983</v>
      </c>
    </row>
    <row r="1160" spans="3:10" x14ac:dyDescent="0.3">
      <c r="C1160">
        <v>1637</v>
      </c>
      <c r="D1160" t="s">
        <v>2263</v>
      </c>
      <c r="E1160" t="s">
        <v>72</v>
      </c>
      <c r="F1160" s="14" t="s">
        <v>2264</v>
      </c>
      <c r="G1160">
        <v>20</v>
      </c>
      <c r="H1160" t="s">
        <v>88</v>
      </c>
      <c r="I1160">
        <v>7721259</v>
      </c>
      <c r="J1160" t="str">
        <f>RIGHT(КХЛ[[#This Row],[Дата рождения]],4)</f>
        <v>1997</v>
      </c>
    </row>
    <row r="1161" spans="3:10" x14ac:dyDescent="0.3">
      <c r="C1161">
        <v>836</v>
      </c>
      <c r="D1161" t="s">
        <v>2265</v>
      </c>
      <c r="E1161" t="s">
        <v>67</v>
      </c>
      <c r="F1161" s="14" t="s">
        <v>2266</v>
      </c>
      <c r="G1161">
        <v>31</v>
      </c>
      <c r="H1161" t="s">
        <v>63</v>
      </c>
      <c r="I1161">
        <v>23609178</v>
      </c>
      <c r="J1161" t="str">
        <f>RIGHT(КХЛ[[#This Row],[Дата рождения]],4)</f>
        <v>1986</v>
      </c>
    </row>
    <row r="1162" spans="3:10" x14ac:dyDescent="0.3">
      <c r="C1162">
        <v>353</v>
      </c>
      <c r="D1162" t="s">
        <v>2267</v>
      </c>
      <c r="E1162" t="s">
        <v>67</v>
      </c>
      <c r="F1162" s="14" t="s">
        <v>2268</v>
      </c>
      <c r="G1162">
        <v>41</v>
      </c>
      <c r="H1162" t="s">
        <v>63</v>
      </c>
      <c r="I1162">
        <v>63250789</v>
      </c>
      <c r="J1162" t="str">
        <f>RIGHT(КХЛ[[#This Row],[Дата рождения]],4)</f>
        <v>1976</v>
      </c>
    </row>
    <row r="1163" spans="3:10" x14ac:dyDescent="0.3">
      <c r="C1163">
        <v>342</v>
      </c>
      <c r="D1163" t="s">
        <v>2269</v>
      </c>
      <c r="E1163" t="s">
        <v>67</v>
      </c>
      <c r="F1163" s="14" t="s">
        <v>2270</v>
      </c>
      <c r="G1163">
        <v>26</v>
      </c>
      <c r="H1163" t="s">
        <v>63</v>
      </c>
      <c r="I1163">
        <v>12898849</v>
      </c>
      <c r="J1163" t="str">
        <f>RIGHT(КХЛ[[#This Row],[Дата рождения]],4)</f>
        <v>1991</v>
      </c>
    </row>
    <row r="1164" spans="3:10" x14ac:dyDescent="0.3">
      <c r="C1164">
        <v>759</v>
      </c>
      <c r="D1164" t="s">
        <v>2271</v>
      </c>
      <c r="E1164" t="s">
        <v>72</v>
      </c>
      <c r="F1164" s="14" t="s">
        <v>2272</v>
      </c>
      <c r="G1164">
        <v>37</v>
      </c>
      <c r="H1164" t="s">
        <v>63</v>
      </c>
      <c r="I1164">
        <v>94954290</v>
      </c>
      <c r="J1164" t="str">
        <f>RIGHT(КХЛ[[#This Row],[Дата рождения]],4)</f>
        <v>1980</v>
      </c>
    </row>
    <row r="1165" spans="3:10" x14ac:dyDescent="0.3">
      <c r="C1165">
        <v>538</v>
      </c>
      <c r="D1165" t="s">
        <v>2273</v>
      </c>
      <c r="E1165" t="s">
        <v>67</v>
      </c>
      <c r="F1165" s="14" t="s">
        <v>2274</v>
      </c>
      <c r="G1165">
        <v>23</v>
      </c>
      <c r="H1165" t="s">
        <v>63</v>
      </c>
      <c r="I1165">
        <v>1822065</v>
      </c>
      <c r="J1165" t="str">
        <f>RIGHT(КХЛ[[#This Row],[Дата рождения]],4)</f>
        <v>1994</v>
      </c>
    </row>
    <row r="1166" spans="3:10" x14ac:dyDescent="0.3">
      <c r="C1166">
        <v>191</v>
      </c>
      <c r="D1166" t="s">
        <v>2275</v>
      </c>
      <c r="E1166" t="s">
        <v>61</v>
      </c>
      <c r="F1166" s="14" t="s">
        <v>2276</v>
      </c>
      <c r="G1166">
        <v>19</v>
      </c>
      <c r="H1166" t="s">
        <v>63</v>
      </c>
      <c r="I1166">
        <v>29300244</v>
      </c>
      <c r="J1166" t="str">
        <f>RIGHT(КХЛ[[#This Row],[Дата рождения]],4)</f>
        <v>1998</v>
      </c>
    </row>
    <row r="1167" spans="3:10" x14ac:dyDescent="0.3">
      <c r="C1167">
        <v>852</v>
      </c>
      <c r="D1167" t="s">
        <v>2277</v>
      </c>
      <c r="E1167" t="s">
        <v>61</v>
      </c>
      <c r="F1167" s="14" t="s">
        <v>2278</v>
      </c>
      <c r="G1167">
        <v>18</v>
      </c>
      <c r="H1167" t="s">
        <v>63</v>
      </c>
      <c r="I1167">
        <v>91005089</v>
      </c>
      <c r="J1167" t="str">
        <f>RIGHT(КХЛ[[#This Row],[Дата рождения]],4)</f>
        <v>1999</v>
      </c>
    </row>
    <row r="1168" spans="3:10" x14ac:dyDescent="0.3">
      <c r="C1168">
        <v>832</v>
      </c>
      <c r="D1168" t="s">
        <v>2279</v>
      </c>
      <c r="E1168" t="s">
        <v>61</v>
      </c>
      <c r="F1168" s="14" t="s">
        <v>2280</v>
      </c>
      <c r="G1168">
        <v>24</v>
      </c>
      <c r="H1168" t="s">
        <v>388</v>
      </c>
      <c r="I1168">
        <v>42704662</v>
      </c>
      <c r="J1168" t="str">
        <f>RIGHT(КХЛ[[#This Row],[Дата рождения]],4)</f>
        <v>1994</v>
      </c>
    </row>
    <row r="1169" spans="3:10" x14ac:dyDescent="0.3">
      <c r="C1169">
        <v>1268</v>
      </c>
      <c r="D1169" t="s">
        <v>2281</v>
      </c>
      <c r="E1169" t="s">
        <v>67</v>
      </c>
      <c r="F1169" s="14" t="s">
        <v>2282</v>
      </c>
      <c r="G1169">
        <v>19</v>
      </c>
      <c r="H1169" t="s">
        <v>63</v>
      </c>
      <c r="I1169">
        <v>73844940</v>
      </c>
      <c r="J1169" t="str">
        <f>RIGHT(КХЛ[[#This Row],[Дата рождения]],4)</f>
        <v>1998</v>
      </c>
    </row>
    <row r="1170" spans="3:10" x14ac:dyDescent="0.3">
      <c r="C1170">
        <v>1279</v>
      </c>
      <c r="D1170" t="s">
        <v>2283</v>
      </c>
      <c r="E1170" t="s">
        <v>61</v>
      </c>
      <c r="F1170" s="14" t="s">
        <v>2284</v>
      </c>
      <c r="G1170">
        <v>30</v>
      </c>
      <c r="H1170" t="s">
        <v>63</v>
      </c>
      <c r="I1170">
        <v>69073037</v>
      </c>
      <c r="J1170" t="str">
        <f>RIGHT(КХЛ[[#This Row],[Дата рождения]],4)</f>
        <v>1987</v>
      </c>
    </row>
    <row r="1171" spans="3:10" x14ac:dyDescent="0.3">
      <c r="C1171">
        <v>417</v>
      </c>
      <c r="D1171" t="s">
        <v>2285</v>
      </c>
      <c r="E1171" t="s">
        <v>67</v>
      </c>
      <c r="F1171" s="14" t="s">
        <v>2286</v>
      </c>
      <c r="G1171">
        <v>40</v>
      </c>
      <c r="H1171" t="s">
        <v>63</v>
      </c>
      <c r="I1171">
        <v>81412369</v>
      </c>
      <c r="J1171" t="str">
        <f>RIGHT(КХЛ[[#This Row],[Дата рождения]],4)</f>
        <v>1977</v>
      </c>
    </row>
    <row r="1172" spans="3:10" x14ac:dyDescent="0.3">
      <c r="C1172">
        <v>1424</v>
      </c>
      <c r="D1172" t="s">
        <v>2287</v>
      </c>
      <c r="E1172" t="s">
        <v>67</v>
      </c>
      <c r="F1172" s="14" t="s">
        <v>2288</v>
      </c>
      <c r="G1172">
        <v>19</v>
      </c>
      <c r="H1172" t="s">
        <v>63</v>
      </c>
      <c r="I1172">
        <v>16275060</v>
      </c>
      <c r="J1172" t="str">
        <f>RIGHT(КХЛ[[#This Row],[Дата рождения]],4)</f>
        <v>1998</v>
      </c>
    </row>
    <row r="1173" spans="3:10" x14ac:dyDescent="0.3">
      <c r="C1173">
        <v>1401</v>
      </c>
      <c r="D1173" t="s">
        <v>2289</v>
      </c>
      <c r="E1173" t="s">
        <v>67</v>
      </c>
      <c r="F1173" s="14" t="s">
        <v>1288</v>
      </c>
      <c r="G1173">
        <v>23</v>
      </c>
      <c r="H1173" t="s">
        <v>63</v>
      </c>
      <c r="I1173">
        <v>79060823</v>
      </c>
      <c r="J1173" t="str">
        <f>RIGHT(КХЛ[[#This Row],[Дата рождения]],4)</f>
        <v>1994</v>
      </c>
    </row>
    <row r="1174" spans="3:10" x14ac:dyDescent="0.3">
      <c r="C1174">
        <v>754</v>
      </c>
      <c r="D1174" t="s">
        <v>2290</v>
      </c>
      <c r="E1174" t="s">
        <v>67</v>
      </c>
      <c r="F1174" s="14" t="s">
        <v>2291</v>
      </c>
      <c r="G1174">
        <v>35</v>
      </c>
      <c r="H1174" t="s">
        <v>63</v>
      </c>
      <c r="I1174">
        <v>60507439</v>
      </c>
      <c r="J1174" t="str">
        <f>RIGHT(КХЛ[[#This Row],[Дата рождения]],4)</f>
        <v>1982</v>
      </c>
    </row>
    <row r="1175" spans="3:10" x14ac:dyDescent="0.3">
      <c r="C1175">
        <v>352</v>
      </c>
      <c r="D1175" t="s">
        <v>2292</v>
      </c>
      <c r="E1175" t="s">
        <v>61</v>
      </c>
      <c r="F1175" s="14" t="s">
        <v>2293</v>
      </c>
      <c r="G1175">
        <v>39</v>
      </c>
      <c r="H1175" t="s">
        <v>63</v>
      </c>
      <c r="I1175">
        <v>69287284</v>
      </c>
      <c r="J1175" t="str">
        <f>RIGHT(КХЛ[[#This Row],[Дата рождения]],4)</f>
        <v>1979</v>
      </c>
    </row>
    <row r="1176" spans="3:10" x14ac:dyDescent="0.3">
      <c r="C1176">
        <v>630</v>
      </c>
      <c r="D1176" t="s">
        <v>2294</v>
      </c>
      <c r="E1176" t="s">
        <v>61</v>
      </c>
      <c r="F1176" s="14" t="s">
        <v>2295</v>
      </c>
      <c r="G1176">
        <v>25</v>
      </c>
      <c r="H1176" t="s">
        <v>63</v>
      </c>
      <c r="I1176">
        <v>62843141</v>
      </c>
      <c r="J1176" t="str">
        <f>RIGHT(КХЛ[[#This Row],[Дата рождения]],4)</f>
        <v>1992</v>
      </c>
    </row>
    <row r="1177" spans="3:10" x14ac:dyDescent="0.3">
      <c r="C1177">
        <v>305</v>
      </c>
      <c r="D1177" t="s">
        <v>2296</v>
      </c>
      <c r="E1177" t="s">
        <v>67</v>
      </c>
      <c r="F1177" s="14" t="s">
        <v>2297</v>
      </c>
      <c r="G1177">
        <v>25</v>
      </c>
      <c r="H1177" t="s">
        <v>63</v>
      </c>
      <c r="I1177">
        <v>25327505</v>
      </c>
      <c r="J1177" t="str">
        <f>RIGHT(КХЛ[[#This Row],[Дата рождения]],4)</f>
        <v>1992</v>
      </c>
    </row>
    <row r="1178" spans="3:10" x14ac:dyDescent="0.3">
      <c r="C1178">
        <v>1445</v>
      </c>
      <c r="D1178" t="s">
        <v>2298</v>
      </c>
      <c r="E1178" t="s">
        <v>67</v>
      </c>
      <c r="F1178" s="14" t="s">
        <v>2299</v>
      </c>
      <c r="G1178">
        <v>19</v>
      </c>
      <c r="H1178" t="s">
        <v>63</v>
      </c>
      <c r="I1178">
        <v>96133734</v>
      </c>
      <c r="J1178" t="str">
        <f>RIGHT(КХЛ[[#This Row],[Дата рождения]],4)</f>
        <v>1998</v>
      </c>
    </row>
    <row r="1179" spans="3:10" x14ac:dyDescent="0.3">
      <c r="C1179">
        <v>351</v>
      </c>
      <c r="D1179" t="s">
        <v>2300</v>
      </c>
      <c r="E1179" t="s">
        <v>67</v>
      </c>
      <c r="F1179" s="14" t="s">
        <v>2301</v>
      </c>
      <c r="G1179">
        <v>20</v>
      </c>
      <c r="H1179" t="s">
        <v>63</v>
      </c>
      <c r="I1179">
        <v>73754269</v>
      </c>
      <c r="J1179" t="str">
        <f>RIGHT(КХЛ[[#This Row],[Дата рождения]],4)</f>
        <v>1997</v>
      </c>
    </row>
    <row r="1180" spans="3:10" x14ac:dyDescent="0.3">
      <c r="C1180">
        <v>1434</v>
      </c>
      <c r="D1180" t="s">
        <v>2302</v>
      </c>
      <c r="E1180" t="s">
        <v>67</v>
      </c>
      <c r="F1180" s="14" t="s">
        <v>2303</v>
      </c>
      <c r="G1180">
        <v>29</v>
      </c>
      <c r="H1180" t="s">
        <v>63</v>
      </c>
      <c r="I1180">
        <v>99825784</v>
      </c>
      <c r="J1180" t="str">
        <f>RIGHT(КХЛ[[#This Row],[Дата рождения]],4)</f>
        <v>1988</v>
      </c>
    </row>
    <row r="1181" spans="3:10" x14ac:dyDescent="0.3">
      <c r="C1181">
        <v>1306</v>
      </c>
      <c r="D1181" t="s">
        <v>2304</v>
      </c>
      <c r="E1181" t="s">
        <v>72</v>
      </c>
      <c r="F1181" s="14" t="s">
        <v>2305</v>
      </c>
      <c r="G1181">
        <v>34</v>
      </c>
      <c r="H1181" t="s">
        <v>78</v>
      </c>
      <c r="I1181">
        <v>77185284</v>
      </c>
      <c r="J1181" t="str">
        <f>RIGHT(КХЛ[[#This Row],[Дата рождения]],4)</f>
        <v>1983</v>
      </c>
    </row>
    <row r="1182" spans="3:10" x14ac:dyDescent="0.3">
      <c r="C1182">
        <v>1146</v>
      </c>
      <c r="D1182" t="s">
        <v>2306</v>
      </c>
      <c r="E1182" t="s">
        <v>61</v>
      </c>
      <c r="F1182" s="14" t="s">
        <v>2307</v>
      </c>
      <c r="G1182">
        <v>32</v>
      </c>
      <c r="H1182" t="s">
        <v>63</v>
      </c>
      <c r="I1182">
        <v>92982720</v>
      </c>
      <c r="J1182" t="str">
        <f>RIGHT(КХЛ[[#This Row],[Дата рождения]],4)</f>
        <v>1985</v>
      </c>
    </row>
    <row r="1183" spans="3:10" x14ac:dyDescent="0.3">
      <c r="C1183">
        <v>1053</v>
      </c>
      <c r="D1183" t="s">
        <v>1026</v>
      </c>
      <c r="E1183" t="s">
        <v>61</v>
      </c>
      <c r="F1183" s="14" t="s">
        <v>1027</v>
      </c>
      <c r="G1183">
        <v>29</v>
      </c>
      <c r="H1183" t="s">
        <v>63</v>
      </c>
      <c r="I1183">
        <v>60878322</v>
      </c>
      <c r="J1183" t="str">
        <f>RIGHT(КХЛ[[#This Row],[Дата рождения]],4)</f>
        <v>1988</v>
      </c>
    </row>
    <row r="1184" spans="3:10" x14ac:dyDescent="0.3">
      <c r="C1184">
        <v>1281</v>
      </c>
      <c r="D1184" t="s">
        <v>2308</v>
      </c>
      <c r="E1184" t="s">
        <v>61</v>
      </c>
      <c r="F1184" s="14" t="s">
        <v>2309</v>
      </c>
      <c r="G1184">
        <v>29</v>
      </c>
      <c r="H1184" t="s">
        <v>85</v>
      </c>
      <c r="I1184">
        <v>62188975</v>
      </c>
      <c r="J1184" t="str">
        <f>RIGHT(КХЛ[[#This Row],[Дата рождения]],4)</f>
        <v>1988</v>
      </c>
    </row>
    <row r="1185" spans="3:10" x14ac:dyDescent="0.3">
      <c r="C1185">
        <v>814</v>
      </c>
      <c r="D1185" t="s">
        <v>2310</v>
      </c>
      <c r="E1185" t="s">
        <v>61</v>
      </c>
      <c r="F1185" s="14" t="s">
        <v>2311</v>
      </c>
      <c r="G1185">
        <v>33</v>
      </c>
      <c r="H1185" t="s">
        <v>63</v>
      </c>
      <c r="I1185">
        <v>86386594</v>
      </c>
      <c r="J1185" t="str">
        <f>RIGHT(КХЛ[[#This Row],[Дата рождения]],4)</f>
        <v>1984</v>
      </c>
    </row>
    <row r="1186" spans="3:10" x14ac:dyDescent="0.3">
      <c r="C1186">
        <v>680</v>
      </c>
      <c r="D1186" t="s">
        <v>2312</v>
      </c>
      <c r="E1186" t="s">
        <v>61</v>
      </c>
      <c r="F1186" s="14" t="s">
        <v>2313</v>
      </c>
      <c r="G1186">
        <v>32</v>
      </c>
      <c r="H1186" t="s">
        <v>106</v>
      </c>
      <c r="I1186">
        <v>1953267</v>
      </c>
      <c r="J1186" t="str">
        <f>RIGHT(КХЛ[[#This Row],[Дата рождения]],4)</f>
        <v>1985</v>
      </c>
    </row>
    <row r="1187" spans="3:10" x14ac:dyDescent="0.3">
      <c r="C1187">
        <v>1622</v>
      </c>
      <c r="D1187" t="s">
        <v>2314</v>
      </c>
      <c r="E1187" t="s">
        <v>61</v>
      </c>
      <c r="F1187" s="14" t="s">
        <v>2315</v>
      </c>
      <c r="G1187">
        <v>21</v>
      </c>
      <c r="H1187" t="s">
        <v>78</v>
      </c>
      <c r="I1187">
        <v>22851253</v>
      </c>
      <c r="J1187" t="str">
        <f>RIGHT(КХЛ[[#This Row],[Дата рождения]],4)</f>
        <v>1996</v>
      </c>
    </row>
    <row r="1188" spans="3:10" x14ac:dyDescent="0.3">
      <c r="C1188">
        <v>1509</v>
      </c>
      <c r="D1188" t="s">
        <v>2316</v>
      </c>
      <c r="E1188" t="s">
        <v>67</v>
      </c>
      <c r="F1188" s="14" t="s">
        <v>2317</v>
      </c>
      <c r="G1188">
        <v>20</v>
      </c>
      <c r="H1188" t="s">
        <v>63</v>
      </c>
      <c r="I1188">
        <v>89508324</v>
      </c>
      <c r="J1188" t="str">
        <f>RIGHT(КХЛ[[#This Row],[Дата рождения]],4)</f>
        <v>1997</v>
      </c>
    </row>
    <row r="1189" spans="3:10" x14ac:dyDescent="0.3">
      <c r="C1189">
        <v>1024</v>
      </c>
      <c r="D1189" t="s">
        <v>2318</v>
      </c>
      <c r="E1189" t="s">
        <v>61</v>
      </c>
      <c r="F1189" s="14" t="s">
        <v>485</v>
      </c>
      <c r="G1189">
        <v>26</v>
      </c>
      <c r="H1189" t="s">
        <v>120</v>
      </c>
      <c r="I1189">
        <v>381478</v>
      </c>
      <c r="J1189" t="str">
        <f>RIGHT(КХЛ[[#This Row],[Дата рождения]],4)</f>
        <v>1991</v>
      </c>
    </row>
    <row r="1190" spans="3:10" x14ac:dyDescent="0.3">
      <c r="C1190">
        <v>349</v>
      </c>
      <c r="D1190" t="s">
        <v>2319</v>
      </c>
      <c r="E1190" t="s">
        <v>61</v>
      </c>
      <c r="F1190" s="14" t="s">
        <v>926</v>
      </c>
      <c r="G1190">
        <v>23</v>
      </c>
      <c r="H1190" t="s">
        <v>63</v>
      </c>
      <c r="I1190">
        <v>65496905</v>
      </c>
      <c r="J1190" t="str">
        <f>RIGHT(КХЛ[[#This Row],[Дата рождения]],4)</f>
        <v>1994</v>
      </c>
    </row>
    <row r="1191" spans="3:10" x14ac:dyDescent="0.3">
      <c r="C1191">
        <v>224</v>
      </c>
      <c r="D1191" t="s">
        <v>2320</v>
      </c>
      <c r="E1191" t="s">
        <v>67</v>
      </c>
      <c r="F1191" s="14" t="s">
        <v>2321</v>
      </c>
      <c r="G1191">
        <v>31</v>
      </c>
      <c r="H1191" t="s">
        <v>63</v>
      </c>
      <c r="I1191">
        <v>22939241</v>
      </c>
      <c r="J1191" t="str">
        <f>RIGHT(КХЛ[[#This Row],[Дата рождения]],4)</f>
        <v>1986</v>
      </c>
    </row>
    <row r="1192" spans="3:10" x14ac:dyDescent="0.3">
      <c r="C1192">
        <v>981</v>
      </c>
      <c r="D1192" t="s">
        <v>146</v>
      </c>
      <c r="E1192" t="s">
        <v>61</v>
      </c>
      <c r="F1192" s="14" t="s">
        <v>147</v>
      </c>
      <c r="G1192">
        <v>36</v>
      </c>
      <c r="H1192" t="s">
        <v>88</v>
      </c>
      <c r="I1192">
        <v>22333287</v>
      </c>
      <c r="J1192" t="str">
        <f>RIGHT(КХЛ[[#This Row],[Дата рождения]],4)</f>
        <v>1981</v>
      </c>
    </row>
    <row r="1193" spans="3:10" x14ac:dyDescent="0.3">
      <c r="C1193">
        <v>108</v>
      </c>
      <c r="D1193" t="s">
        <v>2322</v>
      </c>
      <c r="E1193" t="s">
        <v>61</v>
      </c>
      <c r="F1193" s="14" t="s">
        <v>613</v>
      </c>
      <c r="G1193">
        <v>27</v>
      </c>
      <c r="H1193" t="s">
        <v>63</v>
      </c>
      <c r="I1193">
        <v>33619810</v>
      </c>
      <c r="J1193" t="str">
        <f>RIGHT(КХЛ[[#This Row],[Дата рождения]],4)</f>
        <v>1990</v>
      </c>
    </row>
    <row r="1194" spans="3:10" x14ac:dyDescent="0.3">
      <c r="C1194">
        <v>313</v>
      </c>
      <c r="D1194" t="s">
        <v>2323</v>
      </c>
      <c r="E1194" t="s">
        <v>61</v>
      </c>
      <c r="F1194" s="14" t="s">
        <v>691</v>
      </c>
      <c r="G1194">
        <v>26</v>
      </c>
      <c r="H1194" t="s">
        <v>63</v>
      </c>
      <c r="I1194">
        <v>42011999</v>
      </c>
      <c r="J1194" t="str">
        <f>RIGHT(КХЛ[[#This Row],[Дата рождения]],4)</f>
        <v>1991</v>
      </c>
    </row>
    <row r="1195" spans="3:10" x14ac:dyDescent="0.3">
      <c r="C1195">
        <v>719</v>
      </c>
      <c r="D1195" t="s">
        <v>2324</v>
      </c>
      <c r="E1195" t="s">
        <v>67</v>
      </c>
      <c r="F1195" s="14" t="s">
        <v>2325</v>
      </c>
      <c r="G1195">
        <v>37</v>
      </c>
      <c r="H1195" t="s">
        <v>115</v>
      </c>
      <c r="I1195">
        <v>16226018</v>
      </c>
      <c r="J1195" t="str">
        <f>RIGHT(КХЛ[[#This Row],[Дата рождения]],4)</f>
        <v>1980</v>
      </c>
    </row>
    <row r="1196" spans="3:10" x14ac:dyDescent="0.3">
      <c r="C1196">
        <v>919</v>
      </c>
      <c r="D1196" t="s">
        <v>2326</v>
      </c>
      <c r="E1196" t="s">
        <v>61</v>
      </c>
      <c r="F1196" s="14" t="s">
        <v>2327</v>
      </c>
      <c r="G1196">
        <v>19</v>
      </c>
      <c r="H1196" t="s">
        <v>63</v>
      </c>
      <c r="I1196">
        <v>37472101</v>
      </c>
      <c r="J1196" t="str">
        <f>RIGHT(КХЛ[[#This Row],[Дата рождения]],4)</f>
        <v>1998</v>
      </c>
    </row>
    <row r="1197" spans="3:10" x14ac:dyDescent="0.3">
      <c r="C1197">
        <v>1302</v>
      </c>
      <c r="D1197" t="s">
        <v>2328</v>
      </c>
      <c r="E1197" t="s">
        <v>61</v>
      </c>
      <c r="F1197" s="14" t="s">
        <v>1181</v>
      </c>
      <c r="G1197">
        <v>26</v>
      </c>
      <c r="H1197" t="s">
        <v>63</v>
      </c>
      <c r="I1197">
        <v>59604158</v>
      </c>
      <c r="J1197" t="str">
        <f>RIGHT(КХЛ[[#This Row],[Дата рождения]],4)</f>
        <v>1991</v>
      </c>
    </row>
    <row r="1198" spans="3:10" x14ac:dyDescent="0.3">
      <c r="C1198">
        <v>140</v>
      </c>
      <c r="D1198" t="s">
        <v>2329</v>
      </c>
      <c r="E1198" t="s">
        <v>61</v>
      </c>
      <c r="F1198" s="14" t="s">
        <v>2330</v>
      </c>
      <c r="G1198">
        <v>25</v>
      </c>
      <c r="H1198" t="s">
        <v>63</v>
      </c>
      <c r="I1198">
        <v>92997401</v>
      </c>
      <c r="J1198" t="str">
        <f>RIGHT(КХЛ[[#This Row],[Дата рождения]],4)</f>
        <v>1992</v>
      </c>
    </row>
    <row r="1199" spans="3:10" x14ac:dyDescent="0.3">
      <c r="C1199">
        <v>1595</v>
      </c>
      <c r="D1199" t="s">
        <v>2331</v>
      </c>
      <c r="E1199" t="s">
        <v>72</v>
      </c>
      <c r="F1199" s="14" t="s">
        <v>2332</v>
      </c>
      <c r="G1199">
        <v>42</v>
      </c>
      <c r="H1199" t="s">
        <v>106</v>
      </c>
      <c r="I1199">
        <v>3993254</v>
      </c>
      <c r="J1199" t="str">
        <f>RIGHT(КХЛ[[#This Row],[Дата рождения]],4)</f>
        <v>1975</v>
      </c>
    </row>
    <row r="1200" spans="3:10" x14ac:dyDescent="0.3">
      <c r="C1200">
        <v>187</v>
      </c>
      <c r="D1200" t="s">
        <v>2333</v>
      </c>
      <c r="E1200" t="s">
        <v>61</v>
      </c>
      <c r="F1200" s="14" t="s">
        <v>2334</v>
      </c>
      <c r="G1200">
        <v>26</v>
      </c>
      <c r="H1200" t="s">
        <v>85</v>
      </c>
      <c r="I1200">
        <v>24795395</v>
      </c>
      <c r="J1200" t="str">
        <f>RIGHT(КХЛ[[#This Row],[Дата рождения]],4)</f>
        <v>1991</v>
      </c>
    </row>
    <row r="1201" spans="3:10" x14ac:dyDescent="0.3">
      <c r="C1201">
        <v>1121</v>
      </c>
      <c r="D1201" t="s">
        <v>2335</v>
      </c>
      <c r="E1201" t="s">
        <v>67</v>
      </c>
      <c r="F1201" s="14" t="s">
        <v>442</v>
      </c>
      <c r="G1201">
        <v>29</v>
      </c>
      <c r="H1201" t="s">
        <v>78</v>
      </c>
      <c r="I1201">
        <v>19458558</v>
      </c>
      <c r="J1201" t="str">
        <f>RIGHT(КХЛ[[#This Row],[Дата рождения]],4)</f>
        <v>1988</v>
      </c>
    </row>
    <row r="1202" spans="3:10" x14ac:dyDescent="0.3">
      <c r="C1202">
        <v>611</v>
      </c>
      <c r="D1202" t="s">
        <v>2336</v>
      </c>
      <c r="E1202" t="s">
        <v>61</v>
      </c>
      <c r="F1202" s="14" t="s">
        <v>2337</v>
      </c>
      <c r="G1202">
        <v>33</v>
      </c>
      <c r="H1202" t="s">
        <v>106</v>
      </c>
      <c r="I1202">
        <v>4660755</v>
      </c>
      <c r="J1202" t="str">
        <f>RIGHT(КХЛ[[#This Row],[Дата рождения]],4)</f>
        <v>1984</v>
      </c>
    </row>
    <row r="1203" spans="3:10" x14ac:dyDescent="0.3">
      <c r="C1203">
        <v>749</v>
      </c>
      <c r="D1203" t="s">
        <v>2338</v>
      </c>
      <c r="E1203" t="s">
        <v>72</v>
      </c>
      <c r="F1203" s="14" t="s">
        <v>2339</v>
      </c>
      <c r="G1203">
        <v>29</v>
      </c>
      <c r="H1203" t="s">
        <v>78</v>
      </c>
      <c r="I1203">
        <v>44662376</v>
      </c>
      <c r="J1203" t="str">
        <f>RIGHT(КХЛ[[#This Row],[Дата рождения]],4)</f>
        <v>1988</v>
      </c>
    </row>
    <row r="1204" spans="3:10" x14ac:dyDescent="0.3">
      <c r="C1204">
        <v>909</v>
      </c>
      <c r="D1204" t="s">
        <v>2340</v>
      </c>
      <c r="E1204" t="s">
        <v>61</v>
      </c>
      <c r="F1204" s="14" t="s">
        <v>2341</v>
      </c>
      <c r="G1204">
        <v>32</v>
      </c>
      <c r="H1204" t="s">
        <v>198</v>
      </c>
      <c r="I1204">
        <v>53569982</v>
      </c>
      <c r="J1204" t="str">
        <f>RIGHT(КХЛ[[#This Row],[Дата рождения]],4)</f>
        <v>1985</v>
      </c>
    </row>
    <row r="1205" spans="3:10" x14ac:dyDescent="0.3">
      <c r="C1205">
        <v>1122</v>
      </c>
      <c r="D1205" t="s">
        <v>2342</v>
      </c>
      <c r="E1205" t="s">
        <v>61</v>
      </c>
      <c r="F1205" s="14" t="s">
        <v>1218</v>
      </c>
      <c r="G1205">
        <v>23</v>
      </c>
      <c r="H1205" t="s">
        <v>63</v>
      </c>
      <c r="I1205">
        <v>18762059</v>
      </c>
      <c r="J1205" t="str">
        <f>RIGHT(КХЛ[[#This Row],[Дата рождения]],4)</f>
        <v>1994</v>
      </c>
    </row>
    <row r="1206" spans="3:10" x14ac:dyDescent="0.3">
      <c r="C1206">
        <v>694</v>
      </c>
      <c r="D1206" t="s">
        <v>2343</v>
      </c>
      <c r="E1206" t="s">
        <v>67</v>
      </c>
      <c r="F1206" s="14" t="s">
        <v>2344</v>
      </c>
      <c r="G1206">
        <v>29</v>
      </c>
      <c r="H1206" t="s">
        <v>115</v>
      </c>
      <c r="I1206">
        <v>13846872</v>
      </c>
      <c r="J1206" t="str">
        <f>RIGHT(КХЛ[[#This Row],[Дата рождения]],4)</f>
        <v>1989</v>
      </c>
    </row>
    <row r="1207" spans="3:10" x14ac:dyDescent="0.3">
      <c r="C1207">
        <v>606</v>
      </c>
      <c r="D1207" t="s">
        <v>2345</v>
      </c>
      <c r="E1207" t="s">
        <v>72</v>
      </c>
      <c r="F1207" s="14" t="s">
        <v>357</v>
      </c>
      <c r="G1207">
        <v>29</v>
      </c>
      <c r="H1207" t="s">
        <v>120</v>
      </c>
      <c r="I1207">
        <v>81604984</v>
      </c>
      <c r="J1207" t="str">
        <f>RIGHT(КХЛ[[#This Row],[Дата рождения]],4)</f>
        <v>1988</v>
      </c>
    </row>
    <row r="1208" spans="3:10" x14ac:dyDescent="0.3">
      <c r="C1208">
        <v>1074</v>
      </c>
      <c r="D1208" t="s">
        <v>2346</v>
      </c>
      <c r="E1208" t="s">
        <v>67</v>
      </c>
      <c r="F1208" s="14" t="s">
        <v>2347</v>
      </c>
      <c r="G1208">
        <v>23</v>
      </c>
      <c r="H1208" t="s">
        <v>63</v>
      </c>
      <c r="I1208">
        <v>76383655</v>
      </c>
      <c r="J1208" t="str">
        <f>RIGHT(КХЛ[[#This Row],[Дата рождения]],4)</f>
        <v>1994</v>
      </c>
    </row>
    <row r="1209" spans="3:10" x14ac:dyDescent="0.3">
      <c r="C1209">
        <v>36</v>
      </c>
      <c r="D1209" t="s">
        <v>2348</v>
      </c>
      <c r="E1209" t="s">
        <v>61</v>
      </c>
      <c r="F1209" s="14" t="s">
        <v>2349</v>
      </c>
      <c r="G1209">
        <v>36</v>
      </c>
      <c r="H1209" t="s">
        <v>63</v>
      </c>
      <c r="I1209">
        <v>58668188</v>
      </c>
      <c r="J1209" t="str">
        <f>RIGHT(КХЛ[[#This Row],[Дата рождения]],4)</f>
        <v>1981</v>
      </c>
    </row>
    <row r="1210" spans="3:10" x14ac:dyDescent="0.3">
      <c r="C1210">
        <v>1141</v>
      </c>
      <c r="D1210" t="s">
        <v>2350</v>
      </c>
      <c r="E1210" t="s">
        <v>67</v>
      </c>
      <c r="F1210" s="14" t="s">
        <v>390</v>
      </c>
      <c r="G1210">
        <v>39</v>
      </c>
      <c r="H1210" t="s">
        <v>63</v>
      </c>
      <c r="I1210">
        <v>88400078</v>
      </c>
      <c r="J1210" t="str">
        <f>RIGHT(КХЛ[[#This Row],[Дата рождения]],4)</f>
        <v>1978</v>
      </c>
    </row>
    <row r="1211" spans="3:10" x14ac:dyDescent="0.3">
      <c r="C1211">
        <v>256</v>
      </c>
      <c r="D1211" t="s">
        <v>2351</v>
      </c>
      <c r="E1211" t="s">
        <v>61</v>
      </c>
      <c r="F1211" s="14" t="s">
        <v>2352</v>
      </c>
      <c r="G1211">
        <v>42</v>
      </c>
      <c r="H1211" t="s">
        <v>63</v>
      </c>
      <c r="I1211">
        <v>16947650</v>
      </c>
      <c r="J1211" t="str">
        <f>RIGHT(КХЛ[[#This Row],[Дата рождения]],4)</f>
        <v>1975</v>
      </c>
    </row>
    <row r="1212" spans="3:10" x14ac:dyDescent="0.3">
      <c r="C1212">
        <v>666</v>
      </c>
      <c r="D1212" t="s">
        <v>2353</v>
      </c>
      <c r="E1212" t="s">
        <v>61</v>
      </c>
      <c r="F1212" s="14" t="s">
        <v>613</v>
      </c>
      <c r="G1212">
        <v>27</v>
      </c>
      <c r="H1212" t="s">
        <v>63</v>
      </c>
      <c r="I1212">
        <v>80099182</v>
      </c>
      <c r="J1212" t="str">
        <f>RIGHT(КХЛ[[#This Row],[Дата рождения]],4)</f>
        <v>1990</v>
      </c>
    </row>
    <row r="1213" spans="3:10" x14ac:dyDescent="0.3">
      <c r="C1213">
        <v>548</v>
      </c>
      <c r="D1213" t="s">
        <v>2354</v>
      </c>
      <c r="E1213" t="s">
        <v>61</v>
      </c>
      <c r="F1213" s="14" t="s">
        <v>2355</v>
      </c>
      <c r="G1213">
        <v>27</v>
      </c>
      <c r="H1213" t="s">
        <v>63</v>
      </c>
      <c r="I1213">
        <v>75445091</v>
      </c>
      <c r="J1213" t="str">
        <f>RIGHT(КХЛ[[#This Row],[Дата рождения]],4)</f>
        <v>1990</v>
      </c>
    </row>
    <row r="1214" spans="3:10" x14ac:dyDescent="0.3">
      <c r="C1214">
        <v>695</v>
      </c>
      <c r="D1214" t="s">
        <v>2356</v>
      </c>
      <c r="E1214" t="s">
        <v>67</v>
      </c>
      <c r="F1214" s="14" t="s">
        <v>920</v>
      </c>
      <c r="G1214">
        <v>31</v>
      </c>
      <c r="H1214" t="s">
        <v>63</v>
      </c>
      <c r="I1214">
        <v>24419414</v>
      </c>
      <c r="J1214" t="str">
        <f>RIGHT(КХЛ[[#This Row],[Дата рождения]],4)</f>
        <v>1986</v>
      </c>
    </row>
    <row r="1215" spans="3:10" x14ac:dyDescent="0.3">
      <c r="C1215">
        <v>1461</v>
      </c>
      <c r="D1215" t="s">
        <v>2357</v>
      </c>
      <c r="E1215" t="s">
        <v>67</v>
      </c>
      <c r="F1215" s="14" t="s">
        <v>2358</v>
      </c>
      <c r="G1215">
        <v>23</v>
      </c>
      <c r="H1215" t="s">
        <v>63</v>
      </c>
      <c r="I1215">
        <v>97733965</v>
      </c>
      <c r="J1215" t="str">
        <f>RIGHT(КХЛ[[#This Row],[Дата рождения]],4)</f>
        <v>1994</v>
      </c>
    </row>
    <row r="1216" spans="3:10" x14ac:dyDescent="0.3">
      <c r="C1216">
        <v>899</v>
      </c>
      <c r="D1216" t="s">
        <v>2359</v>
      </c>
      <c r="E1216" t="s">
        <v>61</v>
      </c>
      <c r="F1216" s="14" t="s">
        <v>181</v>
      </c>
      <c r="G1216">
        <v>21</v>
      </c>
      <c r="H1216" t="s">
        <v>63</v>
      </c>
      <c r="I1216">
        <v>23322740</v>
      </c>
      <c r="J1216" t="str">
        <f>RIGHT(КХЛ[[#This Row],[Дата рождения]],4)</f>
        <v>1996</v>
      </c>
    </row>
    <row r="1217" spans="3:10" x14ac:dyDescent="0.3">
      <c r="C1217">
        <v>713</v>
      </c>
      <c r="D1217" t="s">
        <v>2360</v>
      </c>
      <c r="E1217" t="s">
        <v>61</v>
      </c>
      <c r="F1217" s="14" t="s">
        <v>872</v>
      </c>
      <c r="G1217">
        <v>27</v>
      </c>
      <c r="H1217" t="s">
        <v>78</v>
      </c>
      <c r="I1217">
        <v>1597484</v>
      </c>
      <c r="J1217" t="str">
        <f>RIGHT(КХЛ[[#This Row],[Дата рождения]],4)</f>
        <v>1990</v>
      </c>
    </row>
    <row r="1218" spans="3:10" x14ac:dyDescent="0.3">
      <c r="C1218">
        <v>639</v>
      </c>
      <c r="D1218" t="s">
        <v>2361</v>
      </c>
      <c r="E1218" t="s">
        <v>72</v>
      </c>
      <c r="F1218" s="14" t="s">
        <v>2362</v>
      </c>
      <c r="G1218">
        <v>36</v>
      </c>
      <c r="H1218" t="s">
        <v>106</v>
      </c>
      <c r="I1218">
        <v>64339407</v>
      </c>
      <c r="J1218" t="str">
        <f>RIGHT(КХЛ[[#This Row],[Дата рождения]],4)</f>
        <v>1981</v>
      </c>
    </row>
    <row r="1219" spans="3:10" x14ac:dyDescent="0.3">
      <c r="C1219">
        <v>319</v>
      </c>
      <c r="D1219" t="s">
        <v>2363</v>
      </c>
      <c r="E1219" t="s">
        <v>61</v>
      </c>
      <c r="F1219" s="14" t="s">
        <v>2364</v>
      </c>
      <c r="G1219">
        <v>30</v>
      </c>
      <c r="H1219" t="s">
        <v>115</v>
      </c>
      <c r="I1219">
        <v>92405159</v>
      </c>
      <c r="J1219" t="str">
        <f>RIGHT(КХЛ[[#This Row],[Дата рождения]],4)</f>
        <v>1987</v>
      </c>
    </row>
    <row r="1220" spans="3:10" x14ac:dyDescent="0.3">
      <c r="C1220">
        <v>295</v>
      </c>
      <c r="D1220" t="s">
        <v>2365</v>
      </c>
      <c r="E1220" t="s">
        <v>67</v>
      </c>
      <c r="F1220" s="14" t="s">
        <v>2366</v>
      </c>
      <c r="G1220">
        <v>23</v>
      </c>
      <c r="H1220" t="s">
        <v>63</v>
      </c>
      <c r="I1220">
        <v>23716252</v>
      </c>
      <c r="J1220" t="str">
        <f>RIGHT(КХЛ[[#This Row],[Дата рождения]],4)</f>
        <v>1994</v>
      </c>
    </row>
    <row r="1221" spans="3:10" x14ac:dyDescent="0.3">
      <c r="C1221">
        <v>1497</v>
      </c>
      <c r="D1221" t="s">
        <v>2367</v>
      </c>
      <c r="E1221" t="s">
        <v>72</v>
      </c>
      <c r="F1221" s="14" t="s">
        <v>2368</v>
      </c>
      <c r="G1221">
        <v>43</v>
      </c>
      <c r="H1221" t="s">
        <v>63</v>
      </c>
      <c r="I1221">
        <v>78237590</v>
      </c>
      <c r="J1221" t="str">
        <f>RIGHT(КХЛ[[#This Row],[Дата рождения]],4)</f>
        <v>1974</v>
      </c>
    </row>
    <row r="1222" spans="3:10" x14ac:dyDescent="0.3">
      <c r="C1222">
        <v>1039</v>
      </c>
      <c r="D1222" t="s">
        <v>2369</v>
      </c>
      <c r="E1222" t="s">
        <v>67</v>
      </c>
      <c r="F1222" s="14" t="s">
        <v>2370</v>
      </c>
      <c r="G1222">
        <v>27</v>
      </c>
      <c r="H1222" t="s">
        <v>63</v>
      </c>
      <c r="I1222">
        <v>6152222</v>
      </c>
      <c r="J1222" t="str">
        <f>RIGHT(КХЛ[[#This Row],[Дата рождения]],4)</f>
        <v>1990</v>
      </c>
    </row>
    <row r="1223" spans="3:10" x14ac:dyDescent="0.3">
      <c r="C1223">
        <v>237</v>
      </c>
      <c r="D1223" t="s">
        <v>2371</v>
      </c>
      <c r="E1223" t="s">
        <v>67</v>
      </c>
      <c r="F1223" s="14" t="s">
        <v>2372</v>
      </c>
      <c r="G1223">
        <v>20</v>
      </c>
      <c r="H1223" t="s">
        <v>63</v>
      </c>
      <c r="I1223">
        <v>21108174</v>
      </c>
      <c r="J1223" t="str">
        <f>RIGHT(КХЛ[[#This Row],[Дата рождения]],4)</f>
        <v>1997</v>
      </c>
    </row>
    <row r="1224" spans="3:10" x14ac:dyDescent="0.3">
      <c r="C1224">
        <v>783</v>
      </c>
      <c r="D1224" t="s">
        <v>2373</v>
      </c>
      <c r="E1224" t="s">
        <v>61</v>
      </c>
      <c r="F1224" s="14" t="s">
        <v>2374</v>
      </c>
      <c r="G1224">
        <v>33</v>
      </c>
      <c r="H1224" t="s">
        <v>63</v>
      </c>
      <c r="I1224">
        <v>70354960</v>
      </c>
      <c r="J1224" t="str">
        <f>RIGHT(КХЛ[[#This Row],[Дата рождения]],4)</f>
        <v>1984</v>
      </c>
    </row>
    <row r="1225" spans="3:10" x14ac:dyDescent="0.3">
      <c r="C1225">
        <v>1502</v>
      </c>
      <c r="D1225" t="s">
        <v>2375</v>
      </c>
      <c r="E1225" t="s">
        <v>61</v>
      </c>
      <c r="F1225" s="14" t="s">
        <v>2376</v>
      </c>
      <c r="G1225">
        <v>36</v>
      </c>
      <c r="H1225" t="s">
        <v>164</v>
      </c>
      <c r="I1225">
        <v>68132363</v>
      </c>
      <c r="J1225" t="str">
        <f>RIGHT(КХЛ[[#This Row],[Дата рождения]],4)</f>
        <v>1981</v>
      </c>
    </row>
    <row r="1226" spans="3:10" x14ac:dyDescent="0.3">
      <c r="C1226">
        <v>688</v>
      </c>
      <c r="D1226" t="s">
        <v>2377</v>
      </c>
      <c r="E1226" t="s">
        <v>72</v>
      </c>
      <c r="F1226" s="14" t="s">
        <v>2378</v>
      </c>
      <c r="G1226">
        <v>20</v>
      </c>
      <c r="H1226" t="s">
        <v>63</v>
      </c>
      <c r="I1226">
        <v>36566983</v>
      </c>
      <c r="J1226" t="str">
        <f>RIGHT(КХЛ[[#This Row],[Дата рождения]],4)</f>
        <v>1997</v>
      </c>
    </row>
    <row r="1227" spans="3:10" x14ac:dyDescent="0.3">
      <c r="C1227">
        <v>582</v>
      </c>
      <c r="D1227" t="s">
        <v>2379</v>
      </c>
      <c r="E1227" t="s">
        <v>61</v>
      </c>
      <c r="F1227" s="14" t="s">
        <v>2380</v>
      </c>
      <c r="G1227">
        <v>25</v>
      </c>
      <c r="H1227" t="s">
        <v>63</v>
      </c>
      <c r="I1227">
        <v>81685919</v>
      </c>
      <c r="J1227" t="str">
        <f>RIGHT(КХЛ[[#This Row],[Дата рождения]],4)</f>
        <v>1992</v>
      </c>
    </row>
    <row r="1228" spans="3:10" x14ac:dyDescent="0.3">
      <c r="C1228">
        <v>981</v>
      </c>
      <c r="D1228" t="s">
        <v>2381</v>
      </c>
      <c r="E1228" t="s">
        <v>61</v>
      </c>
      <c r="F1228" s="14" t="s">
        <v>2382</v>
      </c>
      <c r="G1228">
        <v>31</v>
      </c>
      <c r="H1228" t="s">
        <v>63</v>
      </c>
      <c r="I1228">
        <v>19344946</v>
      </c>
      <c r="J1228" t="str">
        <f>RIGHT(КХЛ[[#This Row],[Дата рождения]],4)</f>
        <v>1986</v>
      </c>
    </row>
    <row r="1229" spans="3:10" x14ac:dyDescent="0.3">
      <c r="C1229">
        <v>232</v>
      </c>
      <c r="D1229" t="s">
        <v>2383</v>
      </c>
      <c r="E1229" t="s">
        <v>61</v>
      </c>
      <c r="F1229" s="14" t="s">
        <v>2384</v>
      </c>
      <c r="G1229">
        <v>36</v>
      </c>
      <c r="H1229" t="s">
        <v>88</v>
      </c>
      <c r="I1229">
        <v>13881477</v>
      </c>
      <c r="J1229" t="str">
        <f>RIGHT(КХЛ[[#This Row],[Дата рождения]],4)</f>
        <v>1981</v>
      </c>
    </row>
    <row r="1230" spans="3:10" x14ac:dyDescent="0.3">
      <c r="C1230">
        <v>1743</v>
      </c>
      <c r="D1230" t="s">
        <v>2385</v>
      </c>
      <c r="E1230" t="s">
        <v>67</v>
      </c>
      <c r="F1230" s="14" t="s">
        <v>1552</v>
      </c>
      <c r="G1230">
        <v>28</v>
      </c>
      <c r="H1230" t="s">
        <v>63</v>
      </c>
      <c r="I1230">
        <v>96144545</v>
      </c>
      <c r="J1230" t="str">
        <f>RIGHT(КХЛ[[#This Row],[Дата рождения]],4)</f>
        <v>1989</v>
      </c>
    </row>
    <row r="1231" spans="3:10" x14ac:dyDescent="0.3">
      <c r="C1231">
        <v>781</v>
      </c>
      <c r="D1231" t="s">
        <v>2386</v>
      </c>
      <c r="E1231" t="s">
        <v>61</v>
      </c>
      <c r="F1231" s="14" t="s">
        <v>2387</v>
      </c>
      <c r="G1231">
        <v>26</v>
      </c>
      <c r="H1231" t="s">
        <v>63</v>
      </c>
      <c r="I1231">
        <v>28841235</v>
      </c>
      <c r="J1231" t="str">
        <f>RIGHT(КХЛ[[#This Row],[Дата рождения]],4)</f>
        <v>1991</v>
      </c>
    </row>
    <row r="1232" spans="3:10" x14ac:dyDescent="0.3">
      <c r="C1232">
        <v>167</v>
      </c>
      <c r="D1232" t="s">
        <v>2388</v>
      </c>
      <c r="E1232" t="s">
        <v>61</v>
      </c>
      <c r="F1232" s="14" t="s">
        <v>2389</v>
      </c>
      <c r="G1232">
        <v>20</v>
      </c>
      <c r="H1232" t="s">
        <v>63</v>
      </c>
      <c r="I1232">
        <v>60978507</v>
      </c>
      <c r="J1232" t="str">
        <f>RIGHT(КХЛ[[#This Row],[Дата рождения]],4)</f>
        <v>1997</v>
      </c>
    </row>
    <row r="1233" spans="3:10" x14ac:dyDescent="0.3">
      <c r="C1233">
        <v>882</v>
      </c>
      <c r="D1233" t="s">
        <v>2390</v>
      </c>
      <c r="E1233" t="s">
        <v>61</v>
      </c>
      <c r="F1233" s="14" t="s">
        <v>2391</v>
      </c>
      <c r="G1233">
        <v>22</v>
      </c>
      <c r="H1233" t="s">
        <v>63</v>
      </c>
      <c r="I1233">
        <v>12526181</v>
      </c>
      <c r="J1233" t="str">
        <f>RIGHT(КХЛ[[#This Row],[Дата рождения]],4)</f>
        <v>1995</v>
      </c>
    </row>
    <row r="1234" spans="3:10" x14ac:dyDescent="0.3">
      <c r="C1234">
        <v>238</v>
      </c>
      <c r="D1234" t="s">
        <v>2392</v>
      </c>
      <c r="E1234" t="s">
        <v>72</v>
      </c>
      <c r="F1234" s="14" t="s">
        <v>2393</v>
      </c>
      <c r="G1234">
        <v>29</v>
      </c>
      <c r="H1234" t="s">
        <v>63</v>
      </c>
      <c r="I1234">
        <v>71824019</v>
      </c>
      <c r="J1234" t="str">
        <f>RIGHT(КХЛ[[#This Row],[Дата рождения]],4)</f>
        <v>1988</v>
      </c>
    </row>
    <row r="1235" spans="3:10" x14ac:dyDescent="0.3">
      <c r="C1235">
        <v>877</v>
      </c>
      <c r="D1235" t="s">
        <v>2394</v>
      </c>
      <c r="E1235" t="s">
        <v>61</v>
      </c>
      <c r="F1235" s="14" t="s">
        <v>2395</v>
      </c>
      <c r="G1235">
        <v>27</v>
      </c>
      <c r="H1235" t="s">
        <v>127</v>
      </c>
      <c r="I1235">
        <v>11129073</v>
      </c>
      <c r="J1235" t="str">
        <f>RIGHT(КХЛ[[#This Row],[Дата рождения]],4)</f>
        <v>1990</v>
      </c>
    </row>
    <row r="1236" spans="3:10" x14ac:dyDescent="0.3">
      <c r="C1236">
        <v>663</v>
      </c>
      <c r="D1236" t="s">
        <v>2396</v>
      </c>
      <c r="E1236" t="s">
        <v>67</v>
      </c>
      <c r="F1236" s="14" t="s">
        <v>2397</v>
      </c>
      <c r="G1236">
        <v>36</v>
      </c>
      <c r="H1236" t="s">
        <v>63</v>
      </c>
      <c r="I1236">
        <v>90477795</v>
      </c>
      <c r="J1236" t="str">
        <f>RIGHT(КХЛ[[#This Row],[Дата рождения]],4)</f>
        <v>1981</v>
      </c>
    </row>
    <row r="1237" spans="3:10" x14ac:dyDescent="0.3">
      <c r="C1237">
        <v>977</v>
      </c>
      <c r="D1237" t="s">
        <v>2398</v>
      </c>
      <c r="E1237" t="s">
        <v>61</v>
      </c>
      <c r="F1237" s="14" t="s">
        <v>2399</v>
      </c>
      <c r="G1237">
        <v>20</v>
      </c>
      <c r="H1237" t="s">
        <v>63</v>
      </c>
      <c r="I1237">
        <v>94308594</v>
      </c>
      <c r="J1237" t="str">
        <f>RIGHT(КХЛ[[#This Row],[Дата рождения]],4)</f>
        <v>1997</v>
      </c>
    </row>
    <row r="1238" spans="3:10" x14ac:dyDescent="0.3">
      <c r="C1238">
        <v>462</v>
      </c>
      <c r="D1238" t="s">
        <v>2400</v>
      </c>
      <c r="E1238" t="s">
        <v>67</v>
      </c>
      <c r="F1238" s="14" t="s">
        <v>1881</v>
      </c>
      <c r="G1238">
        <v>28</v>
      </c>
      <c r="H1238" t="s">
        <v>63</v>
      </c>
      <c r="I1238">
        <v>44489633</v>
      </c>
      <c r="J1238" t="str">
        <f>RIGHT(КХЛ[[#This Row],[Дата рождения]],4)</f>
        <v>1989</v>
      </c>
    </row>
    <row r="1239" spans="3:10" x14ac:dyDescent="0.3">
      <c r="C1239">
        <v>1613</v>
      </c>
      <c r="D1239" t="s">
        <v>2401</v>
      </c>
      <c r="E1239" t="s">
        <v>72</v>
      </c>
      <c r="F1239" s="14" t="s">
        <v>2402</v>
      </c>
      <c r="G1239">
        <v>33</v>
      </c>
      <c r="H1239" t="s">
        <v>88</v>
      </c>
      <c r="I1239">
        <v>67005768</v>
      </c>
      <c r="J1239" t="str">
        <f>RIGHT(КХЛ[[#This Row],[Дата рождения]],4)</f>
        <v>1984</v>
      </c>
    </row>
    <row r="1240" spans="3:10" x14ac:dyDescent="0.3">
      <c r="C1240">
        <v>65</v>
      </c>
      <c r="D1240" t="s">
        <v>2403</v>
      </c>
      <c r="E1240" t="s">
        <v>72</v>
      </c>
      <c r="F1240" s="14" t="s">
        <v>2404</v>
      </c>
      <c r="G1240">
        <v>31</v>
      </c>
      <c r="H1240" t="s">
        <v>106</v>
      </c>
      <c r="I1240">
        <v>46328296</v>
      </c>
      <c r="J1240" t="str">
        <f>RIGHT(КХЛ[[#This Row],[Дата рождения]],4)</f>
        <v>1986</v>
      </c>
    </row>
    <row r="1241" spans="3:10" x14ac:dyDescent="0.3">
      <c r="C1241">
        <v>187</v>
      </c>
      <c r="D1241" t="s">
        <v>2405</v>
      </c>
      <c r="E1241" t="s">
        <v>67</v>
      </c>
      <c r="F1241" s="14" t="s">
        <v>2406</v>
      </c>
      <c r="G1241">
        <v>35</v>
      </c>
      <c r="H1241" t="s">
        <v>115</v>
      </c>
      <c r="I1241">
        <v>95405652</v>
      </c>
      <c r="J1241" t="str">
        <f>RIGHT(КХЛ[[#This Row],[Дата рождения]],4)</f>
        <v>1982</v>
      </c>
    </row>
    <row r="1242" spans="3:10" x14ac:dyDescent="0.3">
      <c r="C1242">
        <v>1689</v>
      </c>
      <c r="D1242" t="s">
        <v>2407</v>
      </c>
      <c r="E1242" t="s">
        <v>72</v>
      </c>
      <c r="F1242" s="14" t="s">
        <v>2408</v>
      </c>
      <c r="G1242">
        <v>38</v>
      </c>
      <c r="H1242" t="s">
        <v>78</v>
      </c>
      <c r="I1242">
        <v>71166034</v>
      </c>
      <c r="J1242" t="str">
        <f>RIGHT(КХЛ[[#This Row],[Дата рождения]],4)</f>
        <v>1979</v>
      </c>
    </row>
    <row r="1243" spans="3:10" x14ac:dyDescent="0.3">
      <c r="C1243">
        <v>1618</v>
      </c>
      <c r="D1243" t="s">
        <v>2409</v>
      </c>
      <c r="E1243" t="s">
        <v>61</v>
      </c>
      <c r="F1243" s="14" t="s">
        <v>2410</v>
      </c>
      <c r="G1243">
        <v>27</v>
      </c>
      <c r="H1243" t="s">
        <v>78</v>
      </c>
      <c r="I1243">
        <v>78272308</v>
      </c>
      <c r="J1243" t="str">
        <f>RIGHT(КХЛ[[#This Row],[Дата рождения]],4)</f>
        <v>1990</v>
      </c>
    </row>
    <row r="1244" spans="3:10" x14ac:dyDescent="0.3">
      <c r="C1244">
        <v>58</v>
      </c>
      <c r="D1244" t="s">
        <v>2411</v>
      </c>
      <c r="E1244" t="s">
        <v>67</v>
      </c>
      <c r="F1244" s="14" t="s">
        <v>2412</v>
      </c>
      <c r="G1244">
        <v>25</v>
      </c>
      <c r="H1244" t="s">
        <v>95</v>
      </c>
      <c r="I1244">
        <v>26453267</v>
      </c>
      <c r="J1244" t="str">
        <f>RIGHT(КХЛ[[#This Row],[Дата рождения]],4)</f>
        <v>1992</v>
      </c>
    </row>
    <row r="1245" spans="3:10" x14ac:dyDescent="0.3">
      <c r="C1245">
        <v>1147</v>
      </c>
      <c r="D1245" t="s">
        <v>2413</v>
      </c>
      <c r="E1245" t="s">
        <v>61</v>
      </c>
      <c r="F1245" s="14" t="s">
        <v>2414</v>
      </c>
      <c r="G1245">
        <v>30</v>
      </c>
      <c r="H1245" t="s">
        <v>63</v>
      </c>
      <c r="I1245">
        <v>74427103</v>
      </c>
      <c r="J1245" t="str">
        <f>RIGHT(КХЛ[[#This Row],[Дата рождения]],4)</f>
        <v>1987</v>
      </c>
    </row>
    <row r="1246" spans="3:10" x14ac:dyDescent="0.3">
      <c r="C1246">
        <v>610</v>
      </c>
      <c r="D1246" t="s">
        <v>2415</v>
      </c>
      <c r="E1246" t="s">
        <v>61</v>
      </c>
      <c r="F1246" s="14" t="s">
        <v>2416</v>
      </c>
      <c r="G1246">
        <v>39</v>
      </c>
      <c r="H1246" t="s">
        <v>106</v>
      </c>
      <c r="I1246">
        <v>64828899</v>
      </c>
      <c r="J1246" t="str">
        <f>RIGHT(КХЛ[[#This Row],[Дата рождения]],4)</f>
        <v>1978</v>
      </c>
    </row>
    <row r="1247" spans="3:10" x14ac:dyDescent="0.3">
      <c r="C1247">
        <v>769</v>
      </c>
      <c r="D1247" t="s">
        <v>2417</v>
      </c>
      <c r="E1247" t="s">
        <v>61</v>
      </c>
      <c r="F1247" s="14" t="s">
        <v>2418</v>
      </c>
      <c r="G1247">
        <v>32</v>
      </c>
      <c r="H1247" t="s">
        <v>95</v>
      </c>
      <c r="I1247">
        <v>70828848</v>
      </c>
      <c r="J1247" t="str">
        <f>RIGHT(КХЛ[[#This Row],[Дата рождения]],4)</f>
        <v>1985</v>
      </c>
    </row>
    <row r="1248" spans="3:10" x14ac:dyDescent="0.3">
      <c r="C1248">
        <v>1193</v>
      </c>
      <c r="D1248" t="s">
        <v>2419</v>
      </c>
      <c r="E1248" t="s">
        <v>67</v>
      </c>
      <c r="F1248" s="14" t="s">
        <v>802</v>
      </c>
      <c r="G1248">
        <v>27</v>
      </c>
      <c r="H1248" t="s">
        <v>63</v>
      </c>
      <c r="I1248">
        <v>26865010</v>
      </c>
      <c r="J1248" t="str">
        <f>RIGHT(КХЛ[[#This Row],[Дата рождения]],4)</f>
        <v>1990</v>
      </c>
    </row>
    <row r="1249" spans="3:10" x14ac:dyDescent="0.3">
      <c r="C1249">
        <v>869</v>
      </c>
      <c r="D1249" t="s">
        <v>2420</v>
      </c>
      <c r="E1249" t="s">
        <v>61</v>
      </c>
      <c r="F1249" s="14" t="s">
        <v>2421</v>
      </c>
      <c r="G1249">
        <v>19</v>
      </c>
      <c r="H1249" t="s">
        <v>95</v>
      </c>
      <c r="I1249">
        <v>77557401</v>
      </c>
      <c r="J1249" t="str">
        <f>RIGHT(КХЛ[[#This Row],[Дата рождения]],4)</f>
        <v>1998</v>
      </c>
    </row>
    <row r="1250" spans="3:10" x14ac:dyDescent="0.3">
      <c r="C1250">
        <v>1043</v>
      </c>
      <c r="D1250" t="s">
        <v>2422</v>
      </c>
      <c r="E1250" t="s">
        <v>61</v>
      </c>
      <c r="F1250" s="14" t="s">
        <v>2423</v>
      </c>
      <c r="G1250">
        <v>28</v>
      </c>
      <c r="H1250" t="s">
        <v>63</v>
      </c>
      <c r="I1250">
        <v>58440844</v>
      </c>
      <c r="J1250" t="str">
        <f>RIGHT(КХЛ[[#This Row],[Дата рождения]],4)</f>
        <v>1989</v>
      </c>
    </row>
    <row r="1251" spans="3:10" x14ac:dyDescent="0.3">
      <c r="C1251">
        <v>845</v>
      </c>
      <c r="D1251" t="s">
        <v>2424</v>
      </c>
      <c r="E1251" t="s">
        <v>61</v>
      </c>
      <c r="F1251" s="14" t="s">
        <v>2425</v>
      </c>
      <c r="G1251">
        <v>22</v>
      </c>
      <c r="H1251" t="s">
        <v>63</v>
      </c>
      <c r="I1251">
        <v>82463441</v>
      </c>
      <c r="J1251" t="str">
        <f>RIGHT(КХЛ[[#This Row],[Дата рождения]],4)</f>
        <v>1996</v>
      </c>
    </row>
    <row r="1252" spans="3:10" x14ac:dyDescent="0.3">
      <c r="C1252">
        <v>1634</v>
      </c>
      <c r="D1252" t="s">
        <v>2426</v>
      </c>
      <c r="E1252" t="s">
        <v>72</v>
      </c>
      <c r="F1252" s="14" t="s">
        <v>2427</v>
      </c>
      <c r="G1252">
        <v>20</v>
      </c>
      <c r="H1252" t="s">
        <v>63</v>
      </c>
      <c r="I1252">
        <v>94713714</v>
      </c>
      <c r="J1252" t="str">
        <f>RIGHT(КХЛ[[#This Row],[Дата рождения]],4)</f>
        <v>1997</v>
      </c>
    </row>
    <row r="1253" spans="3:10" x14ac:dyDescent="0.3">
      <c r="C1253">
        <v>738</v>
      </c>
      <c r="D1253" t="s">
        <v>2428</v>
      </c>
      <c r="E1253" t="s">
        <v>67</v>
      </c>
      <c r="F1253" s="14" t="s">
        <v>2429</v>
      </c>
      <c r="G1253">
        <v>31</v>
      </c>
      <c r="H1253" t="s">
        <v>164</v>
      </c>
      <c r="I1253">
        <v>43471394</v>
      </c>
      <c r="J1253" t="str">
        <f>RIGHT(КХЛ[[#This Row],[Дата рождения]],4)</f>
        <v>1986</v>
      </c>
    </row>
    <row r="1254" spans="3:10" x14ac:dyDescent="0.3">
      <c r="C1254">
        <v>1641</v>
      </c>
      <c r="D1254" t="s">
        <v>2430</v>
      </c>
      <c r="E1254" t="s">
        <v>61</v>
      </c>
      <c r="F1254" s="14" t="s">
        <v>2431</v>
      </c>
      <c r="G1254">
        <v>35</v>
      </c>
      <c r="H1254" t="s">
        <v>127</v>
      </c>
      <c r="I1254">
        <v>17618667</v>
      </c>
      <c r="J1254" t="str">
        <f>RIGHT(КХЛ[[#This Row],[Дата рождения]],4)</f>
        <v>1982</v>
      </c>
    </row>
    <row r="1255" spans="3:10" x14ac:dyDescent="0.3">
      <c r="C1255">
        <v>554</v>
      </c>
      <c r="D1255" t="s">
        <v>2432</v>
      </c>
      <c r="E1255" t="s">
        <v>67</v>
      </c>
      <c r="F1255" s="14" t="s">
        <v>2433</v>
      </c>
      <c r="G1255">
        <v>36</v>
      </c>
      <c r="H1255" t="s">
        <v>63</v>
      </c>
      <c r="I1255">
        <v>7948858</v>
      </c>
      <c r="J1255" t="str">
        <f>RIGHT(КХЛ[[#This Row],[Дата рождения]],4)</f>
        <v>1981</v>
      </c>
    </row>
    <row r="1256" spans="3:10" x14ac:dyDescent="0.3">
      <c r="C1256">
        <v>1460</v>
      </c>
      <c r="D1256" t="s">
        <v>2434</v>
      </c>
      <c r="E1256" t="s">
        <v>67</v>
      </c>
      <c r="F1256" s="14" t="s">
        <v>2435</v>
      </c>
      <c r="G1256">
        <v>28</v>
      </c>
      <c r="H1256" t="s">
        <v>63</v>
      </c>
      <c r="I1256">
        <v>4453934</v>
      </c>
      <c r="J1256" t="str">
        <f>RIGHT(КХЛ[[#This Row],[Дата рождения]],4)</f>
        <v>1989</v>
      </c>
    </row>
    <row r="1257" spans="3:10" x14ac:dyDescent="0.3">
      <c r="C1257">
        <v>331</v>
      </c>
      <c r="D1257" t="s">
        <v>2436</v>
      </c>
      <c r="E1257" t="s">
        <v>67</v>
      </c>
      <c r="F1257" s="14" t="s">
        <v>2437</v>
      </c>
      <c r="G1257">
        <v>44</v>
      </c>
      <c r="H1257" t="s">
        <v>63</v>
      </c>
      <c r="I1257">
        <v>57827125</v>
      </c>
      <c r="J1257" t="str">
        <f>RIGHT(КХЛ[[#This Row],[Дата рождения]],4)</f>
        <v>1973</v>
      </c>
    </row>
    <row r="1258" spans="3:10" x14ac:dyDescent="0.3">
      <c r="C1258">
        <v>218</v>
      </c>
      <c r="D1258" t="s">
        <v>2438</v>
      </c>
      <c r="E1258" t="s">
        <v>61</v>
      </c>
      <c r="F1258" s="14" t="s">
        <v>2439</v>
      </c>
      <c r="G1258">
        <v>20</v>
      </c>
      <c r="H1258" t="s">
        <v>63</v>
      </c>
      <c r="I1258">
        <v>10665175</v>
      </c>
      <c r="J1258" t="str">
        <f>RIGHT(КХЛ[[#This Row],[Дата рождения]],4)</f>
        <v>1997</v>
      </c>
    </row>
    <row r="1259" spans="3:10" x14ac:dyDescent="0.3">
      <c r="C1259">
        <v>260</v>
      </c>
      <c r="D1259" t="s">
        <v>2440</v>
      </c>
      <c r="E1259" t="s">
        <v>61</v>
      </c>
      <c r="F1259" s="14" t="s">
        <v>2441</v>
      </c>
      <c r="G1259">
        <v>32</v>
      </c>
      <c r="H1259" t="s">
        <v>106</v>
      </c>
      <c r="I1259">
        <v>6381255</v>
      </c>
      <c r="J1259" t="str">
        <f>RIGHT(КХЛ[[#This Row],[Дата рождения]],4)</f>
        <v>1985</v>
      </c>
    </row>
    <row r="1260" spans="3:10" x14ac:dyDescent="0.3">
      <c r="C1260">
        <v>1726</v>
      </c>
      <c r="D1260" t="s">
        <v>2442</v>
      </c>
      <c r="E1260" t="s">
        <v>61</v>
      </c>
      <c r="F1260" s="14" t="s">
        <v>2443</v>
      </c>
      <c r="G1260">
        <v>29</v>
      </c>
      <c r="H1260" t="s">
        <v>115</v>
      </c>
      <c r="I1260">
        <v>34531131</v>
      </c>
      <c r="J1260" t="str">
        <f>RIGHT(КХЛ[[#This Row],[Дата рождения]],4)</f>
        <v>1988</v>
      </c>
    </row>
    <row r="1261" spans="3:10" x14ac:dyDescent="0.3">
      <c r="C1261">
        <v>1449</v>
      </c>
      <c r="D1261" t="s">
        <v>2444</v>
      </c>
      <c r="E1261" t="s">
        <v>61</v>
      </c>
      <c r="F1261" s="14" t="s">
        <v>2445</v>
      </c>
      <c r="G1261">
        <v>33</v>
      </c>
      <c r="H1261" t="s">
        <v>63</v>
      </c>
      <c r="I1261">
        <v>69925849</v>
      </c>
      <c r="J1261" t="str">
        <f>RIGHT(КХЛ[[#This Row],[Дата рождения]],4)</f>
        <v>1984</v>
      </c>
    </row>
    <row r="1262" spans="3:10" x14ac:dyDescent="0.3">
      <c r="C1262">
        <v>1556</v>
      </c>
      <c r="D1262" t="s">
        <v>2446</v>
      </c>
      <c r="E1262" t="s">
        <v>61</v>
      </c>
      <c r="F1262" s="14" t="s">
        <v>2447</v>
      </c>
      <c r="G1262">
        <v>22</v>
      </c>
      <c r="H1262" t="s">
        <v>63</v>
      </c>
      <c r="I1262">
        <v>31213039</v>
      </c>
      <c r="J1262" t="str">
        <f>RIGHT(КХЛ[[#This Row],[Дата рождения]],4)</f>
        <v>1995</v>
      </c>
    </row>
    <row r="1263" spans="3:10" x14ac:dyDescent="0.3">
      <c r="C1263">
        <v>233</v>
      </c>
      <c r="D1263" t="s">
        <v>2448</v>
      </c>
      <c r="E1263" t="s">
        <v>72</v>
      </c>
      <c r="F1263" s="14" t="s">
        <v>2449</v>
      </c>
      <c r="G1263">
        <v>17</v>
      </c>
      <c r="H1263" t="s">
        <v>63</v>
      </c>
      <c r="I1263">
        <v>33526162</v>
      </c>
      <c r="J1263" t="str">
        <f>RIGHT(КХЛ[[#This Row],[Дата рождения]],4)</f>
        <v>2000</v>
      </c>
    </row>
    <row r="1264" spans="3:10" x14ac:dyDescent="0.3">
      <c r="C1264">
        <v>941</v>
      </c>
      <c r="D1264" t="s">
        <v>2450</v>
      </c>
      <c r="E1264" t="s">
        <v>67</v>
      </c>
      <c r="F1264" s="14" t="s">
        <v>2451</v>
      </c>
      <c r="G1264">
        <v>19</v>
      </c>
      <c r="H1264" t="s">
        <v>63</v>
      </c>
      <c r="I1264">
        <v>11066079</v>
      </c>
      <c r="J1264" t="str">
        <f>RIGHT(КХЛ[[#This Row],[Дата рождения]],4)</f>
        <v>1998</v>
      </c>
    </row>
    <row r="1265" spans="3:10" x14ac:dyDescent="0.3">
      <c r="C1265">
        <v>1523</v>
      </c>
      <c r="D1265" t="s">
        <v>2452</v>
      </c>
      <c r="E1265" t="s">
        <v>61</v>
      </c>
      <c r="F1265" s="14" t="s">
        <v>2453</v>
      </c>
      <c r="G1265">
        <v>35</v>
      </c>
      <c r="H1265" t="s">
        <v>120</v>
      </c>
      <c r="I1265">
        <v>90639487</v>
      </c>
      <c r="J1265" t="str">
        <f>RIGHT(КХЛ[[#This Row],[Дата рождения]],4)</f>
        <v>1982</v>
      </c>
    </row>
    <row r="1266" spans="3:10" x14ac:dyDescent="0.3">
      <c r="C1266">
        <v>1431</v>
      </c>
      <c r="D1266" t="s">
        <v>2454</v>
      </c>
      <c r="E1266" t="s">
        <v>67</v>
      </c>
      <c r="F1266" s="14" t="s">
        <v>2455</v>
      </c>
      <c r="G1266">
        <v>33</v>
      </c>
      <c r="H1266" t="s">
        <v>490</v>
      </c>
      <c r="I1266">
        <v>99627553</v>
      </c>
      <c r="J1266" t="str">
        <f>RIGHT(КХЛ[[#This Row],[Дата рождения]],4)</f>
        <v>1984</v>
      </c>
    </row>
    <row r="1267" spans="3:10" x14ac:dyDescent="0.3">
      <c r="C1267">
        <v>19</v>
      </c>
      <c r="D1267" t="s">
        <v>2456</v>
      </c>
      <c r="E1267" t="s">
        <v>61</v>
      </c>
      <c r="F1267" s="14" t="s">
        <v>2457</v>
      </c>
      <c r="G1267">
        <v>35</v>
      </c>
      <c r="H1267" t="s">
        <v>78</v>
      </c>
      <c r="I1267">
        <v>1671793</v>
      </c>
      <c r="J1267" t="str">
        <f>RIGHT(КХЛ[[#This Row],[Дата рождения]],4)</f>
        <v>1982</v>
      </c>
    </row>
    <row r="1268" spans="3:10" x14ac:dyDescent="0.3">
      <c r="C1268">
        <v>256</v>
      </c>
      <c r="D1268" t="s">
        <v>2458</v>
      </c>
      <c r="E1268" t="s">
        <v>61</v>
      </c>
      <c r="F1268" s="14" t="s">
        <v>1185</v>
      </c>
      <c r="G1268">
        <v>31</v>
      </c>
      <c r="H1268" t="s">
        <v>63</v>
      </c>
      <c r="I1268">
        <v>51271052</v>
      </c>
      <c r="J1268" t="str">
        <f>RIGHT(КХЛ[[#This Row],[Дата рождения]],4)</f>
        <v>1987</v>
      </c>
    </row>
    <row r="1269" spans="3:10" x14ac:dyDescent="0.3">
      <c r="C1269">
        <v>1699</v>
      </c>
      <c r="D1269" t="s">
        <v>2459</v>
      </c>
      <c r="E1269" t="s">
        <v>61</v>
      </c>
      <c r="F1269" s="14" t="s">
        <v>2460</v>
      </c>
      <c r="G1269">
        <v>24</v>
      </c>
      <c r="H1269" t="s">
        <v>164</v>
      </c>
      <c r="I1269">
        <v>30012415</v>
      </c>
      <c r="J1269" t="str">
        <f>RIGHT(КХЛ[[#This Row],[Дата рождения]],4)</f>
        <v>1993</v>
      </c>
    </row>
    <row r="1270" spans="3:10" x14ac:dyDescent="0.3">
      <c r="C1270">
        <v>1456</v>
      </c>
      <c r="D1270" t="s">
        <v>2461</v>
      </c>
      <c r="E1270" t="s">
        <v>61</v>
      </c>
      <c r="F1270" s="14" t="s">
        <v>2462</v>
      </c>
      <c r="G1270">
        <v>44</v>
      </c>
      <c r="H1270" t="s">
        <v>106</v>
      </c>
      <c r="I1270">
        <v>97479977</v>
      </c>
      <c r="J1270" t="str">
        <f>RIGHT(КХЛ[[#This Row],[Дата рождения]],4)</f>
        <v>1973</v>
      </c>
    </row>
    <row r="1271" spans="3:10" x14ac:dyDescent="0.3">
      <c r="C1271">
        <v>1620</v>
      </c>
      <c r="D1271" t="s">
        <v>2463</v>
      </c>
      <c r="E1271" t="s">
        <v>61</v>
      </c>
      <c r="F1271" s="14" t="s">
        <v>1118</v>
      </c>
      <c r="G1271">
        <v>34</v>
      </c>
      <c r="H1271" t="s">
        <v>78</v>
      </c>
      <c r="I1271">
        <v>4035312</v>
      </c>
      <c r="J1271" t="str">
        <f>RIGHT(КХЛ[[#This Row],[Дата рождения]],4)</f>
        <v>1983</v>
      </c>
    </row>
    <row r="1272" spans="3:10" x14ac:dyDescent="0.3">
      <c r="C1272">
        <v>747</v>
      </c>
      <c r="D1272" t="s">
        <v>2464</v>
      </c>
      <c r="E1272" t="s">
        <v>61</v>
      </c>
      <c r="F1272" s="14" t="s">
        <v>1541</v>
      </c>
      <c r="G1272">
        <v>38</v>
      </c>
      <c r="H1272" t="s">
        <v>63</v>
      </c>
      <c r="I1272">
        <v>68677935</v>
      </c>
      <c r="J1272" t="str">
        <f>RIGHT(КХЛ[[#This Row],[Дата рождения]],4)</f>
        <v>1979</v>
      </c>
    </row>
    <row r="1273" spans="3:10" x14ac:dyDescent="0.3">
      <c r="C1273">
        <v>1783</v>
      </c>
      <c r="D1273" t="s">
        <v>2465</v>
      </c>
      <c r="E1273" t="s">
        <v>67</v>
      </c>
      <c r="F1273" s="14" t="s">
        <v>2466</v>
      </c>
      <c r="G1273">
        <v>22</v>
      </c>
      <c r="H1273" t="s">
        <v>63</v>
      </c>
      <c r="I1273">
        <v>55359237</v>
      </c>
      <c r="J1273" t="str">
        <f>RIGHT(КХЛ[[#This Row],[Дата рождения]],4)</f>
        <v>1995</v>
      </c>
    </row>
    <row r="1274" spans="3:10" x14ac:dyDescent="0.3">
      <c r="C1274">
        <v>378</v>
      </c>
      <c r="D1274" t="s">
        <v>2467</v>
      </c>
      <c r="E1274" t="s">
        <v>61</v>
      </c>
      <c r="F1274" s="14" t="s">
        <v>2468</v>
      </c>
      <c r="G1274">
        <v>41</v>
      </c>
      <c r="H1274" t="s">
        <v>106</v>
      </c>
      <c r="I1274">
        <v>46383584</v>
      </c>
      <c r="J1274" t="str">
        <f>RIGHT(КХЛ[[#This Row],[Дата рождения]],4)</f>
        <v>1976</v>
      </c>
    </row>
    <row r="1275" spans="3:10" x14ac:dyDescent="0.3">
      <c r="C1275">
        <v>1249</v>
      </c>
      <c r="D1275" t="s">
        <v>2469</v>
      </c>
      <c r="E1275" t="s">
        <v>67</v>
      </c>
      <c r="F1275" s="14" t="s">
        <v>2470</v>
      </c>
      <c r="G1275">
        <v>35</v>
      </c>
      <c r="H1275" t="s">
        <v>63</v>
      </c>
      <c r="I1275">
        <v>96548964</v>
      </c>
      <c r="J1275" t="str">
        <f>RIGHT(КХЛ[[#This Row],[Дата рождения]],4)</f>
        <v>1982</v>
      </c>
    </row>
    <row r="1276" spans="3:10" x14ac:dyDescent="0.3">
      <c r="C1276">
        <v>437</v>
      </c>
      <c r="D1276" t="s">
        <v>2471</v>
      </c>
      <c r="E1276" t="s">
        <v>67</v>
      </c>
      <c r="F1276" s="14" t="s">
        <v>2472</v>
      </c>
      <c r="G1276">
        <v>22</v>
      </c>
      <c r="H1276" t="s">
        <v>63</v>
      </c>
      <c r="I1276">
        <v>39206533</v>
      </c>
      <c r="J1276" t="str">
        <f>RIGHT(КХЛ[[#This Row],[Дата рождения]],4)</f>
        <v>1995</v>
      </c>
    </row>
    <row r="1277" spans="3:10" x14ac:dyDescent="0.3">
      <c r="C1277">
        <v>106</v>
      </c>
      <c r="D1277" t="s">
        <v>2473</v>
      </c>
      <c r="E1277" t="s">
        <v>61</v>
      </c>
      <c r="F1277" s="14" t="s">
        <v>2474</v>
      </c>
      <c r="G1277">
        <v>29</v>
      </c>
      <c r="H1277" t="s">
        <v>63</v>
      </c>
      <c r="I1277">
        <v>30784391</v>
      </c>
      <c r="J1277" t="str">
        <f>RIGHT(КХЛ[[#This Row],[Дата рождения]],4)</f>
        <v>1988</v>
      </c>
    </row>
    <row r="1278" spans="3:10" x14ac:dyDescent="0.3">
      <c r="C1278">
        <v>1083</v>
      </c>
      <c r="D1278" t="s">
        <v>2475</v>
      </c>
      <c r="E1278" t="s">
        <v>72</v>
      </c>
      <c r="F1278" s="14" t="s">
        <v>2476</v>
      </c>
      <c r="G1278">
        <v>35</v>
      </c>
      <c r="H1278" t="s">
        <v>164</v>
      </c>
      <c r="I1278">
        <v>24003481</v>
      </c>
      <c r="J1278" t="str">
        <f>RIGHT(КХЛ[[#This Row],[Дата рождения]],4)</f>
        <v>1982</v>
      </c>
    </row>
    <row r="1279" spans="3:10" x14ac:dyDescent="0.3">
      <c r="C1279">
        <v>951</v>
      </c>
      <c r="D1279" t="s">
        <v>2477</v>
      </c>
      <c r="E1279" t="s">
        <v>72</v>
      </c>
      <c r="F1279" s="14" t="s">
        <v>2478</v>
      </c>
      <c r="G1279">
        <v>31</v>
      </c>
      <c r="H1279" t="s">
        <v>63</v>
      </c>
      <c r="I1279">
        <v>7286157</v>
      </c>
      <c r="J1279" t="str">
        <f>RIGHT(КХЛ[[#This Row],[Дата рождения]],4)</f>
        <v>1986</v>
      </c>
    </row>
    <row r="1280" spans="3:10" x14ac:dyDescent="0.3">
      <c r="C1280">
        <v>31</v>
      </c>
      <c r="D1280" t="s">
        <v>2479</v>
      </c>
      <c r="E1280" t="s">
        <v>67</v>
      </c>
      <c r="F1280" s="14" t="s">
        <v>483</v>
      </c>
      <c r="G1280">
        <v>34</v>
      </c>
      <c r="H1280" t="s">
        <v>63</v>
      </c>
      <c r="I1280">
        <v>30839850</v>
      </c>
      <c r="J1280" t="str">
        <f>RIGHT(КХЛ[[#This Row],[Дата рождения]],4)</f>
        <v>1983</v>
      </c>
    </row>
    <row r="1281" spans="3:10" x14ac:dyDescent="0.3">
      <c r="C1281">
        <v>106</v>
      </c>
      <c r="D1281" t="s">
        <v>2480</v>
      </c>
      <c r="E1281" t="s">
        <v>67</v>
      </c>
      <c r="F1281" s="14" t="s">
        <v>2481</v>
      </c>
      <c r="G1281">
        <v>20</v>
      </c>
      <c r="H1281" t="s">
        <v>63</v>
      </c>
      <c r="I1281">
        <v>53262650</v>
      </c>
      <c r="J1281" t="str">
        <f>RIGHT(КХЛ[[#This Row],[Дата рождения]],4)</f>
        <v>1998</v>
      </c>
    </row>
    <row r="1282" spans="3:10" x14ac:dyDescent="0.3">
      <c r="C1282">
        <v>170</v>
      </c>
      <c r="D1282" t="s">
        <v>2482</v>
      </c>
      <c r="E1282" t="s">
        <v>61</v>
      </c>
      <c r="F1282" s="14" t="s">
        <v>2483</v>
      </c>
      <c r="G1282">
        <v>31</v>
      </c>
      <c r="H1282" t="s">
        <v>115</v>
      </c>
      <c r="I1282">
        <v>85366849</v>
      </c>
      <c r="J1282" t="str">
        <f>RIGHT(КХЛ[[#This Row],[Дата рождения]],4)</f>
        <v>1987</v>
      </c>
    </row>
    <row r="1283" spans="3:10" x14ac:dyDescent="0.3">
      <c r="C1283">
        <v>1187</v>
      </c>
      <c r="D1283" t="s">
        <v>2484</v>
      </c>
      <c r="E1283" t="s">
        <v>72</v>
      </c>
      <c r="F1283" s="14" t="s">
        <v>2485</v>
      </c>
      <c r="G1283">
        <v>20</v>
      </c>
      <c r="H1283" t="s">
        <v>63</v>
      </c>
      <c r="I1283">
        <v>55827145</v>
      </c>
      <c r="J1283" t="str">
        <f>RIGHT(КХЛ[[#This Row],[Дата рождения]],4)</f>
        <v>1997</v>
      </c>
    </row>
    <row r="1284" spans="3:10" x14ac:dyDescent="0.3">
      <c r="C1284">
        <v>569</v>
      </c>
      <c r="D1284" t="s">
        <v>2486</v>
      </c>
      <c r="E1284" t="s">
        <v>72</v>
      </c>
      <c r="F1284" s="14" t="s">
        <v>2487</v>
      </c>
      <c r="G1284">
        <v>44</v>
      </c>
      <c r="H1284" t="s">
        <v>63</v>
      </c>
      <c r="I1284">
        <v>77827735</v>
      </c>
      <c r="J1284" t="str">
        <f>RIGHT(КХЛ[[#This Row],[Дата рождения]],4)</f>
        <v>1973</v>
      </c>
    </row>
    <row r="1285" spans="3:10" x14ac:dyDescent="0.3">
      <c r="C1285">
        <v>26</v>
      </c>
      <c r="D1285" t="s">
        <v>2488</v>
      </c>
      <c r="E1285" t="s">
        <v>61</v>
      </c>
      <c r="F1285" s="14" t="s">
        <v>361</v>
      </c>
      <c r="G1285">
        <v>32</v>
      </c>
      <c r="H1285" t="s">
        <v>63</v>
      </c>
      <c r="I1285">
        <v>28790579</v>
      </c>
      <c r="J1285" t="str">
        <f>RIGHT(КХЛ[[#This Row],[Дата рождения]],4)</f>
        <v>1985</v>
      </c>
    </row>
    <row r="1286" spans="3:10" x14ac:dyDescent="0.3">
      <c r="C1286">
        <v>872</v>
      </c>
      <c r="D1286" t="s">
        <v>2489</v>
      </c>
      <c r="E1286" t="s">
        <v>61</v>
      </c>
      <c r="F1286" s="14" t="s">
        <v>2490</v>
      </c>
      <c r="G1286">
        <v>30</v>
      </c>
      <c r="H1286" t="s">
        <v>63</v>
      </c>
      <c r="I1286">
        <v>84031483</v>
      </c>
      <c r="J1286" t="str">
        <f>RIGHT(КХЛ[[#This Row],[Дата рождения]],4)</f>
        <v>1987</v>
      </c>
    </row>
    <row r="1287" spans="3:10" x14ac:dyDescent="0.3">
      <c r="C1287">
        <v>619</v>
      </c>
      <c r="D1287" t="s">
        <v>2491</v>
      </c>
      <c r="E1287" t="s">
        <v>61</v>
      </c>
      <c r="F1287" s="14" t="s">
        <v>2492</v>
      </c>
      <c r="G1287">
        <v>27</v>
      </c>
      <c r="H1287" t="s">
        <v>115</v>
      </c>
      <c r="I1287">
        <v>99223962</v>
      </c>
      <c r="J1287" t="str">
        <f>RIGHT(КХЛ[[#This Row],[Дата рождения]],4)</f>
        <v>1990</v>
      </c>
    </row>
    <row r="1288" spans="3:10" x14ac:dyDescent="0.3">
      <c r="C1288">
        <v>1479</v>
      </c>
      <c r="D1288" t="s">
        <v>2493</v>
      </c>
      <c r="E1288" t="s">
        <v>72</v>
      </c>
      <c r="F1288" s="14" t="s">
        <v>2494</v>
      </c>
      <c r="G1288">
        <v>26</v>
      </c>
      <c r="H1288" t="s">
        <v>63</v>
      </c>
      <c r="I1288">
        <v>79773139</v>
      </c>
      <c r="J1288" t="str">
        <f>RIGHT(КХЛ[[#This Row],[Дата рождения]],4)</f>
        <v>1991</v>
      </c>
    </row>
    <row r="1289" spans="3:10" x14ac:dyDescent="0.3">
      <c r="C1289">
        <v>751</v>
      </c>
      <c r="D1289" t="s">
        <v>2495</v>
      </c>
      <c r="E1289" t="s">
        <v>67</v>
      </c>
      <c r="F1289" s="14" t="s">
        <v>2284</v>
      </c>
      <c r="G1289">
        <v>30</v>
      </c>
      <c r="H1289" t="s">
        <v>1088</v>
      </c>
      <c r="I1289">
        <v>47998585</v>
      </c>
      <c r="J1289" t="str">
        <f>RIGHT(КХЛ[[#This Row],[Дата рождения]],4)</f>
        <v>1987</v>
      </c>
    </row>
    <row r="1290" spans="3:10" x14ac:dyDescent="0.3">
      <c r="C1290">
        <v>630</v>
      </c>
      <c r="D1290" t="s">
        <v>2496</v>
      </c>
      <c r="E1290" t="s">
        <v>67</v>
      </c>
      <c r="F1290" s="14" t="s">
        <v>2497</v>
      </c>
      <c r="G1290">
        <v>28</v>
      </c>
      <c r="H1290" t="s">
        <v>63</v>
      </c>
      <c r="I1290">
        <v>17007330</v>
      </c>
      <c r="J1290" t="str">
        <f>RIGHT(КХЛ[[#This Row],[Дата рождения]],4)</f>
        <v>1989</v>
      </c>
    </row>
    <row r="1291" spans="3:10" x14ac:dyDescent="0.3">
      <c r="C1291">
        <v>267</v>
      </c>
      <c r="D1291" t="s">
        <v>2498</v>
      </c>
      <c r="E1291" t="s">
        <v>61</v>
      </c>
      <c r="F1291" s="14" t="s">
        <v>2499</v>
      </c>
      <c r="G1291">
        <v>20</v>
      </c>
      <c r="H1291" t="s">
        <v>63</v>
      </c>
      <c r="I1291">
        <v>41272969</v>
      </c>
      <c r="J1291" t="str">
        <f>RIGHT(КХЛ[[#This Row],[Дата рождения]],4)</f>
        <v>1997</v>
      </c>
    </row>
    <row r="1292" spans="3:10" x14ac:dyDescent="0.3">
      <c r="C1292">
        <v>838</v>
      </c>
      <c r="D1292" t="s">
        <v>2500</v>
      </c>
      <c r="E1292" t="s">
        <v>72</v>
      </c>
      <c r="F1292" s="14" t="s">
        <v>2501</v>
      </c>
      <c r="G1292">
        <v>46</v>
      </c>
      <c r="H1292" t="s">
        <v>63</v>
      </c>
      <c r="I1292">
        <v>70101835</v>
      </c>
      <c r="J1292" t="str">
        <f>RIGHT(КХЛ[[#This Row],[Дата рождения]],4)</f>
        <v>1971</v>
      </c>
    </row>
    <row r="1293" spans="3:10" x14ac:dyDescent="0.3">
      <c r="C1293">
        <v>145</v>
      </c>
      <c r="D1293" t="s">
        <v>2502</v>
      </c>
      <c r="E1293" t="s">
        <v>67</v>
      </c>
      <c r="F1293" s="14" t="s">
        <v>2503</v>
      </c>
      <c r="G1293">
        <v>29</v>
      </c>
      <c r="H1293" t="s">
        <v>63</v>
      </c>
      <c r="I1293">
        <v>50810350</v>
      </c>
      <c r="J1293" t="str">
        <f>RIGHT(КХЛ[[#This Row],[Дата рождения]],4)</f>
        <v>1988</v>
      </c>
    </row>
    <row r="1294" spans="3:10" x14ac:dyDescent="0.3">
      <c r="C1294">
        <v>926</v>
      </c>
      <c r="D1294" t="s">
        <v>2504</v>
      </c>
      <c r="E1294" t="s">
        <v>61</v>
      </c>
      <c r="F1294" s="14" t="s">
        <v>2505</v>
      </c>
      <c r="G1294">
        <v>28</v>
      </c>
      <c r="H1294" t="s">
        <v>63</v>
      </c>
      <c r="I1294">
        <v>53439487</v>
      </c>
      <c r="J1294" t="str">
        <f>RIGHT(КХЛ[[#This Row],[Дата рождения]],4)</f>
        <v>1989</v>
      </c>
    </row>
    <row r="1295" spans="3:10" x14ac:dyDescent="0.3">
      <c r="C1295">
        <v>843</v>
      </c>
      <c r="D1295" t="s">
        <v>2506</v>
      </c>
      <c r="E1295" t="s">
        <v>61</v>
      </c>
      <c r="F1295" s="14" t="s">
        <v>2507</v>
      </c>
      <c r="G1295">
        <v>21</v>
      </c>
      <c r="H1295" t="s">
        <v>63</v>
      </c>
      <c r="I1295">
        <v>25773565</v>
      </c>
      <c r="J1295" t="str">
        <f>RIGHT(КХЛ[[#This Row],[Дата рождения]],4)</f>
        <v>1996</v>
      </c>
    </row>
    <row r="1296" spans="3:10" x14ac:dyDescent="0.3">
      <c r="C1296">
        <v>511</v>
      </c>
      <c r="D1296" t="s">
        <v>2508</v>
      </c>
      <c r="E1296" t="s">
        <v>67</v>
      </c>
      <c r="F1296" s="14" t="s">
        <v>2509</v>
      </c>
      <c r="G1296">
        <v>33</v>
      </c>
      <c r="H1296" t="s">
        <v>63</v>
      </c>
      <c r="I1296">
        <v>2432796</v>
      </c>
      <c r="J1296" t="str">
        <f>RIGHT(КХЛ[[#This Row],[Дата рождения]],4)</f>
        <v>1984</v>
      </c>
    </row>
    <row r="1297" spans="3:10" x14ac:dyDescent="0.3">
      <c r="C1297">
        <v>882</v>
      </c>
      <c r="D1297" t="s">
        <v>2510</v>
      </c>
      <c r="E1297" t="s">
        <v>61</v>
      </c>
      <c r="F1297" s="14" t="s">
        <v>2511</v>
      </c>
      <c r="G1297">
        <v>35</v>
      </c>
      <c r="H1297" t="s">
        <v>63</v>
      </c>
      <c r="I1297">
        <v>50692068</v>
      </c>
      <c r="J1297" t="str">
        <f>RIGHT(КХЛ[[#This Row],[Дата рождения]],4)</f>
        <v>1982</v>
      </c>
    </row>
    <row r="1298" spans="3:10" x14ac:dyDescent="0.3">
      <c r="C1298">
        <v>1486</v>
      </c>
      <c r="D1298" t="s">
        <v>2512</v>
      </c>
      <c r="E1298" t="s">
        <v>61</v>
      </c>
      <c r="F1298" s="14" t="s">
        <v>2513</v>
      </c>
      <c r="G1298">
        <v>36</v>
      </c>
      <c r="H1298" t="s">
        <v>95</v>
      </c>
      <c r="I1298">
        <v>96971232</v>
      </c>
      <c r="J1298" t="str">
        <f>RIGHT(КХЛ[[#This Row],[Дата рождения]],4)</f>
        <v>1981</v>
      </c>
    </row>
    <row r="1299" spans="3:10" x14ac:dyDescent="0.3">
      <c r="C1299">
        <v>623</v>
      </c>
      <c r="D1299" t="s">
        <v>2514</v>
      </c>
      <c r="E1299" t="s">
        <v>61</v>
      </c>
      <c r="F1299" s="14" t="s">
        <v>2515</v>
      </c>
      <c r="G1299">
        <v>45</v>
      </c>
      <c r="H1299" t="s">
        <v>63</v>
      </c>
      <c r="I1299">
        <v>81059508</v>
      </c>
      <c r="J1299" t="str">
        <f>RIGHT(КХЛ[[#This Row],[Дата рождения]],4)</f>
        <v>1972</v>
      </c>
    </row>
    <row r="1300" spans="3:10" x14ac:dyDescent="0.3">
      <c r="C1300">
        <v>883</v>
      </c>
      <c r="D1300" t="s">
        <v>2516</v>
      </c>
      <c r="E1300" t="s">
        <v>61</v>
      </c>
      <c r="F1300" s="14" t="s">
        <v>2517</v>
      </c>
      <c r="G1300">
        <v>23</v>
      </c>
      <c r="H1300" t="s">
        <v>63</v>
      </c>
      <c r="I1300">
        <v>49741084</v>
      </c>
      <c r="J1300" t="str">
        <f>RIGHT(КХЛ[[#This Row],[Дата рождения]],4)</f>
        <v>1994</v>
      </c>
    </row>
    <row r="1301" spans="3:10" x14ac:dyDescent="0.3">
      <c r="C1301">
        <v>25</v>
      </c>
      <c r="D1301" t="s">
        <v>2518</v>
      </c>
      <c r="E1301" t="s">
        <v>61</v>
      </c>
      <c r="F1301" s="14" t="s">
        <v>2519</v>
      </c>
      <c r="G1301">
        <v>23</v>
      </c>
      <c r="H1301" t="s">
        <v>63</v>
      </c>
      <c r="I1301">
        <v>45841139</v>
      </c>
      <c r="J1301" t="str">
        <f>RIGHT(КХЛ[[#This Row],[Дата рождения]],4)</f>
        <v>1994</v>
      </c>
    </row>
    <row r="1302" spans="3:10" x14ac:dyDescent="0.3">
      <c r="C1302">
        <v>168</v>
      </c>
      <c r="D1302" t="s">
        <v>2520</v>
      </c>
      <c r="E1302" t="s">
        <v>61</v>
      </c>
      <c r="F1302" s="14" t="s">
        <v>2521</v>
      </c>
      <c r="G1302">
        <v>25</v>
      </c>
      <c r="H1302" t="s">
        <v>63</v>
      </c>
      <c r="I1302">
        <v>22201361</v>
      </c>
      <c r="J1302" t="str">
        <f>RIGHT(КХЛ[[#This Row],[Дата рождения]],4)</f>
        <v>1992</v>
      </c>
    </row>
    <row r="1303" spans="3:10" x14ac:dyDescent="0.3">
      <c r="C1303">
        <v>968</v>
      </c>
      <c r="D1303" t="s">
        <v>454</v>
      </c>
      <c r="E1303" t="s">
        <v>67</v>
      </c>
      <c r="F1303" s="14" t="s">
        <v>455</v>
      </c>
      <c r="G1303">
        <v>34</v>
      </c>
      <c r="H1303" t="s">
        <v>63</v>
      </c>
      <c r="I1303">
        <v>17199586</v>
      </c>
      <c r="J1303" t="str">
        <f>RIGHT(КХЛ[[#This Row],[Дата рождения]],4)</f>
        <v>1984</v>
      </c>
    </row>
    <row r="1304" spans="3:10" x14ac:dyDescent="0.3">
      <c r="C1304">
        <v>1073</v>
      </c>
      <c r="D1304" t="s">
        <v>2522</v>
      </c>
      <c r="E1304" t="s">
        <v>72</v>
      </c>
      <c r="F1304" s="14" t="s">
        <v>2523</v>
      </c>
      <c r="G1304">
        <v>29</v>
      </c>
      <c r="H1304" t="s">
        <v>78</v>
      </c>
      <c r="I1304">
        <v>15948863</v>
      </c>
      <c r="J1304" t="str">
        <f>RIGHT(КХЛ[[#This Row],[Дата рождения]],4)</f>
        <v>1988</v>
      </c>
    </row>
    <row r="1305" spans="3:10" x14ac:dyDescent="0.3">
      <c r="C1305">
        <v>827</v>
      </c>
      <c r="D1305" t="s">
        <v>2524</v>
      </c>
      <c r="E1305" t="s">
        <v>61</v>
      </c>
      <c r="F1305" s="14" t="s">
        <v>2525</v>
      </c>
      <c r="G1305">
        <v>36</v>
      </c>
      <c r="H1305" t="s">
        <v>63</v>
      </c>
      <c r="I1305">
        <v>39981069</v>
      </c>
      <c r="J1305" t="str">
        <f>RIGHT(КХЛ[[#This Row],[Дата рождения]],4)</f>
        <v>1981</v>
      </c>
    </row>
    <row r="1306" spans="3:10" x14ac:dyDescent="0.3">
      <c r="C1306">
        <v>359</v>
      </c>
      <c r="D1306" t="s">
        <v>2526</v>
      </c>
      <c r="E1306" t="s">
        <v>72</v>
      </c>
      <c r="F1306" s="14" t="s">
        <v>412</v>
      </c>
      <c r="G1306">
        <v>24</v>
      </c>
      <c r="H1306" t="s">
        <v>490</v>
      </c>
      <c r="I1306">
        <v>62333565</v>
      </c>
      <c r="J1306" t="str">
        <f>RIGHT(КХЛ[[#This Row],[Дата рождения]],4)</f>
        <v>1993</v>
      </c>
    </row>
    <row r="1307" spans="3:10" x14ac:dyDescent="0.3">
      <c r="C1307">
        <v>1748</v>
      </c>
      <c r="D1307" t="s">
        <v>2527</v>
      </c>
      <c r="E1307" t="s">
        <v>61</v>
      </c>
      <c r="F1307" s="14" t="s">
        <v>2528</v>
      </c>
      <c r="G1307">
        <v>23</v>
      </c>
      <c r="H1307" t="s">
        <v>63</v>
      </c>
      <c r="I1307">
        <v>51471877</v>
      </c>
      <c r="J1307" t="str">
        <f>RIGHT(КХЛ[[#This Row],[Дата рождения]],4)</f>
        <v>1994</v>
      </c>
    </row>
    <row r="1308" spans="3:10" x14ac:dyDescent="0.3">
      <c r="C1308">
        <v>488</v>
      </c>
      <c r="D1308" t="s">
        <v>2529</v>
      </c>
      <c r="E1308" t="s">
        <v>61</v>
      </c>
      <c r="F1308" s="14" t="s">
        <v>978</v>
      </c>
      <c r="G1308">
        <v>25</v>
      </c>
      <c r="H1308" t="s">
        <v>164</v>
      </c>
      <c r="I1308">
        <v>95272199</v>
      </c>
      <c r="J1308" t="str">
        <f>RIGHT(КХЛ[[#This Row],[Дата рождения]],4)</f>
        <v>1992</v>
      </c>
    </row>
    <row r="1309" spans="3:10" x14ac:dyDescent="0.3">
      <c r="C1309">
        <v>908</v>
      </c>
      <c r="D1309" t="s">
        <v>2530</v>
      </c>
      <c r="E1309" t="s">
        <v>61</v>
      </c>
      <c r="F1309" s="14" t="s">
        <v>2531</v>
      </c>
      <c r="G1309">
        <v>22</v>
      </c>
      <c r="H1309" t="s">
        <v>63</v>
      </c>
      <c r="I1309">
        <v>50821297</v>
      </c>
      <c r="J1309" t="str">
        <f>RIGHT(КХЛ[[#This Row],[Дата рождения]],4)</f>
        <v>1995</v>
      </c>
    </row>
    <row r="1310" spans="3:10" x14ac:dyDescent="0.3">
      <c r="C1310">
        <v>1017</v>
      </c>
      <c r="D1310" t="s">
        <v>2532</v>
      </c>
      <c r="E1310" t="s">
        <v>61</v>
      </c>
      <c r="F1310" s="14" t="s">
        <v>2533</v>
      </c>
      <c r="G1310">
        <v>28</v>
      </c>
      <c r="H1310" t="s">
        <v>78</v>
      </c>
      <c r="I1310">
        <v>94693832</v>
      </c>
      <c r="J1310" t="str">
        <f>RIGHT(КХЛ[[#This Row],[Дата рождения]],4)</f>
        <v>1990</v>
      </c>
    </row>
    <row r="1311" spans="3:10" x14ac:dyDescent="0.3">
      <c r="C1311">
        <v>647</v>
      </c>
      <c r="D1311" t="s">
        <v>2534</v>
      </c>
      <c r="E1311" t="s">
        <v>61</v>
      </c>
      <c r="F1311" s="14" t="s">
        <v>2535</v>
      </c>
      <c r="G1311">
        <v>27</v>
      </c>
      <c r="H1311" t="s">
        <v>63</v>
      </c>
      <c r="I1311">
        <v>50850046</v>
      </c>
      <c r="J1311" t="str">
        <f>RIGHT(КХЛ[[#This Row],[Дата рождения]],4)</f>
        <v>1990</v>
      </c>
    </row>
    <row r="1312" spans="3:10" x14ac:dyDescent="0.3">
      <c r="C1312">
        <v>1374</v>
      </c>
      <c r="D1312" t="s">
        <v>2536</v>
      </c>
      <c r="E1312" t="s">
        <v>61</v>
      </c>
      <c r="F1312" s="14" t="s">
        <v>2537</v>
      </c>
      <c r="G1312">
        <v>27</v>
      </c>
      <c r="H1312" t="s">
        <v>63</v>
      </c>
      <c r="I1312">
        <v>48718330</v>
      </c>
      <c r="J1312" t="str">
        <f>RIGHT(КХЛ[[#This Row],[Дата рождения]],4)</f>
        <v>1990</v>
      </c>
    </row>
    <row r="1313" spans="3:10" x14ac:dyDescent="0.3">
      <c r="C1313">
        <v>948</v>
      </c>
      <c r="D1313" t="s">
        <v>2538</v>
      </c>
      <c r="E1313" t="s">
        <v>61</v>
      </c>
      <c r="F1313" s="14" t="s">
        <v>2539</v>
      </c>
      <c r="G1313">
        <v>40</v>
      </c>
      <c r="H1313" t="s">
        <v>95</v>
      </c>
      <c r="I1313">
        <v>5540414</v>
      </c>
      <c r="J1313" t="str">
        <f>RIGHT(КХЛ[[#This Row],[Дата рождения]],4)</f>
        <v>1977</v>
      </c>
    </row>
    <row r="1314" spans="3:10" x14ac:dyDescent="0.3">
      <c r="C1314">
        <v>8</v>
      </c>
      <c r="D1314" t="s">
        <v>2540</v>
      </c>
      <c r="E1314" t="s">
        <v>67</v>
      </c>
      <c r="F1314" s="14" t="s">
        <v>2541</v>
      </c>
      <c r="G1314">
        <v>18</v>
      </c>
      <c r="H1314" t="s">
        <v>63</v>
      </c>
      <c r="I1314">
        <v>11595988</v>
      </c>
      <c r="J1314" t="str">
        <f>RIGHT(КХЛ[[#This Row],[Дата рождения]],4)</f>
        <v>1999</v>
      </c>
    </row>
    <row r="1315" spans="3:10" x14ac:dyDescent="0.3">
      <c r="C1315">
        <v>813</v>
      </c>
      <c r="D1315" t="s">
        <v>2542</v>
      </c>
      <c r="E1315" t="s">
        <v>61</v>
      </c>
      <c r="F1315" s="14" t="s">
        <v>2543</v>
      </c>
      <c r="G1315">
        <v>31</v>
      </c>
      <c r="H1315" t="s">
        <v>120</v>
      </c>
      <c r="I1315">
        <v>13324618</v>
      </c>
      <c r="J1315" t="str">
        <f>RIGHT(КХЛ[[#This Row],[Дата рождения]],4)</f>
        <v>1986</v>
      </c>
    </row>
    <row r="1316" spans="3:10" x14ac:dyDescent="0.3">
      <c r="C1316">
        <v>653</v>
      </c>
      <c r="D1316" t="s">
        <v>2544</v>
      </c>
      <c r="E1316" t="s">
        <v>61</v>
      </c>
      <c r="F1316" s="14" t="s">
        <v>1745</v>
      </c>
      <c r="G1316">
        <v>36</v>
      </c>
      <c r="H1316" t="s">
        <v>63</v>
      </c>
      <c r="I1316">
        <v>22852441</v>
      </c>
      <c r="J1316" t="str">
        <f>RIGHT(КХЛ[[#This Row],[Дата рождения]],4)</f>
        <v>1981</v>
      </c>
    </row>
    <row r="1317" spans="3:10" x14ac:dyDescent="0.3">
      <c r="C1317">
        <v>555</v>
      </c>
      <c r="D1317" t="s">
        <v>2545</v>
      </c>
      <c r="E1317" t="s">
        <v>61</v>
      </c>
      <c r="F1317" s="14" t="s">
        <v>2546</v>
      </c>
      <c r="G1317">
        <v>20</v>
      </c>
      <c r="H1317" t="s">
        <v>63</v>
      </c>
      <c r="I1317">
        <v>37962945</v>
      </c>
      <c r="J1317" t="str">
        <f>RIGHT(КХЛ[[#This Row],[Дата рождения]],4)</f>
        <v>1997</v>
      </c>
    </row>
    <row r="1318" spans="3:10" x14ac:dyDescent="0.3">
      <c r="C1318">
        <v>1536</v>
      </c>
      <c r="D1318" t="s">
        <v>2547</v>
      </c>
      <c r="E1318" t="s">
        <v>61</v>
      </c>
      <c r="F1318" s="14" t="s">
        <v>1768</v>
      </c>
      <c r="G1318">
        <v>23</v>
      </c>
      <c r="H1318" t="s">
        <v>63</v>
      </c>
      <c r="I1318">
        <v>61334687</v>
      </c>
      <c r="J1318" t="str">
        <f>RIGHT(КХЛ[[#This Row],[Дата рождения]],4)</f>
        <v>1994</v>
      </c>
    </row>
    <row r="1319" spans="3:10" x14ac:dyDescent="0.3">
      <c r="C1319">
        <v>463</v>
      </c>
      <c r="D1319" t="s">
        <v>2548</v>
      </c>
      <c r="E1319" t="s">
        <v>61</v>
      </c>
      <c r="F1319" s="14" t="s">
        <v>2549</v>
      </c>
      <c r="G1319">
        <v>30</v>
      </c>
      <c r="H1319" t="s">
        <v>115</v>
      </c>
      <c r="I1319">
        <v>23828077</v>
      </c>
      <c r="J1319" t="str">
        <f>RIGHT(КХЛ[[#This Row],[Дата рождения]],4)</f>
        <v>1987</v>
      </c>
    </row>
    <row r="1320" spans="3:10" x14ac:dyDescent="0.3">
      <c r="C1320">
        <v>118</v>
      </c>
      <c r="D1320" t="s">
        <v>2550</v>
      </c>
      <c r="E1320" t="s">
        <v>67</v>
      </c>
      <c r="F1320" s="14" t="s">
        <v>2551</v>
      </c>
      <c r="G1320">
        <v>31</v>
      </c>
      <c r="H1320" t="s">
        <v>164</v>
      </c>
      <c r="I1320">
        <v>81409059</v>
      </c>
      <c r="J1320" t="str">
        <f>RIGHT(КХЛ[[#This Row],[Дата рождения]],4)</f>
        <v>1986</v>
      </c>
    </row>
    <row r="1321" spans="3:10" x14ac:dyDescent="0.3">
      <c r="C1321">
        <v>511</v>
      </c>
      <c r="D1321" t="s">
        <v>2552</v>
      </c>
      <c r="E1321" t="s">
        <v>67</v>
      </c>
      <c r="F1321" s="14" t="s">
        <v>2553</v>
      </c>
      <c r="G1321">
        <v>27</v>
      </c>
      <c r="H1321" t="s">
        <v>63</v>
      </c>
      <c r="I1321">
        <v>49730813</v>
      </c>
      <c r="J1321" t="str">
        <f>RIGHT(КХЛ[[#This Row],[Дата рождения]],4)</f>
        <v>1990</v>
      </c>
    </row>
    <row r="1322" spans="3:10" x14ac:dyDescent="0.3">
      <c r="C1322">
        <v>40</v>
      </c>
      <c r="D1322" t="s">
        <v>2554</v>
      </c>
      <c r="E1322" t="s">
        <v>61</v>
      </c>
      <c r="F1322" s="14" t="s">
        <v>1938</v>
      </c>
      <c r="G1322">
        <v>32</v>
      </c>
      <c r="H1322" t="s">
        <v>127</v>
      </c>
      <c r="I1322">
        <v>37982939</v>
      </c>
      <c r="J1322" t="str">
        <f>RIGHT(КХЛ[[#This Row],[Дата рождения]],4)</f>
        <v>1985</v>
      </c>
    </row>
    <row r="1323" spans="3:10" x14ac:dyDescent="0.3">
      <c r="C1323">
        <v>646</v>
      </c>
      <c r="D1323" t="s">
        <v>2555</v>
      </c>
      <c r="E1323" t="s">
        <v>61</v>
      </c>
      <c r="F1323" s="14" t="s">
        <v>2556</v>
      </c>
      <c r="G1323">
        <v>39</v>
      </c>
      <c r="H1323" t="s">
        <v>63</v>
      </c>
      <c r="I1323">
        <v>97825311</v>
      </c>
      <c r="J1323" t="str">
        <f>RIGHT(КХЛ[[#This Row],[Дата рождения]],4)</f>
        <v>1978</v>
      </c>
    </row>
    <row r="1324" spans="3:10" x14ac:dyDescent="0.3">
      <c r="C1324">
        <v>891</v>
      </c>
      <c r="D1324" t="s">
        <v>2557</v>
      </c>
      <c r="E1324" t="s">
        <v>61</v>
      </c>
      <c r="F1324" s="14" t="s">
        <v>2558</v>
      </c>
      <c r="G1324">
        <v>20</v>
      </c>
      <c r="H1324" t="s">
        <v>63</v>
      </c>
      <c r="I1324">
        <v>79172558</v>
      </c>
      <c r="J1324" t="str">
        <f>RIGHT(КХЛ[[#This Row],[Дата рождения]],4)</f>
        <v>1997</v>
      </c>
    </row>
    <row r="1325" spans="3:10" x14ac:dyDescent="0.3">
      <c r="C1325">
        <v>665</v>
      </c>
      <c r="D1325" t="s">
        <v>2559</v>
      </c>
      <c r="E1325" t="s">
        <v>67</v>
      </c>
      <c r="F1325" s="14" t="s">
        <v>2560</v>
      </c>
      <c r="G1325">
        <v>23</v>
      </c>
      <c r="H1325" t="s">
        <v>63</v>
      </c>
      <c r="I1325">
        <v>3606764</v>
      </c>
      <c r="J1325" t="str">
        <f>RIGHT(КХЛ[[#This Row],[Дата рождения]],4)</f>
        <v>1994</v>
      </c>
    </row>
    <row r="1326" spans="3:10" x14ac:dyDescent="0.3">
      <c r="C1326">
        <v>376</v>
      </c>
      <c r="D1326" t="s">
        <v>2561</v>
      </c>
      <c r="E1326" t="s">
        <v>61</v>
      </c>
      <c r="F1326" s="14" t="s">
        <v>2562</v>
      </c>
      <c r="G1326">
        <v>26</v>
      </c>
      <c r="H1326" t="s">
        <v>63</v>
      </c>
      <c r="I1326">
        <v>41043621</v>
      </c>
      <c r="J1326" t="str">
        <f>RIGHT(КХЛ[[#This Row],[Дата рождения]],4)</f>
        <v>1991</v>
      </c>
    </row>
    <row r="1327" spans="3:10" x14ac:dyDescent="0.3">
      <c r="C1327">
        <v>1473</v>
      </c>
      <c r="D1327" t="s">
        <v>2563</v>
      </c>
      <c r="E1327" t="s">
        <v>61</v>
      </c>
      <c r="F1327" s="14" t="s">
        <v>2564</v>
      </c>
      <c r="G1327">
        <v>29</v>
      </c>
      <c r="H1327" t="s">
        <v>120</v>
      </c>
      <c r="I1327">
        <v>71017541</v>
      </c>
      <c r="J1327" t="str">
        <f>RIGHT(КХЛ[[#This Row],[Дата рождения]],4)</f>
        <v>1988</v>
      </c>
    </row>
    <row r="1328" spans="3:10" x14ac:dyDescent="0.3">
      <c r="C1328">
        <v>302</v>
      </c>
      <c r="D1328" t="s">
        <v>2565</v>
      </c>
      <c r="E1328" t="s">
        <v>61</v>
      </c>
      <c r="F1328" s="14" t="s">
        <v>2566</v>
      </c>
      <c r="G1328">
        <v>21</v>
      </c>
      <c r="H1328" t="s">
        <v>63</v>
      </c>
      <c r="I1328">
        <v>32771606</v>
      </c>
      <c r="J1328" t="str">
        <f>RIGHT(КХЛ[[#This Row],[Дата рождения]],4)</f>
        <v>1996</v>
      </c>
    </row>
    <row r="1329" spans="3:10" x14ac:dyDescent="0.3">
      <c r="C1329">
        <v>36</v>
      </c>
      <c r="D1329" t="s">
        <v>207</v>
      </c>
      <c r="E1329" t="s">
        <v>72</v>
      </c>
      <c r="F1329" s="14" t="s">
        <v>2567</v>
      </c>
      <c r="G1329">
        <v>24</v>
      </c>
      <c r="H1329" t="s">
        <v>63</v>
      </c>
      <c r="I1329">
        <v>49234279</v>
      </c>
      <c r="J1329" t="str">
        <f>RIGHT(КХЛ[[#This Row],[Дата рождения]],4)</f>
        <v>1993</v>
      </c>
    </row>
    <row r="1330" spans="3:10" x14ac:dyDescent="0.3">
      <c r="C1330">
        <v>556</v>
      </c>
      <c r="D1330" t="s">
        <v>2568</v>
      </c>
      <c r="E1330" t="s">
        <v>61</v>
      </c>
      <c r="F1330" s="14" t="s">
        <v>2569</v>
      </c>
      <c r="G1330">
        <v>35</v>
      </c>
      <c r="H1330" t="s">
        <v>127</v>
      </c>
      <c r="I1330">
        <v>95133387</v>
      </c>
      <c r="J1330" t="str">
        <f>RIGHT(КХЛ[[#This Row],[Дата рождения]],4)</f>
        <v>1982</v>
      </c>
    </row>
    <row r="1331" spans="3:10" x14ac:dyDescent="0.3">
      <c r="C1331">
        <v>1023</v>
      </c>
      <c r="D1331" t="s">
        <v>2570</v>
      </c>
      <c r="E1331" t="s">
        <v>67</v>
      </c>
      <c r="F1331" s="14" t="s">
        <v>2571</v>
      </c>
      <c r="G1331">
        <v>24</v>
      </c>
      <c r="H1331" t="s">
        <v>63</v>
      </c>
      <c r="I1331">
        <v>93556596</v>
      </c>
      <c r="J1331" t="str">
        <f>RIGHT(КХЛ[[#This Row],[Дата рождения]],4)</f>
        <v>1993</v>
      </c>
    </row>
    <row r="1332" spans="3:10" x14ac:dyDescent="0.3">
      <c r="C1332">
        <v>1094</v>
      </c>
      <c r="D1332" t="s">
        <v>2572</v>
      </c>
      <c r="E1332" t="s">
        <v>61</v>
      </c>
      <c r="F1332" s="14" t="s">
        <v>2573</v>
      </c>
      <c r="G1332">
        <v>20</v>
      </c>
      <c r="H1332" t="s">
        <v>63</v>
      </c>
      <c r="I1332">
        <v>33672074</v>
      </c>
      <c r="J1332" t="str">
        <f>RIGHT(КХЛ[[#This Row],[Дата рождения]],4)</f>
        <v>1997</v>
      </c>
    </row>
    <row r="1333" spans="3:10" x14ac:dyDescent="0.3">
      <c r="C1333">
        <v>563</v>
      </c>
      <c r="D1333" t="s">
        <v>2574</v>
      </c>
      <c r="E1333" t="s">
        <v>61</v>
      </c>
      <c r="F1333" s="14" t="s">
        <v>2575</v>
      </c>
      <c r="G1333">
        <v>26</v>
      </c>
      <c r="H1333" t="s">
        <v>63</v>
      </c>
      <c r="I1333">
        <v>67050613</v>
      </c>
      <c r="J1333" t="str">
        <f>RIGHT(КХЛ[[#This Row],[Дата рождения]],4)</f>
        <v>1991</v>
      </c>
    </row>
    <row r="1334" spans="3:10" x14ac:dyDescent="0.3">
      <c r="C1334">
        <v>870</v>
      </c>
      <c r="D1334" t="s">
        <v>2576</v>
      </c>
      <c r="E1334" t="s">
        <v>61</v>
      </c>
      <c r="F1334" s="14" t="s">
        <v>2577</v>
      </c>
      <c r="G1334">
        <v>25</v>
      </c>
      <c r="H1334" t="s">
        <v>63</v>
      </c>
      <c r="I1334">
        <v>42915112</v>
      </c>
      <c r="J1334" t="str">
        <f>RIGHT(КХЛ[[#This Row],[Дата рождения]],4)</f>
        <v>1992</v>
      </c>
    </row>
    <row r="1335" spans="3:10" x14ac:dyDescent="0.3">
      <c r="C1335">
        <v>102</v>
      </c>
      <c r="D1335" t="s">
        <v>2578</v>
      </c>
      <c r="E1335" t="s">
        <v>67</v>
      </c>
      <c r="F1335" s="14" t="s">
        <v>2579</v>
      </c>
      <c r="G1335">
        <v>32</v>
      </c>
      <c r="H1335" t="s">
        <v>63</v>
      </c>
      <c r="I1335">
        <v>91970855</v>
      </c>
      <c r="J1335" t="str">
        <f>RIGHT(КХЛ[[#This Row],[Дата рождения]],4)</f>
        <v>1985</v>
      </c>
    </row>
    <row r="1336" spans="3:10" x14ac:dyDescent="0.3">
      <c r="C1336">
        <v>546</v>
      </c>
      <c r="D1336" t="s">
        <v>2580</v>
      </c>
      <c r="E1336" t="s">
        <v>67</v>
      </c>
      <c r="F1336" s="14" t="s">
        <v>2581</v>
      </c>
      <c r="G1336">
        <v>28</v>
      </c>
      <c r="H1336" t="s">
        <v>63</v>
      </c>
      <c r="I1336">
        <v>44425683</v>
      </c>
      <c r="J1336" t="str">
        <f>RIGHT(КХЛ[[#This Row],[Дата рождения]],4)</f>
        <v>1989</v>
      </c>
    </row>
    <row r="1337" spans="3:10" x14ac:dyDescent="0.3">
      <c r="C1337">
        <v>161</v>
      </c>
      <c r="D1337" t="s">
        <v>2582</v>
      </c>
      <c r="E1337" t="s">
        <v>61</v>
      </c>
      <c r="F1337" s="14" t="s">
        <v>2583</v>
      </c>
      <c r="G1337">
        <v>22</v>
      </c>
      <c r="H1337" t="s">
        <v>63</v>
      </c>
      <c r="I1337">
        <v>52548181</v>
      </c>
      <c r="J1337" t="str">
        <f>RIGHT(КХЛ[[#This Row],[Дата рождения]],4)</f>
        <v>1995</v>
      </c>
    </row>
    <row r="1338" spans="3:10" x14ac:dyDescent="0.3">
      <c r="C1338">
        <v>122</v>
      </c>
      <c r="D1338" t="s">
        <v>2584</v>
      </c>
      <c r="E1338" t="s">
        <v>72</v>
      </c>
      <c r="F1338" s="14" t="s">
        <v>2585</v>
      </c>
      <c r="G1338">
        <v>21</v>
      </c>
      <c r="H1338" t="s">
        <v>63</v>
      </c>
      <c r="I1338">
        <v>65963257</v>
      </c>
      <c r="J1338" t="str">
        <f>RIGHT(КХЛ[[#This Row],[Дата рождения]],4)</f>
        <v>1996</v>
      </c>
    </row>
    <row r="1339" spans="3:10" x14ac:dyDescent="0.3">
      <c r="C1339">
        <v>260</v>
      </c>
      <c r="D1339" t="s">
        <v>2586</v>
      </c>
      <c r="E1339" t="s">
        <v>61</v>
      </c>
      <c r="F1339" s="14" t="s">
        <v>2587</v>
      </c>
      <c r="G1339">
        <v>32</v>
      </c>
      <c r="H1339" t="s">
        <v>78</v>
      </c>
      <c r="I1339">
        <v>83420275</v>
      </c>
      <c r="J1339" t="str">
        <f>RIGHT(КХЛ[[#This Row],[Дата рождения]],4)</f>
        <v>1986</v>
      </c>
    </row>
    <row r="1340" spans="3:10" x14ac:dyDescent="0.3">
      <c r="C1340">
        <v>1117</v>
      </c>
      <c r="D1340" t="s">
        <v>2588</v>
      </c>
      <c r="E1340" t="s">
        <v>61</v>
      </c>
      <c r="F1340" s="14" t="s">
        <v>2589</v>
      </c>
      <c r="G1340">
        <v>35</v>
      </c>
      <c r="H1340" t="s">
        <v>63</v>
      </c>
      <c r="I1340">
        <v>78255341</v>
      </c>
      <c r="J1340" t="str">
        <f>RIGHT(КХЛ[[#This Row],[Дата рождения]],4)</f>
        <v>1982</v>
      </c>
    </row>
    <row r="1341" spans="3:10" x14ac:dyDescent="0.3">
      <c r="C1341">
        <v>111</v>
      </c>
      <c r="D1341" t="s">
        <v>2590</v>
      </c>
      <c r="E1341" t="s">
        <v>67</v>
      </c>
      <c r="F1341" s="14" t="s">
        <v>2591</v>
      </c>
      <c r="G1341">
        <v>25</v>
      </c>
      <c r="H1341" t="s">
        <v>63</v>
      </c>
      <c r="I1341">
        <v>76743941</v>
      </c>
      <c r="J1341" t="str">
        <f>RIGHT(КХЛ[[#This Row],[Дата рождения]],4)</f>
        <v>1992</v>
      </c>
    </row>
    <row r="1342" spans="3:10" x14ac:dyDescent="0.3">
      <c r="C1342">
        <v>373</v>
      </c>
      <c r="D1342" t="s">
        <v>2592</v>
      </c>
      <c r="E1342" t="s">
        <v>61</v>
      </c>
      <c r="F1342" s="14" t="s">
        <v>2593</v>
      </c>
      <c r="G1342">
        <v>39</v>
      </c>
      <c r="H1342" t="s">
        <v>120</v>
      </c>
      <c r="I1342">
        <v>46720265</v>
      </c>
      <c r="J1342" t="str">
        <f>RIGHT(КХЛ[[#This Row],[Дата рождения]],4)</f>
        <v>1978</v>
      </c>
    </row>
    <row r="1343" spans="3:10" x14ac:dyDescent="0.3">
      <c r="C1343">
        <v>522</v>
      </c>
      <c r="D1343" t="s">
        <v>2594</v>
      </c>
      <c r="E1343" t="s">
        <v>61</v>
      </c>
      <c r="F1343" s="14" t="s">
        <v>2595</v>
      </c>
      <c r="G1343">
        <v>35</v>
      </c>
      <c r="H1343" t="s">
        <v>63</v>
      </c>
      <c r="I1343">
        <v>45231826</v>
      </c>
      <c r="J1343" t="str">
        <f>RIGHT(КХЛ[[#This Row],[Дата рождения]],4)</f>
        <v>1982</v>
      </c>
    </row>
    <row r="1344" spans="3:10" x14ac:dyDescent="0.3">
      <c r="C1344">
        <v>1050</v>
      </c>
      <c r="D1344" t="s">
        <v>2596</v>
      </c>
      <c r="E1344" t="s">
        <v>61</v>
      </c>
      <c r="F1344" s="14" t="s">
        <v>2597</v>
      </c>
      <c r="G1344">
        <v>34</v>
      </c>
      <c r="H1344" t="s">
        <v>63</v>
      </c>
      <c r="I1344">
        <v>15063787</v>
      </c>
      <c r="J1344" t="str">
        <f>RIGHT(КХЛ[[#This Row],[Дата рождения]],4)</f>
        <v>1983</v>
      </c>
    </row>
    <row r="1345" spans="3:10" x14ac:dyDescent="0.3">
      <c r="C1345">
        <v>1331</v>
      </c>
      <c r="D1345" t="s">
        <v>2598</v>
      </c>
      <c r="E1345" t="s">
        <v>61</v>
      </c>
      <c r="F1345" s="14" t="s">
        <v>2599</v>
      </c>
      <c r="G1345">
        <v>40</v>
      </c>
      <c r="H1345" t="s">
        <v>106</v>
      </c>
      <c r="I1345">
        <v>23561062</v>
      </c>
      <c r="J1345" t="str">
        <f>RIGHT(КХЛ[[#This Row],[Дата рождения]],4)</f>
        <v>1977</v>
      </c>
    </row>
    <row r="1346" spans="3:10" x14ac:dyDescent="0.3">
      <c r="C1346">
        <v>242</v>
      </c>
      <c r="D1346" t="s">
        <v>2600</v>
      </c>
      <c r="E1346" t="s">
        <v>67</v>
      </c>
      <c r="F1346" s="14" t="s">
        <v>2601</v>
      </c>
      <c r="G1346">
        <v>19</v>
      </c>
      <c r="H1346" t="s">
        <v>63</v>
      </c>
      <c r="I1346">
        <v>37452578</v>
      </c>
      <c r="J1346" t="str">
        <f>RIGHT(КХЛ[[#This Row],[Дата рождения]],4)</f>
        <v>1998</v>
      </c>
    </row>
    <row r="1347" spans="3:10" x14ac:dyDescent="0.3">
      <c r="C1347">
        <v>120</v>
      </c>
      <c r="D1347" t="s">
        <v>2602</v>
      </c>
      <c r="E1347" t="s">
        <v>61</v>
      </c>
      <c r="F1347" s="14" t="s">
        <v>2603</v>
      </c>
      <c r="G1347">
        <v>36</v>
      </c>
      <c r="H1347" t="s">
        <v>63</v>
      </c>
      <c r="I1347">
        <v>42597635</v>
      </c>
      <c r="J1347" t="str">
        <f>RIGHT(КХЛ[[#This Row],[Дата рождения]],4)</f>
        <v>1981</v>
      </c>
    </row>
    <row r="1348" spans="3:10" x14ac:dyDescent="0.3">
      <c r="C1348">
        <v>952</v>
      </c>
      <c r="D1348" t="s">
        <v>2604</v>
      </c>
      <c r="E1348" t="s">
        <v>67</v>
      </c>
      <c r="F1348" s="14" t="s">
        <v>2605</v>
      </c>
      <c r="G1348">
        <v>45</v>
      </c>
      <c r="H1348" t="s">
        <v>63</v>
      </c>
      <c r="I1348">
        <v>96762087</v>
      </c>
      <c r="J1348" t="str">
        <f>RIGHT(КХЛ[[#This Row],[Дата рождения]],4)</f>
        <v>1972</v>
      </c>
    </row>
    <row r="1349" spans="3:10" x14ac:dyDescent="0.3">
      <c r="C1349">
        <v>1162</v>
      </c>
      <c r="D1349" t="s">
        <v>2606</v>
      </c>
      <c r="E1349" t="s">
        <v>61</v>
      </c>
      <c r="F1349" s="14" t="s">
        <v>2607</v>
      </c>
      <c r="G1349">
        <v>32</v>
      </c>
      <c r="H1349" t="s">
        <v>63</v>
      </c>
      <c r="I1349">
        <v>79076889</v>
      </c>
      <c r="J1349" t="str">
        <f>RIGHT(КХЛ[[#This Row],[Дата рождения]],4)</f>
        <v>1985</v>
      </c>
    </row>
    <row r="1350" spans="3:10" x14ac:dyDescent="0.3">
      <c r="C1350">
        <v>20</v>
      </c>
      <c r="D1350" t="s">
        <v>2608</v>
      </c>
      <c r="E1350" t="s">
        <v>61</v>
      </c>
      <c r="F1350" s="14" t="s">
        <v>2609</v>
      </c>
      <c r="G1350">
        <v>41</v>
      </c>
      <c r="H1350" t="s">
        <v>63</v>
      </c>
      <c r="I1350">
        <v>19530684</v>
      </c>
      <c r="J1350" t="str">
        <f>RIGHT(КХЛ[[#This Row],[Дата рождения]],4)</f>
        <v>1976</v>
      </c>
    </row>
    <row r="1351" spans="3:10" x14ac:dyDescent="0.3">
      <c r="C1351">
        <v>228</v>
      </c>
      <c r="D1351" t="s">
        <v>2610</v>
      </c>
      <c r="E1351" t="s">
        <v>61</v>
      </c>
      <c r="F1351" s="14" t="s">
        <v>2611</v>
      </c>
      <c r="G1351">
        <v>32</v>
      </c>
      <c r="H1351" t="s">
        <v>127</v>
      </c>
      <c r="I1351">
        <v>75641681</v>
      </c>
      <c r="J1351" t="str">
        <f>RIGHT(КХЛ[[#This Row],[Дата рождения]],4)</f>
        <v>1985</v>
      </c>
    </row>
    <row r="1352" spans="3:10" x14ac:dyDescent="0.3">
      <c r="C1352">
        <v>1065</v>
      </c>
      <c r="D1352" t="s">
        <v>2612</v>
      </c>
      <c r="E1352" t="s">
        <v>67</v>
      </c>
      <c r="F1352" s="14" t="s">
        <v>2613</v>
      </c>
      <c r="G1352">
        <v>26</v>
      </c>
      <c r="H1352" t="s">
        <v>106</v>
      </c>
      <c r="I1352">
        <v>98318572</v>
      </c>
      <c r="J1352" t="str">
        <f>RIGHT(КХЛ[[#This Row],[Дата рождения]],4)</f>
        <v>1991</v>
      </c>
    </row>
    <row r="1353" spans="3:10" x14ac:dyDescent="0.3">
      <c r="C1353">
        <v>842</v>
      </c>
      <c r="D1353" t="s">
        <v>2614</v>
      </c>
      <c r="E1353" t="s">
        <v>67</v>
      </c>
      <c r="F1353" s="14" t="s">
        <v>2615</v>
      </c>
      <c r="G1353">
        <v>22</v>
      </c>
      <c r="H1353" t="s">
        <v>63</v>
      </c>
      <c r="I1353">
        <v>65597501</v>
      </c>
      <c r="J1353" t="str">
        <f>RIGHT(КХЛ[[#This Row],[Дата рождения]],4)</f>
        <v>1995</v>
      </c>
    </row>
    <row r="1354" spans="3:10" x14ac:dyDescent="0.3">
      <c r="C1354">
        <v>817</v>
      </c>
      <c r="D1354" t="s">
        <v>2616</v>
      </c>
      <c r="E1354" t="s">
        <v>67</v>
      </c>
      <c r="F1354" s="14" t="s">
        <v>2617</v>
      </c>
      <c r="G1354">
        <v>19</v>
      </c>
      <c r="H1354" t="s">
        <v>63</v>
      </c>
      <c r="I1354">
        <v>91728760</v>
      </c>
      <c r="J1354" t="str">
        <f>RIGHT(КХЛ[[#This Row],[Дата рождения]],4)</f>
        <v>1998</v>
      </c>
    </row>
    <row r="1355" spans="3:10" x14ac:dyDescent="0.3">
      <c r="C1355">
        <v>1103</v>
      </c>
      <c r="D1355" t="s">
        <v>2618</v>
      </c>
      <c r="E1355" t="s">
        <v>61</v>
      </c>
      <c r="F1355" s="14" t="s">
        <v>449</v>
      </c>
      <c r="G1355">
        <v>32</v>
      </c>
      <c r="H1355" t="s">
        <v>63</v>
      </c>
      <c r="I1355">
        <v>63234464</v>
      </c>
      <c r="J1355" t="str">
        <f>RIGHT(КХЛ[[#This Row],[Дата рождения]],4)</f>
        <v>1985</v>
      </c>
    </row>
    <row r="1356" spans="3:10" x14ac:dyDescent="0.3">
      <c r="C1356">
        <v>892</v>
      </c>
      <c r="D1356" t="s">
        <v>2619</v>
      </c>
      <c r="E1356" t="s">
        <v>61</v>
      </c>
      <c r="F1356" s="14" t="s">
        <v>2620</v>
      </c>
      <c r="G1356">
        <v>18</v>
      </c>
      <c r="H1356" t="s">
        <v>63</v>
      </c>
      <c r="I1356">
        <v>91452703</v>
      </c>
      <c r="J1356" t="str">
        <f>RIGHT(КХЛ[[#This Row],[Дата рождения]],4)</f>
        <v>1999</v>
      </c>
    </row>
    <row r="1357" spans="3:10" x14ac:dyDescent="0.3">
      <c r="C1357">
        <v>258</v>
      </c>
      <c r="D1357" t="s">
        <v>2621</v>
      </c>
      <c r="E1357" t="s">
        <v>67</v>
      </c>
      <c r="F1357" s="14" t="s">
        <v>2112</v>
      </c>
      <c r="G1357">
        <v>36</v>
      </c>
      <c r="H1357" t="s">
        <v>88</v>
      </c>
      <c r="I1357">
        <v>12083462</v>
      </c>
      <c r="J1357" t="str">
        <f>RIGHT(КХЛ[[#This Row],[Дата рождения]],4)</f>
        <v>1982</v>
      </c>
    </row>
    <row r="1358" spans="3:10" x14ac:dyDescent="0.3">
      <c r="C1358">
        <v>1143</v>
      </c>
      <c r="D1358" t="s">
        <v>2622</v>
      </c>
      <c r="E1358" t="s">
        <v>61</v>
      </c>
      <c r="F1358" s="14" t="s">
        <v>2623</v>
      </c>
      <c r="G1358">
        <v>44</v>
      </c>
      <c r="H1358" t="s">
        <v>63</v>
      </c>
      <c r="I1358">
        <v>95911676</v>
      </c>
      <c r="J1358" t="str">
        <f>RIGHT(КХЛ[[#This Row],[Дата рождения]],4)</f>
        <v>1973</v>
      </c>
    </row>
    <row r="1359" spans="3:10" x14ac:dyDescent="0.3">
      <c r="C1359">
        <v>1380</v>
      </c>
      <c r="D1359" t="s">
        <v>2624</v>
      </c>
      <c r="E1359" t="s">
        <v>61</v>
      </c>
      <c r="F1359" s="14" t="s">
        <v>2244</v>
      </c>
      <c r="G1359">
        <v>28</v>
      </c>
      <c r="H1359" t="s">
        <v>63</v>
      </c>
      <c r="I1359">
        <v>78771535</v>
      </c>
      <c r="J1359" t="str">
        <f>RIGHT(КХЛ[[#This Row],[Дата рождения]],4)</f>
        <v>1989</v>
      </c>
    </row>
    <row r="1360" spans="3:10" x14ac:dyDescent="0.3">
      <c r="C1360">
        <v>1600</v>
      </c>
      <c r="D1360" t="s">
        <v>2625</v>
      </c>
      <c r="E1360" t="s">
        <v>61</v>
      </c>
      <c r="F1360" s="14" t="s">
        <v>2626</v>
      </c>
      <c r="G1360">
        <v>30</v>
      </c>
      <c r="H1360" t="s">
        <v>63</v>
      </c>
      <c r="I1360">
        <v>72723002</v>
      </c>
      <c r="J1360" t="str">
        <f>RIGHT(КХЛ[[#This Row],[Дата рождения]],4)</f>
        <v>1987</v>
      </c>
    </row>
    <row r="1361" spans="3:10" x14ac:dyDescent="0.3">
      <c r="C1361">
        <v>618</v>
      </c>
      <c r="D1361" t="s">
        <v>2627</v>
      </c>
      <c r="E1361" t="s">
        <v>61</v>
      </c>
      <c r="F1361" s="14" t="s">
        <v>2628</v>
      </c>
      <c r="G1361">
        <v>30</v>
      </c>
      <c r="H1361" t="s">
        <v>164</v>
      </c>
      <c r="I1361">
        <v>10351220</v>
      </c>
      <c r="J1361" t="str">
        <f>RIGHT(КХЛ[[#This Row],[Дата рождения]],4)</f>
        <v>1987</v>
      </c>
    </row>
    <row r="1362" spans="3:10" x14ac:dyDescent="0.3">
      <c r="C1362">
        <v>757</v>
      </c>
      <c r="D1362" t="s">
        <v>2629</v>
      </c>
      <c r="E1362" t="s">
        <v>61</v>
      </c>
      <c r="F1362" s="14" t="s">
        <v>2630</v>
      </c>
      <c r="G1362">
        <v>28</v>
      </c>
      <c r="H1362" t="s">
        <v>63</v>
      </c>
      <c r="I1362">
        <v>56589994</v>
      </c>
      <c r="J1362" t="str">
        <f>RIGHT(КХЛ[[#This Row],[Дата рождения]],4)</f>
        <v>1989</v>
      </c>
    </row>
    <row r="1363" spans="3:10" x14ac:dyDescent="0.3">
      <c r="C1363">
        <v>431</v>
      </c>
      <c r="D1363" t="s">
        <v>2631</v>
      </c>
      <c r="E1363" t="s">
        <v>72</v>
      </c>
      <c r="F1363" s="14" t="s">
        <v>2632</v>
      </c>
      <c r="G1363">
        <v>22</v>
      </c>
      <c r="H1363" t="s">
        <v>63</v>
      </c>
      <c r="I1363">
        <v>26132109</v>
      </c>
      <c r="J1363" t="str">
        <f>RIGHT(КХЛ[[#This Row],[Дата рождения]],4)</f>
        <v>1995</v>
      </c>
    </row>
    <row r="1364" spans="3:10" x14ac:dyDescent="0.3">
      <c r="C1364">
        <v>1632</v>
      </c>
      <c r="D1364" t="s">
        <v>2633</v>
      </c>
      <c r="E1364" t="s">
        <v>72</v>
      </c>
      <c r="F1364" s="14" t="s">
        <v>1025</v>
      </c>
      <c r="G1364">
        <v>23</v>
      </c>
      <c r="H1364" t="s">
        <v>63</v>
      </c>
      <c r="I1364">
        <v>99611284</v>
      </c>
      <c r="J1364" t="str">
        <f>RIGHT(КХЛ[[#This Row],[Дата рождения]],4)</f>
        <v>1994</v>
      </c>
    </row>
    <row r="1365" spans="3:10" x14ac:dyDescent="0.3">
      <c r="C1365">
        <v>743</v>
      </c>
      <c r="D1365" t="s">
        <v>2634</v>
      </c>
      <c r="E1365" t="s">
        <v>61</v>
      </c>
      <c r="F1365" s="14" t="s">
        <v>2635</v>
      </c>
      <c r="G1365">
        <v>32</v>
      </c>
      <c r="H1365" t="s">
        <v>63</v>
      </c>
      <c r="I1365">
        <v>42864699</v>
      </c>
      <c r="J1365" t="str">
        <f>RIGHT(КХЛ[[#This Row],[Дата рождения]],4)</f>
        <v>1985</v>
      </c>
    </row>
    <row r="1366" spans="3:10" x14ac:dyDescent="0.3">
      <c r="C1366">
        <v>702</v>
      </c>
      <c r="D1366" t="s">
        <v>2636</v>
      </c>
      <c r="E1366" t="s">
        <v>67</v>
      </c>
      <c r="F1366" s="14" t="s">
        <v>2637</v>
      </c>
      <c r="G1366">
        <v>22</v>
      </c>
      <c r="H1366" t="s">
        <v>63</v>
      </c>
      <c r="I1366">
        <v>82279151</v>
      </c>
      <c r="J1366" t="str">
        <f>RIGHT(КХЛ[[#This Row],[Дата рождения]],4)</f>
        <v>1995</v>
      </c>
    </row>
    <row r="1367" spans="3:10" x14ac:dyDescent="0.3">
      <c r="C1367">
        <v>1032</v>
      </c>
      <c r="D1367" t="s">
        <v>2638</v>
      </c>
      <c r="E1367" t="s">
        <v>67</v>
      </c>
      <c r="F1367" s="14" t="s">
        <v>2639</v>
      </c>
      <c r="G1367">
        <v>34</v>
      </c>
      <c r="H1367" t="s">
        <v>63</v>
      </c>
      <c r="I1367">
        <v>83375769</v>
      </c>
      <c r="J1367" t="str">
        <f>RIGHT(КХЛ[[#This Row],[Дата рождения]],4)</f>
        <v>1983</v>
      </c>
    </row>
    <row r="1368" spans="3:10" x14ac:dyDescent="0.3">
      <c r="C1368">
        <v>697</v>
      </c>
      <c r="D1368" t="s">
        <v>2640</v>
      </c>
      <c r="E1368" t="s">
        <v>67</v>
      </c>
      <c r="F1368" s="14" t="s">
        <v>2641</v>
      </c>
      <c r="G1368">
        <v>18</v>
      </c>
      <c r="H1368" t="s">
        <v>63</v>
      </c>
      <c r="I1368">
        <v>5250826</v>
      </c>
      <c r="J1368" t="str">
        <f>RIGHT(КХЛ[[#This Row],[Дата рождения]],4)</f>
        <v>1999</v>
      </c>
    </row>
    <row r="1369" spans="3:10" x14ac:dyDescent="0.3">
      <c r="C1369">
        <v>727</v>
      </c>
      <c r="D1369" t="s">
        <v>2642</v>
      </c>
      <c r="E1369" t="s">
        <v>61</v>
      </c>
      <c r="F1369" s="14" t="s">
        <v>2643</v>
      </c>
      <c r="G1369">
        <v>23</v>
      </c>
      <c r="H1369" t="s">
        <v>164</v>
      </c>
      <c r="I1369">
        <v>60502612</v>
      </c>
      <c r="J1369" t="str">
        <f>RIGHT(КХЛ[[#This Row],[Дата рождения]],4)</f>
        <v>1994</v>
      </c>
    </row>
    <row r="1370" spans="3:10" x14ac:dyDescent="0.3">
      <c r="C1370">
        <v>728</v>
      </c>
      <c r="D1370" t="s">
        <v>2644</v>
      </c>
      <c r="E1370" t="s">
        <v>61</v>
      </c>
      <c r="F1370" s="14" t="s">
        <v>2645</v>
      </c>
      <c r="G1370">
        <v>24</v>
      </c>
      <c r="H1370" t="s">
        <v>85</v>
      </c>
      <c r="I1370">
        <v>54004059</v>
      </c>
      <c r="J1370" t="str">
        <f>RIGHT(КХЛ[[#This Row],[Дата рождения]],4)</f>
        <v>1993</v>
      </c>
    </row>
    <row r="1371" spans="3:10" x14ac:dyDescent="0.3">
      <c r="C1371">
        <v>298</v>
      </c>
      <c r="D1371" t="s">
        <v>2646</v>
      </c>
      <c r="E1371" t="s">
        <v>61</v>
      </c>
      <c r="F1371" s="14" t="s">
        <v>2647</v>
      </c>
      <c r="G1371">
        <v>20</v>
      </c>
      <c r="H1371" t="s">
        <v>95</v>
      </c>
      <c r="I1371">
        <v>59338516</v>
      </c>
      <c r="J1371" t="str">
        <f>RIGHT(КХЛ[[#This Row],[Дата рождения]],4)</f>
        <v>1997</v>
      </c>
    </row>
    <row r="1372" spans="3:10" x14ac:dyDescent="0.3">
      <c r="C1372">
        <v>443</v>
      </c>
      <c r="D1372" t="s">
        <v>2648</v>
      </c>
      <c r="E1372" t="s">
        <v>61</v>
      </c>
      <c r="F1372" s="14" t="s">
        <v>2649</v>
      </c>
      <c r="G1372">
        <v>35</v>
      </c>
      <c r="H1372" t="s">
        <v>88</v>
      </c>
      <c r="I1372">
        <v>51571280</v>
      </c>
      <c r="J1372" t="str">
        <f>RIGHT(КХЛ[[#This Row],[Дата рождения]],4)</f>
        <v>1982</v>
      </c>
    </row>
    <row r="1373" spans="3:10" x14ac:dyDescent="0.3">
      <c r="C1373">
        <v>508</v>
      </c>
      <c r="D1373" t="s">
        <v>2650</v>
      </c>
      <c r="E1373" t="s">
        <v>61</v>
      </c>
      <c r="F1373" s="14" t="s">
        <v>2651</v>
      </c>
      <c r="G1373">
        <v>28</v>
      </c>
      <c r="H1373" t="s">
        <v>106</v>
      </c>
      <c r="I1373">
        <v>60949597</v>
      </c>
      <c r="J1373" t="str">
        <f>RIGHT(КХЛ[[#This Row],[Дата рождения]],4)</f>
        <v>1989</v>
      </c>
    </row>
    <row r="1374" spans="3:10" x14ac:dyDescent="0.3">
      <c r="C1374">
        <v>1630</v>
      </c>
      <c r="D1374" t="s">
        <v>2652</v>
      </c>
      <c r="E1374" t="s">
        <v>61</v>
      </c>
      <c r="F1374" s="14" t="s">
        <v>240</v>
      </c>
      <c r="G1374">
        <v>25</v>
      </c>
      <c r="H1374" t="s">
        <v>63</v>
      </c>
      <c r="I1374">
        <v>17258248</v>
      </c>
      <c r="J1374" t="str">
        <f>RIGHT(КХЛ[[#This Row],[Дата рождения]],4)</f>
        <v>1992</v>
      </c>
    </row>
    <row r="1375" spans="3:10" x14ac:dyDescent="0.3">
      <c r="C1375">
        <v>265</v>
      </c>
      <c r="D1375" t="s">
        <v>2653</v>
      </c>
      <c r="E1375" t="s">
        <v>61</v>
      </c>
      <c r="F1375" s="14" t="s">
        <v>2654</v>
      </c>
      <c r="G1375">
        <v>35</v>
      </c>
      <c r="H1375" t="s">
        <v>106</v>
      </c>
      <c r="I1375">
        <v>63847200</v>
      </c>
      <c r="J1375" t="str">
        <f>RIGHT(КХЛ[[#This Row],[Дата рождения]],4)</f>
        <v>1982</v>
      </c>
    </row>
    <row r="1376" spans="3:10" x14ac:dyDescent="0.3">
      <c r="C1376">
        <v>849</v>
      </c>
      <c r="D1376" t="s">
        <v>1247</v>
      </c>
      <c r="E1376" t="s">
        <v>61</v>
      </c>
      <c r="F1376" s="14" t="s">
        <v>1248</v>
      </c>
      <c r="G1376">
        <v>23</v>
      </c>
      <c r="H1376" t="s">
        <v>490</v>
      </c>
      <c r="I1376">
        <v>70832598</v>
      </c>
      <c r="J1376" t="str">
        <f>RIGHT(КХЛ[[#This Row],[Дата рождения]],4)</f>
        <v>1994</v>
      </c>
    </row>
    <row r="1377" spans="3:10" x14ac:dyDescent="0.3">
      <c r="C1377">
        <v>1594</v>
      </c>
      <c r="D1377" t="s">
        <v>2655</v>
      </c>
      <c r="E1377" t="s">
        <v>61</v>
      </c>
      <c r="F1377" s="14" t="s">
        <v>2656</v>
      </c>
      <c r="G1377">
        <v>43</v>
      </c>
      <c r="H1377" t="s">
        <v>63</v>
      </c>
      <c r="I1377">
        <v>1789382</v>
      </c>
      <c r="J1377" t="str">
        <f>RIGHT(КХЛ[[#This Row],[Дата рождения]],4)</f>
        <v>1974</v>
      </c>
    </row>
    <row r="1378" spans="3:10" x14ac:dyDescent="0.3">
      <c r="C1378">
        <v>57</v>
      </c>
      <c r="D1378" t="s">
        <v>2657</v>
      </c>
      <c r="E1378" t="s">
        <v>61</v>
      </c>
      <c r="F1378" s="14" t="s">
        <v>2658</v>
      </c>
      <c r="G1378">
        <v>36</v>
      </c>
      <c r="H1378" t="s">
        <v>164</v>
      </c>
      <c r="I1378">
        <v>2274173</v>
      </c>
      <c r="J1378" t="str">
        <f>RIGHT(КХЛ[[#This Row],[Дата рождения]],4)</f>
        <v>1981</v>
      </c>
    </row>
    <row r="1379" spans="3:10" x14ac:dyDescent="0.3">
      <c r="C1379">
        <v>703</v>
      </c>
      <c r="D1379" t="s">
        <v>2659</v>
      </c>
      <c r="E1379" t="s">
        <v>67</v>
      </c>
      <c r="F1379" s="14" t="s">
        <v>2660</v>
      </c>
      <c r="G1379">
        <v>20</v>
      </c>
      <c r="H1379" t="s">
        <v>63</v>
      </c>
      <c r="I1379">
        <v>41318907</v>
      </c>
      <c r="J1379" t="str">
        <f>RIGHT(КХЛ[[#This Row],[Дата рождения]],4)</f>
        <v>1998</v>
      </c>
    </row>
    <row r="1380" spans="3:10" x14ac:dyDescent="0.3">
      <c r="C1380">
        <v>877</v>
      </c>
      <c r="D1380" t="s">
        <v>2661</v>
      </c>
      <c r="E1380" t="s">
        <v>61</v>
      </c>
      <c r="F1380" s="14" t="s">
        <v>2662</v>
      </c>
      <c r="G1380">
        <v>39</v>
      </c>
      <c r="H1380" t="s">
        <v>88</v>
      </c>
      <c r="I1380">
        <v>1705050</v>
      </c>
      <c r="J1380" t="str">
        <f>RIGHT(КХЛ[[#This Row],[Дата рождения]],4)</f>
        <v>1979</v>
      </c>
    </row>
    <row r="1381" spans="3:10" x14ac:dyDescent="0.3">
      <c r="C1381">
        <v>580</v>
      </c>
      <c r="D1381" t="s">
        <v>2663</v>
      </c>
      <c r="E1381" t="s">
        <v>61</v>
      </c>
      <c r="F1381" s="14" t="s">
        <v>2664</v>
      </c>
      <c r="G1381">
        <v>32</v>
      </c>
      <c r="H1381" t="s">
        <v>63</v>
      </c>
      <c r="I1381">
        <v>22421392</v>
      </c>
      <c r="J1381" t="str">
        <f>RIGHT(КХЛ[[#This Row],[Дата рождения]],4)</f>
        <v>1986</v>
      </c>
    </row>
    <row r="1382" spans="3:10" x14ac:dyDescent="0.3">
      <c r="C1382">
        <v>1511</v>
      </c>
      <c r="D1382" t="s">
        <v>2665</v>
      </c>
      <c r="E1382" t="s">
        <v>61</v>
      </c>
      <c r="F1382" s="14" t="s">
        <v>2666</v>
      </c>
      <c r="G1382">
        <v>30</v>
      </c>
      <c r="H1382" t="s">
        <v>63</v>
      </c>
      <c r="I1382">
        <v>77698118</v>
      </c>
      <c r="J1382" t="str">
        <f>RIGHT(КХЛ[[#This Row],[Дата рождения]],4)</f>
        <v>1987</v>
      </c>
    </row>
    <row r="1383" spans="3:10" x14ac:dyDescent="0.3">
      <c r="C1383">
        <v>519</v>
      </c>
      <c r="D1383" t="s">
        <v>2667</v>
      </c>
      <c r="E1383" t="s">
        <v>72</v>
      </c>
      <c r="F1383" s="14" t="s">
        <v>2668</v>
      </c>
      <c r="G1383">
        <v>37</v>
      </c>
      <c r="H1383" t="s">
        <v>78</v>
      </c>
      <c r="I1383">
        <v>41439969</v>
      </c>
      <c r="J1383" t="str">
        <f>RIGHT(КХЛ[[#This Row],[Дата рождения]],4)</f>
        <v>1980</v>
      </c>
    </row>
    <row r="1384" spans="3:10" x14ac:dyDescent="0.3">
      <c r="C1384">
        <v>513</v>
      </c>
      <c r="D1384" t="s">
        <v>2669</v>
      </c>
      <c r="E1384" t="s">
        <v>61</v>
      </c>
      <c r="F1384" s="14" t="s">
        <v>2670</v>
      </c>
      <c r="G1384">
        <v>27</v>
      </c>
      <c r="H1384" t="s">
        <v>63</v>
      </c>
      <c r="I1384">
        <v>71137315</v>
      </c>
      <c r="J1384" t="str">
        <f>RIGHT(КХЛ[[#This Row],[Дата рождения]],4)</f>
        <v>1990</v>
      </c>
    </row>
    <row r="1385" spans="3:10" x14ac:dyDescent="0.3">
      <c r="C1385">
        <v>1342</v>
      </c>
      <c r="D1385" t="s">
        <v>2671</v>
      </c>
      <c r="E1385" t="s">
        <v>61</v>
      </c>
      <c r="F1385" s="14" t="s">
        <v>2672</v>
      </c>
      <c r="G1385">
        <v>35</v>
      </c>
      <c r="H1385" t="s">
        <v>95</v>
      </c>
      <c r="I1385">
        <v>67273664</v>
      </c>
      <c r="J1385" t="str">
        <f>RIGHT(КХЛ[[#This Row],[Дата рождения]],4)</f>
        <v>1982</v>
      </c>
    </row>
    <row r="1386" spans="3:10" x14ac:dyDescent="0.3">
      <c r="C1386">
        <v>1717</v>
      </c>
      <c r="D1386" t="s">
        <v>2673</v>
      </c>
      <c r="E1386" t="s">
        <v>67</v>
      </c>
      <c r="F1386" s="14" t="s">
        <v>2674</v>
      </c>
      <c r="G1386">
        <v>45</v>
      </c>
      <c r="H1386" t="s">
        <v>164</v>
      </c>
      <c r="I1386">
        <v>58757687</v>
      </c>
      <c r="J1386" t="str">
        <f>RIGHT(КХЛ[[#This Row],[Дата рождения]],4)</f>
        <v>1972</v>
      </c>
    </row>
    <row r="1387" spans="3:10" x14ac:dyDescent="0.3">
      <c r="C1387">
        <v>120</v>
      </c>
      <c r="D1387" t="s">
        <v>2675</v>
      </c>
      <c r="E1387" t="s">
        <v>72</v>
      </c>
      <c r="F1387" s="14" t="s">
        <v>2676</v>
      </c>
      <c r="G1387">
        <v>36</v>
      </c>
      <c r="H1387" t="s">
        <v>164</v>
      </c>
      <c r="I1387">
        <v>62675656</v>
      </c>
      <c r="J1387" t="str">
        <f>RIGHT(КХЛ[[#This Row],[Дата рождения]],4)</f>
        <v>1981</v>
      </c>
    </row>
    <row r="1388" spans="3:10" x14ac:dyDescent="0.3">
      <c r="C1388">
        <v>671</v>
      </c>
      <c r="D1388" t="s">
        <v>2677</v>
      </c>
      <c r="E1388" t="s">
        <v>67</v>
      </c>
      <c r="F1388" s="14" t="s">
        <v>2678</v>
      </c>
      <c r="G1388">
        <v>30</v>
      </c>
      <c r="H1388" t="s">
        <v>95</v>
      </c>
      <c r="I1388">
        <v>26958295</v>
      </c>
      <c r="J1388" t="str">
        <f>RIGHT(КХЛ[[#This Row],[Дата рождения]],4)</f>
        <v>1987</v>
      </c>
    </row>
    <row r="1389" spans="3:10" x14ac:dyDescent="0.3">
      <c r="C1389">
        <v>123</v>
      </c>
      <c r="D1389" t="s">
        <v>2679</v>
      </c>
      <c r="E1389" t="s">
        <v>61</v>
      </c>
      <c r="F1389" s="14" t="s">
        <v>2680</v>
      </c>
      <c r="G1389">
        <v>37</v>
      </c>
      <c r="H1389" t="s">
        <v>63</v>
      </c>
      <c r="I1389">
        <v>36548206</v>
      </c>
      <c r="J1389" t="str">
        <f>RIGHT(КХЛ[[#This Row],[Дата рождения]],4)</f>
        <v>1980</v>
      </c>
    </row>
    <row r="1390" spans="3:10" x14ac:dyDescent="0.3">
      <c r="C1390">
        <v>996</v>
      </c>
      <c r="D1390" t="s">
        <v>2681</v>
      </c>
      <c r="E1390" t="s">
        <v>61</v>
      </c>
      <c r="F1390" s="14" t="s">
        <v>2682</v>
      </c>
      <c r="G1390">
        <v>27</v>
      </c>
      <c r="H1390" t="s">
        <v>63</v>
      </c>
      <c r="I1390">
        <v>68921327</v>
      </c>
      <c r="J1390" t="str">
        <f>RIGHT(КХЛ[[#This Row],[Дата рождения]],4)</f>
        <v>1990</v>
      </c>
    </row>
    <row r="1391" spans="3:10" x14ac:dyDescent="0.3">
      <c r="C1391">
        <v>3</v>
      </c>
      <c r="D1391" t="s">
        <v>2683</v>
      </c>
      <c r="E1391" t="s">
        <v>61</v>
      </c>
      <c r="F1391" s="14" t="s">
        <v>2684</v>
      </c>
      <c r="G1391">
        <v>33</v>
      </c>
      <c r="H1391" t="s">
        <v>63</v>
      </c>
      <c r="I1391">
        <v>60916999</v>
      </c>
      <c r="J1391" t="str">
        <f>RIGHT(КХЛ[[#This Row],[Дата рождения]],4)</f>
        <v>1984</v>
      </c>
    </row>
    <row r="1392" spans="3:10" x14ac:dyDescent="0.3">
      <c r="C1392">
        <v>201</v>
      </c>
      <c r="D1392" t="s">
        <v>2685</v>
      </c>
      <c r="E1392" t="s">
        <v>61</v>
      </c>
      <c r="F1392" s="14" t="s">
        <v>2686</v>
      </c>
      <c r="G1392">
        <v>40</v>
      </c>
      <c r="H1392" t="s">
        <v>106</v>
      </c>
      <c r="I1392">
        <v>76660910</v>
      </c>
      <c r="J1392" t="str">
        <f>RIGHT(КХЛ[[#This Row],[Дата рождения]],4)</f>
        <v>1977</v>
      </c>
    </row>
    <row r="1393" spans="3:10" x14ac:dyDescent="0.3">
      <c r="C1393">
        <v>501</v>
      </c>
      <c r="D1393" t="s">
        <v>2687</v>
      </c>
      <c r="E1393" t="s">
        <v>61</v>
      </c>
      <c r="F1393" s="14" t="s">
        <v>2688</v>
      </c>
      <c r="G1393">
        <v>24</v>
      </c>
      <c r="H1393" t="s">
        <v>198</v>
      </c>
      <c r="I1393">
        <v>46672912</v>
      </c>
      <c r="J1393" t="str">
        <f>RIGHT(КХЛ[[#This Row],[Дата рождения]],4)</f>
        <v>1993</v>
      </c>
    </row>
    <row r="1394" spans="3:10" x14ac:dyDescent="0.3">
      <c r="C1394">
        <v>82</v>
      </c>
      <c r="D1394" t="s">
        <v>2689</v>
      </c>
      <c r="E1394" t="s">
        <v>61</v>
      </c>
      <c r="F1394" s="14" t="s">
        <v>2690</v>
      </c>
      <c r="G1394">
        <v>34</v>
      </c>
      <c r="H1394" t="s">
        <v>63</v>
      </c>
      <c r="I1394">
        <v>87317805</v>
      </c>
      <c r="J1394" t="str">
        <f>RIGHT(КХЛ[[#This Row],[Дата рождения]],4)</f>
        <v>1984</v>
      </c>
    </row>
    <row r="1395" spans="3:10" x14ac:dyDescent="0.3">
      <c r="C1395">
        <v>627</v>
      </c>
      <c r="D1395" t="s">
        <v>2691</v>
      </c>
      <c r="E1395" t="s">
        <v>61</v>
      </c>
      <c r="F1395" s="14" t="s">
        <v>2692</v>
      </c>
      <c r="G1395">
        <v>22</v>
      </c>
      <c r="H1395" t="s">
        <v>63</v>
      </c>
      <c r="I1395">
        <v>71990242</v>
      </c>
      <c r="J1395" t="str">
        <f>RIGHT(КХЛ[[#This Row],[Дата рождения]],4)</f>
        <v>1995</v>
      </c>
    </row>
    <row r="1396" spans="3:10" x14ac:dyDescent="0.3">
      <c r="C1396">
        <v>432</v>
      </c>
      <c r="D1396" t="s">
        <v>2693</v>
      </c>
      <c r="E1396" t="s">
        <v>61</v>
      </c>
      <c r="F1396" s="14" t="s">
        <v>2694</v>
      </c>
      <c r="G1396">
        <v>45</v>
      </c>
      <c r="H1396" t="s">
        <v>63</v>
      </c>
      <c r="I1396">
        <v>12729124</v>
      </c>
      <c r="J1396" t="str">
        <f>RIGHT(КХЛ[[#This Row],[Дата рождения]],4)</f>
        <v>1972</v>
      </c>
    </row>
    <row r="1397" spans="3:10" x14ac:dyDescent="0.3">
      <c r="C1397">
        <v>441</v>
      </c>
      <c r="D1397" t="s">
        <v>2695</v>
      </c>
      <c r="E1397" t="s">
        <v>61</v>
      </c>
      <c r="F1397" s="14" t="s">
        <v>2696</v>
      </c>
      <c r="G1397">
        <v>24</v>
      </c>
      <c r="H1397" t="s">
        <v>63</v>
      </c>
      <c r="I1397">
        <v>19195488</v>
      </c>
      <c r="J1397" t="str">
        <f>RIGHT(КХЛ[[#This Row],[Дата рождения]],4)</f>
        <v>1994</v>
      </c>
    </row>
    <row r="1398" spans="3:10" x14ac:dyDescent="0.3">
      <c r="C1398">
        <v>739</v>
      </c>
      <c r="D1398" t="s">
        <v>2697</v>
      </c>
      <c r="E1398" t="s">
        <v>72</v>
      </c>
      <c r="F1398" s="14" t="s">
        <v>2698</v>
      </c>
      <c r="G1398">
        <v>31</v>
      </c>
      <c r="H1398" t="s">
        <v>63</v>
      </c>
      <c r="I1398">
        <v>8995458</v>
      </c>
      <c r="J1398" t="str">
        <f>RIGHT(КХЛ[[#This Row],[Дата рождения]],4)</f>
        <v>1987</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15"/>
  <sheetViews>
    <sheetView workbookViewId="0">
      <selection activeCell="D1" sqref="D1"/>
    </sheetView>
  </sheetViews>
  <sheetFormatPr defaultColWidth="8.77734375" defaultRowHeight="14.4" x14ac:dyDescent="0.3"/>
  <sheetData>
    <row r="1" spans="2:19" x14ac:dyDescent="0.3">
      <c r="D1" t="s">
        <v>2699</v>
      </c>
    </row>
    <row r="4" spans="2:19" x14ac:dyDescent="0.3">
      <c r="B4" s="29"/>
      <c r="C4" s="29"/>
      <c r="D4" s="31"/>
      <c r="E4" s="29"/>
      <c r="F4" s="29"/>
      <c r="G4" s="29"/>
      <c r="H4" s="29"/>
      <c r="I4" s="29"/>
      <c r="J4" s="29"/>
      <c r="K4" s="29"/>
      <c r="L4" s="29"/>
      <c r="M4" s="29"/>
      <c r="N4" s="29"/>
      <c r="O4" s="29"/>
      <c r="P4" s="29"/>
      <c r="Q4" s="29"/>
      <c r="R4" s="29"/>
      <c r="S4" s="29"/>
    </row>
    <row r="5" spans="2:19" x14ac:dyDescent="0.3">
      <c r="B5" s="29"/>
      <c r="C5" s="29"/>
      <c r="D5" s="31"/>
      <c r="E5" s="29"/>
      <c r="F5" s="29"/>
      <c r="G5" s="29"/>
      <c r="H5" s="29"/>
      <c r="I5" s="29"/>
      <c r="J5" s="29"/>
      <c r="K5" s="29"/>
      <c r="L5" s="29"/>
      <c r="M5" s="29"/>
      <c r="N5" s="29"/>
      <c r="O5" s="29"/>
      <c r="P5" s="29"/>
      <c r="Q5" s="29"/>
      <c r="R5" s="29"/>
      <c r="S5" s="29"/>
    </row>
    <row r="6" spans="2:19" x14ac:dyDescent="0.3">
      <c r="B6" s="29"/>
      <c r="C6" s="29"/>
      <c r="D6" s="31"/>
      <c r="E6" s="29"/>
      <c r="F6" s="29"/>
      <c r="G6" s="29"/>
      <c r="H6" s="29"/>
      <c r="I6" s="29"/>
      <c r="J6" s="29"/>
      <c r="K6" s="29"/>
      <c r="L6" s="29"/>
      <c r="M6" s="29"/>
      <c r="N6" s="29"/>
      <c r="O6" s="29"/>
      <c r="P6" s="29"/>
      <c r="Q6" s="29"/>
      <c r="R6" s="29"/>
      <c r="S6" s="29"/>
    </row>
    <row r="7" spans="2:19" x14ac:dyDescent="0.3">
      <c r="B7" s="29"/>
      <c r="C7" s="29"/>
      <c r="D7" s="31"/>
      <c r="E7" s="29"/>
      <c r="F7" s="29"/>
      <c r="G7" s="29"/>
      <c r="H7" s="29"/>
      <c r="I7" s="29"/>
      <c r="J7" s="29"/>
      <c r="K7" s="29"/>
      <c r="L7" s="29"/>
      <c r="M7" s="29"/>
      <c r="N7" s="29"/>
      <c r="O7" s="29"/>
      <c r="P7" s="29"/>
      <c r="Q7" s="29"/>
      <c r="R7" s="29"/>
      <c r="S7" s="29"/>
    </row>
    <row r="8" spans="2:19" x14ac:dyDescent="0.3">
      <c r="B8" s="29"/>
      <c r="C8" s="29"/>
      <c r="D8" s="31"/>
      <c r="E8" s="29"/>
      <c r="F8" s="29"/>
      <c r="G8" s="29"/>
      <c r="H8" s="29"/>
      <c r="I8" s="29"/>
      <c r="J8" s="29"/>
      <c r="K8" s="29"/>
      <c r="L8" s="29"/>
      <c r="M8" s="29"/>
      <c r="N8" s="29"/>
      <c r="O8" s="29"/>
      <c r="P8" s="29"/>
      <c r="Q8" s="29"/>
      <c r="R8" s="29"/>
      <c r="S8" s="29"/>
    </row>
    <row r="9" spans="2:19" x14ac:dyDescent="0.3">
      <c r="B9" s="29"/>
      <c r="C9" s="29"/>
      <c r="D9" s="31"/>
      <c r="E9" s="29"/>
      <c r="F9" s="29"/>
      <c r="G9" s="29"/>
      <c r="H9" s="29"/>
      <c r="I9" s="29"/>
      <c r="J9" s="29"/>
      <c r="K9" s="29"/>
      <c r="L9" s="29"/>
      <c r="M9" s="29"/>
      <c r="N9" s="29"/>
      <c r="O9" s="29"/>
      <c r="P9" s="29"/>
      <c r="Q9" s="29"/>
      <c r="R9" s="29"/>
      <c r="S9" s="29"/>
    </row>
    <row r="10" spans="2:19" x14ac:dyDescent="0.3">
      <c r="B10" s="29"/>
      <c r="C10" s="29"/>
      <c r="D10" s="29"/>
      <c r="E10" s="29"/>
      <c r="F10" s="29"/>
      <c r="G10" s="29"/>
      <c r="H10" s="29"/>
      <c r="I10" s="29"/>
      <c r="J10" s="29"/>
      <c r="K10" s="29"/>
      <c r="L10" s="29"/>
      <c r="M10" s="29"/>
      <c r="N10" s="29"/>
      <c r="O10" s="29"/>
      <c r="P10" s="29"/>
      <c r="Q10" s="29"/>
      <c r="R10" s="29"/>
      <c r="S10" s="29"/>
    </row>
    <row r="11" spans="2:19" x14ac:dyDescent="0.3">
      <c r="B11" s="29"/>
      <c r="C11" s="29"/>
      <c r="D11" s="29"/>
      <c r="E11" s="29"/>
      <c r="F11" s="29"/>
      <c r="G11" s="29"/>
      <c r="H11" s="29"/>
      <c r="I11" s="29"/>
      <c r="J11" s="29"/>
      <c r="K11" s="29"/>
      <c r="L11" s="29"/>
      <c r="M11" s="29"/>
      <c r="N11" s="29"/>
      <c r="O11" s="29"/>
      <c r="P11" s="29"/>
      <c r="Q11" s="29"/>
      <c r="R11" s="29"/>
      <c r="S11" s="29"/>
    </row>
    <row r="12" spans="2:19" x14ac:dyDescent="0.3">
      <c r="B12" s="29"/>
      <c r="C12" s="29"/>
      <c r="D12" s="29"/>
      <c r="E12" s="29"/>
      <c r="F12" s="29"/>
      <c r="G12" s="29"/>
      <c r="H12" s="29"/>
      <c r="I12" s="29"/>
      <c r="J12" s="29"/>
      <c r="K12" s="29"/>
      <c r="L12" s="29"/>
      <c r="M12" s="29"/>
      <c r="N12" s="29"/>
      <c r="O12" s="29"/>
      <c r="P12" s="29"/>
      <c r="Q12" s="29"/>
      <c r="R12" s="29"/>
      <c r="S12" s="29"/>
    </row>
    <row r="13" spans="2:19" x14ac:dyDescent="0.3">
      <c r="B13" s="29"/>
      <c r="C13" s="29"/>
      <c r="D13" s="29"/>
      <c r="E13" s="29"/>
      <c r="F13" s="29"/>
      <c r="G13" s="29"/>
      <c r="H13" s="29"/>
      <c r="I13" s="29"/>
      <c r="J13" s="29"/>
      <c r="K13" s="29"/>
      <c r="L13" s="29"/>
      <c r="M13" s="29"/>
      <c r="N13" s="29"/>
      <c r="O13" s="29"/>
      <c r="P13" s="29"/>
      <c r="Q13" s="29"/>
      <c r="R13" s="29"/>
      <c r="S13" s="29"/>
    </row>
    <row r="14" spans="2:19" x14ac:dyDescent="0.3">
      <c r="B14" s="29"/>
      <c r="C14" s="29"/>
      <c r="D14" s="29"/>
      <c r="E14" s="29"/>
      <c r="F14" s="29"/>
      <c r="G14" s="29"/>
      <c r="H14" s="29"/>
      <c r="I14" s="29"/>
      <c r="J14" s="29"/>
      <c r="K14" s="29"/>
      <c r="L14" s="29"/>
      <c r="M14" s="29"/>
      <c r="N14" s="29"/>
      <c r="O14" s="29"/>
      <c r="P14" s="29"/>
      <c r="Q14" s="29"/>
      <c r="R14" s="29"/>
      <c r="S14" s="29"/>
    </row>
    <row r="15" spans="2:19" x14ac:dyDescent="0.3">
      <c r="B15" s="29"/>
      <c r="C15" s="29"/>
      <c r="D15" s="29"/>
      <c r="E15" s="29"/>
      <c r="F15" s="29"/>
      <c r="G15" s="29"/>
      <c r="H15" s="29"/>
      <c r="I15" s="29"/>
      <c r="J15" s="29"/>
      <c r="K15" s="29"/>
      <c r="L15" s="29"/>
      <c r="M15" s="29"/>
      <c r="N15" s="29"/>
      <c r="O15" s="29"/>
      <c r="P15" s="29"/>
      <c r="Q15" s="29"/>
      <c r="R15" s="29"/>
      <c r="S15" s="29"/>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1:R429"/>
  <sheetViews>
    <sheetView topLeftCell="J1" workbookViewId="0">
      <selection activeCell="O2" sqref="O2"/>
    </sheetView>
  </sheetViews>
  <sheetFormatPr defaultColWidth="8.77734375" defaultRowHeight="14.4" x14ac:dyDescent="0.3"/>
  <cols>
    <col min="4" max="4" width="11" customWidth="1"/>
    <col min="5" max="5" width="10" customWidth="1"/>
    <col min="6" max="6" width="11.44140625" customWidth="1"/>
    <col min="7" max="7" width="15.44140625" customWidth="1"/>
    <col min="8" max="8" width="12.109375" customWidth="1"/>
    <col min="9" max="9" width="15.77734375" customWidth="1"/>
    <col min="10" max="10" width="24.109375" customWidth="1"/>
    <col min="12" max="12" width="9" customWidth="1"/>
    <col min="13" max="13" width="20.77734375" bestFit="1" customWidth="1"/>
    <col min="14" max="14" width="15.77734375" bestFit="1" customWidth="1"/>
    <col min="15" max="15" width="14.5546875" bestFit="1" customWidth="1"/>
    <col min="16" max="16" width="17" bestFit="1" customWidth="1"/>
    <col min="17" max="17" width="13.5546875" bestFit="1" customWidth="1"/>
    <col min="18" max="18" width="31.109375" bestFit="1" customWidth="1"/>
  </cols>
  <sheetData>
    <row r="1" spans="4:18" x14ac:dyDescent="0.3">
      <c r="O1" s="29" t="b">
        <f>N4 &lt; DATE(2019,5,25)</f>
        <v>1</v>
      </c>
      <c r="P1" s="30"/>
      <c r="Q1" s="29"/>
      <c r="R1" s="29"/>
    </row>
    <row r="2" spans="4:18" x14ac:dyDescent="0.3">
      <c r="O2" s="29"/>
      <c r="P2" s="30"/>
      <c r="Q2" s="29"/>
      <c r="R2" s="29"/>
    </row>
    <row r="3" spans="4:18" x14ac:dyDescent="0.3">
      <c r="D3" t="s">
        <v>2795</v>
      </c>
      <c r="E3" s="1" t="s">
        <v>2700</v>
      </c>
      <c r="F3" s="1" t="s">
        <v>2701</v>
      </c>
      <c r="G3" s="1" t="s">
        <v>2702</v>
      </c>
      <c r="H3" s="1" t="s">
        <v>2703</v>
      </c>
      <c r="I3" s="1" t="s">
        <v>2704</v>
      </c>
      <c r="J3" s="1" t="s">
        <v>2705</v>
      </c>
      <c r="K3" s="1" t="s">
        <v>2706</v>
      </c>
      <c r="L3" s="1" t="s">
        <v>2707</v>
      </c>
      <c r="M3" s="1" t="s">
        <v>2708</v>
      </c>
      <c r="N3" s="1" t="s">
        <v>2709</v>
      </c>
      <c r="O3" s="29"/>
      <c r="P3" s="18" t="s">
        <v>2806</v>
      </c>
      <c r="Q3" s="18" t="s">
        <v>2709</v>
      </c>
      <c r="R3" t="s">
        <v>2825</v>
      </c>
    </row>
    <row r="4" spans="4:18" x14ac:dyDescent="0.3">
      <c r="D4" s="1">
        <v>55</v>
      </c>
      <c r="E4" t="s">
        <v>2710</v>
      </c>
      <c r="F4" t="s">
        <v>2711</v>
      </c>
      <c r="G4" t="s">
        <v>2711</v>
      </c>
      <c r="H4">
        <v>699</v>
      </c>
      <c r="I4" t="s">
        <v>2712</v>
      </c>
      <c r="J4">
        <v>10</v>
      </c>
      <c r="K4">
        <v>6990</v>
      </c>
      <c r="L4">
        <v>0</v>
      </c>
      <c r="M4">
        <v>6990</v>
      </c>
      <c r="N4" s="15">
        <v>42350</v>
      </c>
      <c r="O4" s="29"/>
      <c r="P4" s="21" t="s">
        <v>2807</v>
      </c>
      <c r="Q4" s="15" t="s">
        <v>2818</v>
      </c>
      <c r="R4" s="19">
        <v>113749.5</v>
      </c>
    </row>
    <row r="5" spans="4:18" x14ac:dyDescent="0.3">
      <c r="D5" s="1">
        <v>12</v>
      </c>
      <c r="E5" t="s">
        <v>2713</v>
      </c>
      <c r="F5" t="s">
        <v>2714</v>
      </c>
      <c r="G5" t="s">
        <v>2715</v>
      </c>
      <c r="H5">
        <v>1386</v>
      </c>
      <c r="I5" t="s">
        <v>2716</v>
      </c>
      <c r="J5">
        <v>20</v>
      </c>
      <c r="K5">
        <v>27720</v>
      </c>
      <c r="L5">
        <v>0.03</v>
      </c>
      <c r="M5">
        <v>26888.400000000001</v>
      </c>
      <c r="N5" s="15">
        <v>42421</v>
      </c>
      <c r="O5" s="29"/>
      <c r="Q5" s="15" t="s">
        <v>2819</v>
      </c>
      <c r="R5" s="19">
        <v>144859.70000000001</v>
      </c>
    </row>
    <row r="6" spans="4:18" x14ac:dyDescent="0.3">
      <c r="D6" s="1">
        <v>5</v>
      </c>
      <c r="E6" t="s">
        <v>2717</v>
      </c>
      <c r="F6" t="s">
        <v>2718</v>
      </c>
      <c r="G6" t="s">
        <v>2719</v>
      </c>
      <c r="H6">
        <v>1182</v>
      </c>
      <c r="I6" t="s">
        <v>2716</v>
      </c>
      <c r="J6">
        <v>17</v>
      </c>
      <c r="K6">
        <v>20094</v>
      </c>
      <c r="L6">
        <v>0.03</v>
      </c>
      <c r="M6">
        <v>19491.18</v>
      </c>
      <c r="N6" s="15">
        <v>44001</v>
      </c>
      <c r="O6" s="29"/>
      <c r="Q6" s="15" t="s">
        <v>2820</v>
      </c>
      <c r="R6" s="19">
        <v>112364.53</v>
      </c>
    </row>
    <row r="7" spans="4:18" x14ac:dyDescent="0.3">
      <c r="D7" s="1">
        <v>19</v>
      </c>
      <c r="E7" t="s">
        <v>2720</v>
      </c>
      <c r="F7" t="s">
        <v>2714</v>
      </c>
      <c r="G7" t="s">
        <v>2721</v>
      </c>
      <c r="H7">
        <v>1879</v>
      </c>
      <c r="I7" t="s">
        <v>2716</v>
      </c>
      <c r="J7">
        <v>15</v>
      </c>
      <c r="K7">
        <v>28185</v>
      </c>
      <c r="L7">
        <v>0.03</v>
      </c>
      <c r="M7">
        <v>27339.45</v>
      </c>
      <c r="N7" s="15">
        <v>43590</v>
      </c>
      <c r="O7" s="29"/>
      <c r="Q7" s="15" t="s">
        <v>2808</v>
      </c>
      <c r="R7" s="19">
        <v>145950.04999999999</v>
      </c>
    </row>
    <row r="8" spans="4:18" x14ac:dyDescent="0.3">
      <c r="D8" s="1">
        <v>40</v>
      </c>
      <c r="E8" t="s">
        <v>2722</v>
      </c>
      <c r="F8" t="s">
        <v>2714</v>
      </c>
      <c r="G8" t="s">
        <v>2723</v>
      </c>
      <c r="H8">
        <v>847</v>
      </c>
      <c r="I8" t="s">
        <v>2716</v>
      </c>
      <c r="J8">
        <v>15</v>
      </c>
      <c r="K8">
        <v>12705</v>
      </c>
      <c r="L8">
        <v>0</v>
      </c>
      <c r="M8">
        <v>12705</v>
      </c>
      <c r="N8" s="15">
        <v>42897</v>
      </c>
      <c r="O8" s="32"/>
      <c r="Q8" s="15" t="s">
        <v>2809</v>
      </c>
      <c r="R8" s="19">
        <v>37187.25</v>
      </c>
    </row>
    <row r="9" spans="4:18" x14ac:dyDescent="0.3">
      <c r="D9" s="1">
        <v>14</v>
      </c>
      <c r="E9" t="s">
        <v>2724</v>
      </c>
      <c r="F9" t="s">
        <v>2725</v>
      </c>
      <c r="G9" t="s">
        <v>2725</v>
      </c>
      <c r="H9">
        <v>770</v>
      </c>
      <c r="I9" t="s">
        <v>2716</v>
      </c>
      <c r="J9">
        <v>20</v>
      </c>
      <c r="K9">
        <v>15400</v>
      </c>
      <c r="L9">
        <v>0.03</v>
      </c>
      <c r="M9">
        <v>14938</v>
      </c>
      <c r="N9" s="15">
        <v>43630</v>
      </c>
      <c r="O9" s="29"/>
      <c r="Q9" s="15" t="s">
        <v>2810</v>
      </c>
      <c r="R9" s="19">
        <v>48702</v>
      </c>
    </row>
    <row r="10" spans="4:18" x14ac:dyDescent="0.3">
      <c r="D10" s="1">
        <v>23</v>
      </c>
      <c r="E10" t="s">
        <v>2726</v>
      </c>
      <c r="F10" t="s">
        <v>2711</v>
      </c>
      <c r="G10" t="s">
        <v>2727</v>
      </c>
      <c r="H10">
        <v>2645</v>
      </c>
      <c r="I10" t="s">
        <v>2712</v>
      </c>
      <c r="J10">
        <v>50</v>
      </c>
      <c r="K10">
        <v>132250</v>
      </c>
      <c r="L10">
        <v>0.15</v>
      </c>
      <c r="M10">
        <v>112412.5</v>
      </c>
      <c r="N10" s="15">
        <v>43737</v>
      </c>
      <c r="O10" s="29"/>
      <c r="Q10" s="15" t="s">
        <v>2811</v>
      </c>
      <c r="R10" s="19">
        <v>200237.63</v>
      </c>
    </row>
    <row r="11" spans="4:18" x14ac:dyDescent="0.3">
      <c r="D11" s="1">
        <v>15</v>
      </c>
      <c r="E11" t="s">
        <v>2728</v>
      </c>
      <c r="F11" t="s">
        <v>2729</v>
      </c>
      <c r="G11" t="s">
        <v>2730</v>
      </c>
      <c r="H11">
        <v>1994</v>
      </c>
      <c r="I11" t="s">
        <v>2712</v>
      </c>
      <c r="J11">
        <v>17</v>
      </c>
      <c r="K11">
        <v>33898</v>
      </c>
      <c r="L11">
        <v>0.06</v>
      </c>
      <c r="M11">
        <v>31864.12</v>
      </c>
      <c r="N11" s="15">
        <v>43519</v>
      </c>
      <c r="Q11" s="15" t="s">
        <v>2812</v>
      </c>
      <c r="R11" s="19">
        <v>130731.95</v>
      </c>
    </row>
    <row r="12" spans="4:18" x14ac:dyDescent="0.3">
      <c r="D12" s="1">
        <v>45</v>
      </c>
      <c r="E12" t="s">
        <v>2731</v>
      </c>
      <c r="F12" t="s">
        <v>2718</v>
      </c>
      <c r="G12" t="s">
        <v>2732</v>
      </c>
      <c r="H12">
        <v>759</v>
      </c>
      <c r="I12" t="s">
        <v>2712</v>
      </c>
      <c r="J12">
        <v>14</v>
      </c>
      <c r="K12">
        <v>10626</v>
      </c>
      <c r="L12">
        <v>0</v>
      </c>
      <c r="M12">
        <v>10626</v>
      </c>
      <c r="N12" s="15">
        <v>43302</v>
      </c>
      <c r="Q12" s="15" t="s">
        <v>2813</v>
      </c>
      <c r="R12" s="19">
        <v>259095.22999999998</v>
      </c>
    </row>
    <row r="13" spans="4:18" x14ac:dyDescent="0.3">
      <c r="D13" s="1">
        <v>24</v>
      </c>
      <c r="E13" t="s">
        <v>2733</v>
      </c>
      <c r="F13" t="s">
        <v>2734</v>
      </c>
      <c r="G13" t="s">
        <v>2735</v>
      </c>
      <c r="H13">
        <v>957</v>
      </c>
      <c r="I13" t="s">
        <v>2716</v>
      </c>
      <c r="J13">
        <v>25</v>
      </c>
      <c r="K13">
        <v>23925</v>
      </c>
      <c r="L13">
        <v>0.03</v>
      </c>
      <c r="M13">
        <v>23207.25</v>
      </c>
      <c r="N13" s="15">
        <v>42265</v>
      </c>
      <c r="Q13" s="15" t="s">
        <v>2814</v>
      </c>
      <c r="R13" s="19">
        <v>234253.41999999998</v>
      </c>
    </row>
    <row r="14" spans="4:18" x14ac:dyDescent="0.3">
      <c r="D14" s="1">
        <v>32</v>
      </c>
      <c r="E14" t="s">
        <v>2736</v>
      </c>
      <c r="F14" t="s">
        <v>2718</v>
      </c>
      <c r="G14" t="s">
        <v>2737</v>
      </c>
      <c r="H14">
        <v>967</v>
      </c>
      <c r="I14" t="s">
        <v>2712</v>
      </c>
      <c r="J14">
        <v>8</v>
      </c>
      <c r="K14">
        <v>7736</v>
      </c>
      <c r="L14">
        <v>0</v>
      </c>
      <c r="M14">
        <v>7736</v>
      </c>
      <c r="N14" s="15">
        <v>44075</v>
      </c>
      <c r="Q14" s="15" t="s">
        <v>2815</v>
      </c>
      <c r="R14" s="19">
        <v>183021.6</v>
      </c>
    </row>
    <row r="15" spans="4:18" x14ac:dyDescent="0.3">
      <c r="D15" s="1">
        <v>19</v>
      </c>
      <c r="E15" t="s">
        <v>2720</v>
      </c>
      <c r="F15" t="s">
        <v>2714</v>
      </c>
      <c r="G15" t="s">
        <v>2721</v>
      </c>
      <c r="H15">
        <v>1879</v>
      </c>
      <c r="I15" t="s">
        <v>2716</v>
      </c>
      <c r="J15">
        <v>15</v>
      </c>
      <c r="K15">
        <v>28185</v>
      </c>
      <c r="L15">
        <v>0.03</v>
      </c>
      <c r="M15">
        <v>27339.45</v>
      </c>
      <c r="N15" s="15">
        <v>43758</v>
      </c>
      <c r="Q15" s="15" t="s">
        <v>2816</v>
      </c>
      <c r="R15" s="19">
        <v>298300.19999999995</v>
      </c>
    </row>
    <row r="16" spans="4:18" x14ac:dyDescent="0.3">
      <c r="D16" s="1">
        <v>48</v>
      </c>
      <c r="E16" t="s">
        <v>2738</v>
      </c>
      <c r="F16" t="s">
        <v>2739</v>
      </c>
      <c r="G16" t="s">
        <v>2740</v>
      </c>
      <c r="H16">
        <v>2199</v>
      </c>
      <c r="I16" t="s">
        <v>2716</v>
      </c>
      <c r="J16">
        <v>55</v>
      </c>
      <c r="K16">
        <v>120945</v>
      </c>
      <c r="L16">
        <v>0.15</v>
      </c>
      <c r="M16">
        <v>102803.25</v>
      </c>
      <c r="N16" s="15">
        <v>42560</v>
      </c>
      <c r="P16" s="21" t="s">
        <v>2826</v>
      </c>
      <c r="Q16" s="21"/>
      <c r="R16" s="19">
        <v>1908453.0599999998</v>
      </c>
    </row>
    <row r="17" spans="4:18" x14ac:dyDescent="0.3">
      <c r="D17" s="1">
        <v>11</v>
      </c>
      <c r="E17" t="s">
        <v>2741</v>
      </c>
      <c r="F17" t="s">
        <v>2718</v>
      </c>
      <c r="G17" t="s">
        <v>2742</v>
      </c>
      <c r="H17">
        <v>3197</v>
      </c>
      <c r="I17" t="s">
        <v>2712</v>
      </c>
      <c r="J17">
        <v>10</v>
      </c>
      <c r="K17">
        <v>31970</v>
      </c>
      <c r="L17">
        <v>0</v>
      </c>
      <c r="M17">
        <v>31970</v>
      </c>
      <c r="N17" s="15">
        <v>43335</v>
      </c>
      <c r="P17" s="21" t="s">
        <v>2817</v>
      </c>
      <c r="Q17" s="15" t="s">
        <v>2818</v>
      </c>
      <c r="R17" s="19">
        <v>24606</v>
      </c>
    </row>
    <row r="18" spans="4:18" x14ac:dyDescent="0.3">
      <c r="D18" s="1">
        <v>50</v>
      </c>
      <c r="E18" t="s">
        <v>2743</v>
      </c>
      <c r="F18" t="s">
        <v>2714</v>
      </c>
      <c r="G18" t="s">
        <v>2744</v>
      </c>
      <c r="H18">
        <v>912</v>
      </c>
      <c r="I18" t="s">
        <v>2716</v>
      </c>
      <c r="J18">
        <v>20</v>
      </c>
      <c r="K18">
        <v>18240</v>
      </c>
      <c r="L18">
        <v>0</v>
      </c>
      <c r="M18">
        <v>18240</v>
      </c>
      <c r="N18" s="15">
        <v>42857</v>
      </c>
      <c r="Q18" s="15" t="s">
        <v>2819</v>
      </c>
      <c r="R18" s="19">
        <v>273726.36</v>
      </c>
    </row>
    <row r="19" spans="4:18" x14ac:dyDescent="0.3">
      <c r="D19" s="1">
        <v>13</v>
      </c>
      <c r="E19" t="s">
        <v>2731</v>
      </c>
      <c r="F19" t="s">
        <v>2718</v>
      </c>
      <c r="G19" t="s">
        <v>2732</v>
      </c>
      <c r="H19">
        <v>759</v>
      </c>
      <c r="I19" t="s">
        <v>2712</v>
      </c>
      <c r="J19">
        <v>14</v>
      </c>
      <c r="K19">
        <v>10626</v>
      </c>
      <c r="L19">
        <v>0</v>
      </c>
      <c r="M19">
        <v>10626</v>
      </c>
      <c r="N19" s="15">
        <v>43758</v>
      </c>
      <c r="Q19" s="15" t="s">
        <v>2820</v>
      </c>
      <c r="R19" s="19">
        <v>265667.19</v>
      </c>
    </row>
    <row r="20" spans="4:18" x14ac:dyDescent="0.3">
      <c r="D20" s="1">
        <v>47</v>
      </c>
      <c r="E20" t="s">
        <v>2745</v>
      </c>
      <c r="F20" t="s">
        <v>2729</v>
      </c>
      <c r="G20" t="s">
        <v>2746</v>
      </c>
      <c r="H20">
        <v>1994</v>
      </c>
      <c r="I20" t="s">
        <v>2712</v>
      </c>
      <c r="J20">
        <v>12</v>
      </c>
      <c r="K20">
        <v>23928</v>
      </c>
      <c r="L20">
        <v>0.03</v>
      </c>
      <c r="M20">
        <v>23210.16</v>
      </c>
      <c r="N20" s="15">
        <v>42878</v>
      </c>
      <c r="Q20" s="15" t="s">
        <v>2808</v>
      </c>
      <c r="R20" s="19">
        <v>142189.04999999999</v>
      </c>
    </row>
    <row r="21" spans="4:18" x14ac:dyDescent="0.3">
      <c r="D21" s="1">
        <v>17</v>
      </c>
      <c r="E21" t="s">
        <v>2747</v>
      </c>
      <c r="F21" t="s">
        <v>2718</v>
      </c>
      <c r="G21" t="s">
        <v>2737</v>
      </c>
      <c r="H21">
        <v>967</v>
      </c>
      <c r="I21" t="s">
        <v>2712</v>
      </c>
      <c r="J21">
        <v>12</v>
      </c>
      <c r="K21">
        <v>11604</v>
      </c>
      <c r="L21">
        <v>0</v>
      </c>
      <c r="M21">
        <v>11604</v>
      </c>
      <c r="N21" s="15">
        <v>42054</v>
      </c>
      <c r="Q21" s="15" t="s">
        <v>2809</v>
      </c>
      <c r="R21" s="19">
        <v>269321.28000000003</v>
      </c>
    </row>
    <row r="22" spans="4:18" x14ac:dyDescent="0.3">
      <c r="D22" s="1">
        <v>9</v>
      </c>
      <c r="E22" t="s">
        <v>2710</v>
      </c>
      <c r="F22" t="s">
        <v>2711</v>
      </c>
      <c r="G22" t="s">
        <v>2711</v>
      </c>
      <c r="H22">
        <v>699</v>
      </c>
      <c r="I22" t="s">
        <v>2712</v>
      </c>
      <c r="J22">
        <v>10</v>
      </c>
      <c r="K22">
        <v>6990</v>
      </c>
      <c r="L22">
        <v>0</v>
      </c>
      <c r="M22">
        <v>6990</v>
      </c>
      <c r="N22" s="15">
        <v>42147</v>
      </c>
      <c r="Q22" s="15" t="s">
        <v>2810</v>
      </c>
      <c r="R22" s="19">
        <v>447035.12</v>
      </c>
    </row>
    <row r="23" spans="4:18" x14ac:dyDescent="0.3">
      <c r="D23" s="1">
        <v>24</v>
      </c>
      <c r="E23" t="s">
        <v>2733</v>
      </c>
      <c r="F23" t="s">
        <v>2734</v>
      </c>
      <c r="G23" t="s">
        <v>2735</v>
      </c>
      <c r="H23">
        <v>957</v>
      </c>
      <c r="I23" t="s">
        <v>2716</v>
      </c>
      <c r="J23">
        <v>25</v>
      </c>
      <c r="K23">
        <v>23925</v>
      </c>
      <c r="L23">
        <v>0.03</v>
      </c>
      <c r="M23">
        <v>23207.25</v>
      </c>
      <c r="N23" s="15">
        <v>42520</v>
      </c>
      <c r="Q23" s="15" t="s">
        <v>2811</v>
      </c>
      <c r="R23" s="19">
        <v>226010.58</v>
      </c>
    </row>
    <row r="24" spans="4:18" x14ac:dyDescent="0.3">
      <c r="D24" s="1">
        <v>5</v>
      </c>
      <c r="E24" t="s">
        <v>2717</v>
      </c>
      <c r="F24" t="s">
        <v>2718</v>
      </c>
      <c r="G24" t="s">
        <v>2719</v>
      </c>
      <c r="H24">
        <v>1182</v>
      </c>
      <c r="I24" t="s">
        <v>2716</v>
      </c>
      <c r="J24">
        <v>17</v>
      </c>
      <c r="K24">
        <v>20094</v>
      </c>
      <c r="L24">
        <v>0.03</v>
      </c>
      <c r="M24">
        <v>19491.18</v>
      </c>
      <c r="N24" s="15">
        <v>42693</v>
      </c>
      <c r="Q24" s="15" t="s">
        <v>2812</v>
      </c>
      <c r="R24" s="19">
        <v>52051.18</v>
      </c>
    </row>
    <row r="25" spans="4:18" x14ac:dyDescent="0.3">
      <c r="D25" s="1">
        <v>27</v>
      </c>
      <c r="E25" t="s">
        <v>2748</v>
      </c>
      <c r="F25" t="s">
        <v>2729</v>
      </c>
      <c r="G25" t="s">
        <v>2746</v>
      </c>
      <c r="H25">
        <v>1994</v>
      </c>
      <c r="I25" t="s">
        <v>2712</v>
      </c>
      <c r="J25">
        <v>25</v>
      </c>
      <c r="K25">
        <v>49850</v>
      </c>
      <c r="L25">
        <v>0.06</v>
      </c>
      <c r="M25">
        <v>46859</v>
      </c>
      <c r="N25" s="15">
        <v>42944</v>
      </c>
      <c r="Q25" s="15" t="s">
        <v>2813</v>
      </c>
      <c r="R25" s="19">
        <v>140917.91999999998</v>
      </c>
    </row>
    <row r="26" spans="4:18" x14ac:dyDescent="0.3">
      <c r="D26" s="1">
        <v>13</v>
      </c>
      <c r="E26" t="s">
        <v>2731</v>
      </c>
      <c r="F26" t="s">
        <v>2718</v>
      </c>
      <c r="G26" t="s">
        <v>2732</v>
      </c>
      <c r="H26">
        <v>759</v>
      </c>
      <c r="I26" t="s">
        <v>2712</v>
      </c>
      <c r="J26">
        <v>14</v>
      </c>
      <c r="K26">
        <v>10626</v>
      </c>
      <c r="L26">
        <v>0</v>
      </c>
      <c r="M26">
        <v>10626</v>
      </c>
      <c r="N26" s="15">
        <v>43492</v>
      </c>
      <c r="Q26" s="15" t="s">
        <v>2814</v>
      </c>
      <c r="R26" s="19">
        <v>69976.540000000008</v>
      </c>
    </row>
    <row r="27" spans="4:18" x14ac:dyDescent="0.3">
      <c r="D27" s="1">
        <v>11</v>
      </c>
      <c r="E27" t="s">
        <v>2741</v>
      </c>
      <c r="F27" t="s">
        <v>2718</v>
      </c>
      <c r="G27" t="s">
        <v>2742</v>
      </c>
      <c r="H27">
        <v>3197</v>
      </c>
      <c r="I27" t="s">
        <v>2712</v>
      </c>
      <c r="J27">
        <v>10</v>
      </c>
      <c r="K27">
        <v>31970</v>
      </c>
      <c r="L27">
        <v>0</v>
      </c>
      <c r="M27">
        <v>31970</v>
      </c>
      <c r="N27" s="15">
        <v>42793</v>
      </c>
      <c r="Q27" s="15" t="s">
        <v>2815</v>
      </c>
      <c r="R27" s="19">
        <v>233915.72999999998</v>
      </c>
    </row>
    <row r="28" spans="4:18" x14ac:dyDescent="0.3">
      <c r="D28" s="1">
        <v>13</v>
      </c>
      <c r="E28" t="s">
        <v>2731</v>
      </c>
      <c r="F28" t="s">
        <v>2718</v>
      </c>
      <c r="G28" t="s">
        <v>2732</v>
      </c>
      <c r="H28">
        <v>759</v>
      </c>
      <c r="I28" t="s">
        <v>2712</v>
      </c>
      <c r="J28">
        <v>14</v>
      </c>
      <c r="K28">
        <v>10626</v>
      </c>
      <c r="L28">
        <v>0</v>
      </c>
      <c r="M28">
        <v>10626</v>
      </c>
      <c r="N28" s="15">
        <v>43387</v>
      </c>
      <c r="Q28" s="15" t="s">
        <v>2816</v>
      </c>
      <c r="R28" s="19">
        <v>57016</v>
      </c>
    </row>
    <row r="29" spans="4:18" x14ac:dyDescent="0.3">
      <c r="D29" s="1">
        <v>46</v>
      </c>
      <c r="E29" t="s">
        <v>2724</v>
      </c>
      <c r="F29" t="s">
        <v>2725</v>
      </c>
      <c r="G29" t="s">
        <v>2725</v>
      </c>
      <c r="H29">
        <v>770</v>
      </c>
      <c r="I29" t="s">
        <v>2716</v>
      </c>
      <c r="J29">
        <v>20</v>
      </c>
      <c r="K29">
        <v>15400</v>
      </c>
      <c r="L29">
        <v>0.03</v>
      </c>
      <c r="M29">
        <v>14938</v>
      </c>
      <c r="N29" s="15">
        <v>43893</v>
      </c>
      <c r="P29" s="21" t="s">
        <v>2827</v>
      </c>
      <c r="Q29" s="21"/>
      <c r="R29" s="19">
        <v>2202432.9500000002</v>
      </c>
    </row>
    <row r="30" spans="4:18" x14ac:dyDescent="0.3">
      <c r="D30" s="1">
        <v>44</v>
      </c>
      <c r="E30" t="s">
        <v>2713</v>
      </c>
      <c r="F30" t="s">
        <v>2714</v>
      </c>
      <c r="G30" t="s">
        <v>2715</v>
      </c>
      <c r="H30">
        <v>1386</v>
      </c>
      <c r="I30" t="s">
        <v>2716</v>
      </c>
      <c r="J30">
        <v>20</v>
      </c>
      <c r="K30">
        <v>27720</v>
      </c>
      <c r="L30">
        <v>0.03</v>
      </c>
      <c r="M30">
        <v>26888.400000000001</v>
      </c>
      <c r="N30" s="15">
        <v>42466</v>
      </c>
      <c r="P30" s="21" t="s">
        <v>2821</v>
      </c>
      <c r="Q30" s="15" t="s">
        <v>2818</v>
      </c>
      <c r="R30" s="19">
        <v>198373.9</v>
      </c>
    </row>
    <row r="31" spans="4:18" x14ac:dyDescent="0.3">
      <c r="D31" s="1">
        <v>55</v>
      </c>
      <c r="E31" t="s">
        <v>2710</v>
      </c>
      <c r="F31" t="s">
        <v>2711</v>
      </c>
      <c r="G31" t="s">
        <v>2711</v>
      </c>
      <c r="H31">
        <v>699</v>
      </c>
      <c r="I31" t="s">
        <v>2712</v>
      </c>
      <c r="J31">
        <v>10</v>
      </c>
      <c r="K31">
        <v>6990</v>
      </c>
      <c r="L31">
        <v>0</v>
      </c>
      <c r="M31">
        <v>6990</v>
      </c>
      <c r="N31" s="15">
        <v>42388</v>
      </c>
      <c r="Q31" s="15" t="s">
        <v>2819</v>
      </c>
      <c r="R31" s="19">
        <v>103170.5</v>
      </c>
    </row>
    <row r="32" spans="4:18" x14ac:dyDescent="0.3">
      <c r="D32" s="1">
        <v>34</v>
      </c>
      <c r="E32" t="s">
        <v>2738</v>
      </c>
      <c r="F32" t="s">
        <v>2739</v>
      </c>
      <c r="G32" t="s">
        <v>2740</v>
      </c>
      <c r="H32">
        <v>2199</v>
      </c>
      <c r="I32" t="s">
        <v>2716</v>
      </c>
      <c r="J32">
        <v>60</v>
      </c>
      <c r="K32">
        <v>131940</v>
      </c>
      <c r="L32">
        <v>0.15</v>
      </c>
      <c r="M32">
        <v>112149</v>
      </c>
      <c r="N32" s="15">
        <v>42188</v>
      </c>
      <c r="Q32" s="15" t="s">
        <v>2820</v>
      </c>
      <c r="R32" s="19">
        <v>75971.7</v>
      </c>
    </row>
    <row r="33" spans="4:18" x14ac:dyDescent="0.3">
      <c r="D33" s="1">
        <v>3</v>
      </c>
      <c r="E33" t="s">
        <v>2749</v>
      </c>
      <c r="F33" t="s">
        <v>2718</v>
      </c>
      <c r="G33" t="s">
        <v>2718</v>
      </c>
      <c r="H33">
        <v>807</v>
      </c>
      <c r="I33" t="s">
        <v>2716</v>
      </c>
      <c r="J33">
        <v>18</v>
      </c>
      <c r="K33">
        <v>14526</v>
      </c>
      <c r="L33">
        <v>0</v>
      </c>
      <c r="M33">
        <v>14526</v>
      </c>
      <c r="N33" s="15">
        <v>43503</v>
      </c>
      <c r="Q33" s="15" t="s">
        <v>2808</v>
      </c>
      <c r="R33" s="19">
        <v>122862.9</v>
      </c>
    </row>
    <row r="34" spans="4:18" x14ac:dyDescent="0.3">
      <c r="D34" s="1">
        <v>29</v>
      </c>
      <c r="E34" t="s">
        <v>2750</v>
      </c>
      <c r="F34" t="s">
        <v>2751</v>
      </c>
      <c r="G34" t="s">
        <v>2752</v>
      </c>
      <c r="H34">
        <v>843</v>
      </c>
      <c r="I34" t="s">
        <v>2712</v>
      </c>
      <c r="J34">
        <v>10</v>
      </c>
      <c r="K34">
        <v>8430</v>
      </c>
      <c r="L34">
        <v>0</v>
      </c>
      <c r="M34">
        <v>8430</v>
      </c>
      <c r="N34" s="15">
        <v>43274</v>
      </c>
      <c r="Q34" s="15" t="s">
        <v>2809</v>
      </c>
      <c r="R34" s="19">
        <v>208333.84</v>
      </c>
    </row>
    <row r="35" spans="4:18" x14ac:dyDescent="0.3">
      <c r="D35" s="1">
        <v>0</v>
      </c>
      <c r="E35" t="s">
        <v>2753</v>
      </c>
      <c r="F35" t="s">
        <v>2754</v>
      </c>
      <c r="G35" t="s">
        <v>2755</v>
      </c>
      <c r="H35">
        <v>620</v>
      </c>
      <c r="I35" t="s">
        <v>2712</v>
      </c>
      <c r="J35">
        <v>30</v>
      </c>
      <c r="K35">
        <v>18600</v>
      </c>
      <c r="L35">
        <v>0.03</v>
      </c>
      <c r="M35">
        <v>18042</v>
      </c>
      <c r="N35" s="15">
        <v>43615</v>
      </c>
      <c r="Q35" s="15" t="s">
        <v>2810</v>
      </c>
      <c r="R35" s="19">
        <v>125481.29999999999</v>
      </c>
    </row>
    <row r="36" spans="4:18" x14ac:dyDescent="0.3">
      <c r="D36" s="1">
        <v>22</v>
      </c>
      <c r="E36" t="s">
        <v>2756</v>
      </c>
      <c r="F36" t="s">
        <v>2757</v>
      </c>
      <c r="G36" t="s">
        <v>2757</v>
      </c>
      <c r="H36">
        <v>4889</v>
      </c>
      <c r="I36" t="s">
        <v>2712</v>
      </c>
      <c r="J36">
        <v>18</v>
      </c>
      <c r="K36">
        <v>88002</v>
      </c>
      <c r="L36">
        <v>0.12</v>
      </c>
      <c r="M36">
        <v>77441.759999999995</v>
      </c>
      <c r="N36" s="15">
        <v>43338</v>
      </c>
      <c r="Q36" s="15" t="s">
        <v>2811</v>
      </c>
      <c r="R36" s="19">
        <v>148986.57999999999</v>
      </c>
    </row>
    <row r="37" spans="4:18" x14ac:dyDescent="0.3">
      <c r="D37" s="1">
        <v>52</v>
      </c>
      <c r="E37" t="s">
        <v>2717</v>
      </c>
      <c r="F37" t="s">
        <v>2718</v>
      </c>
      <c r="G37" t="s">
        <v>2719</v>
      </c>
      <c r="H37">
        <v>1182</v>
      </c>
      <c r="I37" t="s">
        <v>2716</v>
      </c>
      <c r="J37">
        <v>17</v>
      </c>
      <c r="K37">
        <v>20094</v>
      </c>
      <c r="L37">
        <v>0.03</v>
      </c>
      <c r="M37">
        <v>19491.18</v>
      </c>
      <c r="N37" s="15">
        <v>44135</v>
      </c>
      <c r="Q37" s="15" t="s">
        <v>2812</v>
      </c>
      <c r="R37" s="19">
        <v>163691</v>
      </c>
    </row>
    <row r="38" spans="4:18" x14ac:dyDescent="0.3">
      <c r="D38" s="1">
        <v>32</v>
      </c>
      <c r="E38" t="s">
        <v>2736</v>
      </c>
      <c r="F38" t="s">
        <v>2718</v>
      </c>
      <c r="G38" t="s">
        <v>2737</v>
      </c>
      <c r="H38">
        <v>967</v>
      </c>
      <c r="I38" t="s">
        <v>2712</v>
      </c>
      <c r="J38">
        <v>8</v>
      </c>
      <c r="K38">
        <v>7736</v>
      </c>
      <c r="L38">
        <v>0</v>
      </c>
      <c r="M38">
        <v>7736</v>
      </c>
      <c r="N38" s="15">
        <v>42858</v>
      </c>
      <c r="Q38" s="15" t="s">
        <v>2813</v>
      </c>
      <c r="R38" s="19">
        <v>80417.429999999993</v>
      </c>
    </row>
    <row r="39" spans="4:18" x14ac:dyDescent="0.3">
      <c r="D39" s="1">
        <v>4</v>
      </c>
      <c r="E39" t="s">
        <v>2758</v>
      </c>
      <c r="F39" t="s">
        <v>2711</v>
      </c>
      <c r="G39" t="s">
        <v>2759</v>
      </c>
      <c r="H39">
        <v>2211</v>
      </c>
      <c r="I39" t="s">
        <v>2712</v>
      </c>
      <c r="J39">
        <v>25</v>
      </c>
      <c r="K39">
        <v>55275</v>
      </c>
      <c r="L39">
        <v>0.09</v>
      </c>
      <c r="M39">
        <v>50300.25</v>
      </c>
      <c r="N39" s="15">
        <v>43280</v>
      </c>
      <c r="Q39" s="15" t="s">
        <v>2814</v>
      </c>
      <c r="R39" s="19">
        <v>131252.68</v>
      </c>
    </row>
    <row r="40" spans="4:18" x14ac:dyDescent="0.3">
      <c r="D40" s="1">
        <v>13</v>
      </c>
      <c r="E40" t="s">
        <v>2731</v>
      </c>
      <c r="F40" t="s">
        <v>2718</v>
      </c>
      <c r="G40" t="s">
        <v>2732</v>
      </c>
      <c r="H40">
        <v>759</v>
      </c>
      <c r="I40" t="s">
        <v>2712</v>
      </c>
      <c r="J40">
        <v>14</v>
      </c>
      <c r="K40">
        <v>10626</v>
      </c>
      <c r="L40">
        <v>0</v>
      </c>
      <c r="M40">
        <v>10626</v>
      </c>
      <c r="N40" s="15">
        <v>42901</v>
      </c>
      <c r="Q40" s="15" t="s">
        <v>2815</v>
      </c>
      <c r="R40" s="19">
        <v>161603.47</v>
      </c>
    </row>
    <row r="41" spans="4:18" x14ac:dyDescent="0.3">
      <c r="D41" s="1">
        <v>14</v>
      </c>
      <c r="E41" t="s">
        <v>2724</v>
      </c>
      <c r="F41" t="s">
        <v>2725</v>
      </c>
      <c r="G41" t="s">
        <v>2725</v>
      </c>
      <c r="H41">
        <v>770</v>
      </c>
      <c r="I41" t="s">
        <v>2716</v>
      </c>
      <c r="J41">
        <v>20</v>
      </c>
      <c r="K41">
        <v>15400</v>
      </c>
      <c r="L41">
        <v>0.03</v>
      </c>
      <c r="M41">
        <v>14938</v>
      </c>
      <c r="N41" s="15">
        <v>43387</v>
      </c>
      <c r="Q41" s="15" t="s">
        <v>2816</v>
      </c>
      <c r="R41" s="19">
        <v>103357.68</v>
      </c>
    </row>
    <row r="42" spans="4:18" x14ac:dyDescent="0.3">
      <c r="D42" s="1">
        <v>29</v>
      </c>
      <c r="E42" t="s">
        <v>2750</v>
      </c>
      <c r="F42" t="s">
        <v>2751</v>
      </c>
      <c r="G42" t="s">
        <v>2752</v>
      </c>
      <c r="H42">
        <v>843</v>
      </c>
      <c r="I42" t="s">
        <v>2712</v>
      </c>
      <c r="J42">
        <v>10</v>
      </c>
      <c r="K42">
        <v>8430</v>
      </c>
      <c r="L42">
        <v>0</v>
      </c>
      <c r="M42">
        <v>8430</v>
      </c>
      <c r="N42" s="15">
        <v>43479</v>
      </c>
      <c r="P42" s="21" t="s">
        <v>2828</v>
      </c>
      <c r="Q42" s="21"/>
      <c r="R42" s="19">
        <v>1623502.9799999995</v>
      </c>
    </row>
    <row r="43" spans="4:18" x14ac:dyDescent="0.3">
      <c r="D43" s="1">
        <v>55</v>
      </c>
      <c r="E43" t="s">
        <v>2710</v>
      </c>
      <c r="F43" t="s">
        <v>2711</v>
      </c>
      <c r="G43" t="s">
        <v>2711</v>
      </c>
      <c r="H43">
        <v>699</v>
      </c>
      <c r="I43" t="s">
        <v>2712</v>
      </c>
      <c r="J43">
        <v>10</v>
      </c>
      <c r="K43">
        <v>6990</v>
      </c>
      <c r="L43">
        <v>0</v>
      </c>
      <c r="M43">
        <v>6990</v>
      </c>
      <c r="N43" s="15">
        <v>43437</v>
      </c>
      <c r="P43" s="21" t="s">
        <v>2822</v>
      </c>
      <c r="Q43" s="15" t="s">
        <v>2818</v>
      </c>
      <c r="R43" s="19">
        <v>130315.75</v>
      </c>
    </row>
    <row r="44" spans="4:18" x14ac:dyDescent="0.3">
      <c r="D44" s="1">
        <v>18</v>
      </c>
      <c r="E44" t="s">
        <v>2760</v>
      </c>
      <c r="F44" t="s">
        <v>2725</v>
      </c>
      <c r="G44" t="s">
        <v>2761</v>
      </c>
      <c r="H44">
        <v>1531</v>
      </c>
      <c r="I44" t="s">
        <v>2716</v>
      </c>
      <c r="J44">
        <v>15</v>
      </c>
      <c r="K44">
        <v>22965</v>
      </c>
      <c r="L44">
        <v>0.03</v>
      </c>
      <c r="M44">
        <v>22276.05</v>
      </c>
      <c r="N44" s="15">
        <v>44160</v>
      </c>
      <c r="Q44" s="15" t="s">
        <v>2819</v>
      </c>
      <c r="R44" s="19">
        <v>182523.02</v>
      </c>
    </row>
    <row r="45" spans="4:18" x14ac:dyDescent="0.3">
      <c r="D45" s="1">
        <v>41</v>
      </c>
      <c r="E45" t="s">
        <v>2710</v>
      </c>
      <c r="F45" t="s">
        <v>2711</v>
      </c>
      <c r="G45" t="s">
        <v>2711</v>
      </c>
      <c r="H45">
        <v>699</v>
      </c>
      <c r="I45" t="s">
        <v>2712</v>
      </c>
      <c r="J45">
        <v>10</v>
      </c>
      <c r="K45">
        <v>6990</v>
      </c>
      <c r="L45">
        <v>0</v>
      </c>
      <c r="M45">
        <v>6990</v>
      </c>
      <c r="N45" s="15">
        <v>44063</v>
      </c>
      <c r="Q45" s="15" t="s">
        <v>2820</v>
      </c>
      <c r="R45" s="19">
        <v>175943.11</v>
      </c>
    </row>
    <row r="46" spans="4:18" x14ac:dyDescent="0.3">
      <c r="D46" s="1">
        <v>9</v>
      </c>
      <c r="E46" t="s">
        <v>2710</v>
      </c>
      <c r="F46" t="s">
        <v>2711</v>
      </c>
      <c r="G46" t="s">
        <v>2711</v>
      </c>
      <c r="H46">
        <v>699</v>
      </c>
      <c r="I46" t="s">
        <v>2712</v>
      </c>
      <c r="J46">
        <v>10</v>
      </c>
      <c r="K46">
        <v>6990</v>
      </c>
      <c r="L46">
        <v>0</v>
      </c>
      <c r="M46">
        <v>6990</v>
      </c>
      <c r="N46" s="15">
        <v>42386</v>
      </c>
      <c r="Q46" s="15" t="s">
        <v>2808</v>
      </c>
      <c r="R46" s="19">
        <v>279304.14</v>
      </c>
    </row>
    <row r="47" spans="4:18" x14ac:dyDescent="0.3">
      <c r="D47" s="1">
        <v>15</v>
      </c>
      <c r="E47" t="s">
        <v>2728</v>
      </c>
      <c r="F47" t="s">
        <v>2729</v>
      </c>
      <c r="G47" t="s">
        <v>2730</v>
      </c>
      <c r="H47">
        <v>1994</v>
      </c>
      <c r="I47" t="s">
        <v>2712</v>
      </c>
      <c r="J47">
        <v>17</v>
      </c>
      <c r="K47">
        <v>33898</v>
      </c>
      <c r="L47">
        <v>0.06</v>
      </c>
      <c r="M47">
        <v>31864.12</v>
      </c>
      <c r="N47" s="15">
        <v>42303</v>
      </c>
      <c r="Q47" s="15" t="s">
        <v>2809</v>
      </c>
      <c r="R47" s="19">
        <v>42701.34</v>
      </c>
    </row>
    <row r="48" spans="4:18" x14ac:dyDescent="0.3">
      <c r="D48" s="1">
        <v>18</v>
      </c>
      <c r="E48" t="s">
        <v>2760</v>
      </c>
      <c r="F48" t="s">
        <v>2725</v>
      </c>
      <c r="G48" t="s">
        <v>2761</v>
      </c>
      <c r="H48">
        <v>1531</v>
      </c>
      <c r="I48" t="s">
        <v>2716</v>
      </c>
      <c r="J48">
        <v>15</v>
      </c>
      <c r="K48">
        <v>22965</v>
      </c>
      <c r="L48">
        <v>0.03</v>
      </c>
      <c r="M48">
        <v>22276.05</v>
      </c>
      <c r="N48" s="15">
        <v>43195</v>
      </c>
      <c r="Q48" s="15" t="s">
        <v>2810</v>
      </c>
      <c r="R48" s="19">
        <v>235986.87</v>
      </c>
    </row>
    <row r="49" spans="4:18" x14ac:dyDescent="0.3">
      <c r="D49" s="1">
        <v>42</v>
      </c>
      <c r="E49" t="s">
        <v>2762</v>
      </c>
      <c r="F49" t="s">
        <v>2739</v>
      </c>
      <c r="G49" t="s">
        <v>2763</v>
      </c>
      <c r="H49">
        <v>800</v>
      </c>
      <c r="I49" t="s">
        <v>2716</v>
      </c>
      <c r="J49">
        <v>25</v>
      </c>
      <c r="K49">
        <v>20000</v>
      </c>
      <c r="L49">
        <v>0.03</v>
      </c>
      <c r="M49">
        <v>19400</v>
      </c>
      <c r="N49" s="15">
        <v>43565</v>
      </c>
      <c r="Q49" s="15" t="s">
        <v>2811</v>
      </c>
      <c r="R49" s="19">
        <v>39244</v>
      </c>
    </row>
    <row r="50" spans="4:18" x14ac:dyDescent="0.3">
      <c r="D50" s="1">
        <v>25</v>
      </c>
      <c r="E50" t="s">
        <v>2764</v>
      </c>
      <c r="F50" t="s">
        <v>2729</v>
      </c>
      <c r="G50" t="s">
        <v>2765</v>
      </c>
      <c r="H50">
        <v>1994</v>
      </c>
      <c r="I50" t="s">
        <v>2712</v>
      </c>
      <c r="J50">
        <v>10</v>
      </c>
      <c r="K50">
        <v>19940</v>
      </c>
      <c r="L50">
        <v>0.03</v>
      </c>
      <c r="M50">
        <v>19341.8</v>
      </c>
      <c r="N50" s="15">
        <v>44091</v>
      </c>
      <c r="Q50" s="15" t="s">
        <v>2812</v>
      </c>
      <c r="R50" s="19">
        <v>210383.44</v>
      </c>
    </row>
    <row r="51" spans="4:18" x14ac:dyDescent="0.3">
      <c r="D51" s="1">
        <v>56</v>
      </c>
      <c r="E51" t="s">
        <v>2762</v>
      </c>
      <c r="F51" t="s">
        <v>2739</v>
      </c>
      <c r="G51" t="s">
        <v>2763</v>
      </c>
      <c r="H51">
        <v>800</v>
      </c>
      <c r="I51" t="s">
        <v>2716</v>
      </c>
      <c r="J51">
        <v>40</v>
      </c>
      <c r="K51">
        <v>32000</v>
      </c>
      <c r="L51">
        <v>0.03</v>
      </c>
      <c r="M51">
        <v>31040</v>
      </c>
      <c r="N51" s="15">
        <v>42444</v>
      </c>
      <c r="Q51" s="15" t="s">
        <v>2813</v>
      </c>
      <c r="R51" s="19">
        <v>196525.68</v>
      </c>
    </row>
    <row r="52" spans="4:18" x14ac:dyDescent="0.3">
      <c r="D52" s="1">
        <v>40</v>
      </c>
      <c r="E52" t="s">
        <v>2722</v>
      </c>
      <c r="F52" t="s">
        <v>2714</v>
      </c>
      <c r="G52" t="s">
        <v>2723</v>
      </c>
      <c r="H52">
        <v>847</v>
      </c>
      <c r="I52" t="s">
        <v>2716</v>
      </c>
      <c r="J52">
        <v>15</v>
      </c>
      <c r="K52">
        <v>12705</v>
      </c>
      <c r="L52">
        <v>0</v>
      </c>
      <c r="M52">
        <v>12705</v>
      </c>
      <c r="N52" s="15">
        <v>44062</v>
      </c>
      <c r="Q52" s="15" t="s">
        <v>2814</v>
      </c>
      <c r="R52" s="19">
        <v>229080.51</v>
      </c>
    </row>
    <row r="53" spans="4:18" x14ac:dyDescent="0.3">
      <c r="D53" s="1">
        <v>20</v>
      </c>
      <c r="E53" t="s">
        <v>2766</v>
      </c>
      <c r="F53" t="s">
        <v>2734</v>
      </c>
      <c r="G53" t="s">
        <v>2767</v>
      </c>
      <c r="H53">
        <v>2198</v>
      </c>
      <c r="I53" t="s">
        <v>2712</v>
      </c>
      <c r="J53">
        <v>35</v>
      </c>
      <c r="K53">
        <v>76930</v>
      </c>
      <c r="L53">
        <v>0.12</v>
      </c>
      <c r="M53">
        <v>67698.399999999994</v>
      </c>
      <c r="N53" s="15">
        <v>43408</v>
      </c>
      <c r="Q53" s="15" t="s">
        <v>2815</v>
      </c>
      <c r="R53" s="19">
        <v>94586.799999999988</v>
      </c>
    </row>
    <row r="54" spans="4:18" x14ac:dyDescent="0.3">
      <c r="D54" s="1">
        <v>50</v>
      </c>
      <c r="E54" t="s">
        <v>2743</v>
      </c>
      <c r="F54" t="s">
        <v>2714</v>
      </c>
      <c r="G54" t="s">
        <v>2744</v>
      </c>
      <c r="H54">
        <v>912</v>
      </c>
      <c r="I54" t="s">
        <v>2716</v>
      </c>
      <c r="J54">
        <v>20</v>
      </c>
      <c r="K54">
        <v>18240</v>
      </c>
      <c r="L54">
        <v>0</v>
      </c>
      <c r="M54">
        <v>18240</v>
      </c>
      <c r="N54" s="15">
        <v>42469</v>
      </c>
      <c r="Q54" s="15" t="s">
        <v>2816</v>
      </c>
      <c r="R54" s="19">
        <v>33878.400000000001</v>
      </c>
    </row>
    <row r="55" spans="4:18" x14ac:dyDescent="0.3">
      <c r="D55" s="1">
        <v>36</v>
      </c>
      <c r="E55" t="s">
        <v>2743</v>
      </c>
      <c r="F55" t="s">
        <v>2714</v>
      </c>
      <c r="G55" t="s">
        <v>2744</v>
      </c>
      <c r="H55">
        <v>912</v>
      </c>
      <c r="I55" t="s">
        <v>2716</v>
      </c>
      <c r="J55">
        <v>15</v>
      </c>
      <c r="K55">
        <v>13680</v>
      </c>
      <c r="L55">
        <v>0</v>
      </c>
      <c r="M55">
        <v>13680</v>
      </c>
      <c r="N55" s="15">
        <v>42242</v>
      </c>
      <c r="P55" s="21" t="s">
        <v>2829</v>
      </c>
      <c r="Q55" s="21"/>
      <c r="R55" s="19">
        <v>1850473.0599999998</v>
      </c>
    </row>
    <row r="56" spans="4:18" x14ac:dyDescent="0.3">
      <c r="D56" s="1">
        <v>11</v>
      </c>
      <c r="E56" t="s">
        <v>2741</v>
      </c>
      <c r="F56" t="s">
        <v>2718</v>
      </c>
      <c r="G56" t="s">
        <v>2742</v>
      </c>
      <c r="H56">
        <v>3197</v>
      </c>
      <c r="I56" t="s">
        <v>2712</v>
      </c>
      <c r="J56">
        <v>10</v>
      </c>
      <c r="K56">
        <v>31970</v>
      </c>
      <c r="L56">
        <v>0</v>
      </c>
      <c r="M56">
        <v>31970</v>
      </c>
      <c r="N56" s="15">
        <v>43534</v>
      </c>
      <c r="P56" s="21" t="s">
        <v>2823</v>
      </c>
      <c r="Q56" s="15" t="s">
        <v>2818</v>
      </c>
      <c r="R56" s="19">
        <v>238668.95</v>
      </c>
    </row>
    <row r="57" spans="4:18" x14ac:dyDescent="0.3">
      <c r="D57" s="1">
        <v>35</v>
      </c>
      <c r="E57" t="s">
        <v>2768</v>
      </c>
      <c r="F57" t="s">
        <v>2754</v>
      </c>
      <c r="G57" t="s">
        <v>2769</v>
      </c>
      <c r="H57">
        <v>617</v>
      </c>
      <c r="I57" t="s">
        <v>2712</v>
      </c>
      <c r="J57">
        <v>10</v>
      </c>
      <c r="K57">
        <v>6170</v>
      </c>
      <c r="L57">
        <v>0</v>
      </c>
      <c r="M57">
        <v>6170</v>
      </c>
      <c r="N57" s="15">
        <v>42595</v>
      </c>
      <c r="Q57" s="15" t="s">
        <v>2819</v>
      </c>
      <c r="R57" s="19">
        <v>166949.9</v>
      </c>
    </row>
    <row r="58" spans="4:18" x14ac:dyDescent="0.3">
      <c r="D58" s="1">
        <v>16</v>
      </c>
      <c r="E58" t="s">
        <v>2770</v>
      </c>
      <c r="F58" t="s">
        <v>2751</v>
      </c>
      <c r="G58" t="s">
        <v>2771</v>
      </c>
      <c r="H58">
        <v>843</v>
      </c>
      <c r="I58" t="s">
        <v>2712</v>
      </c>
      <c r="J58">
        <v>5</v>
      </c>
      <c r="K58">
        <v>4215</v>
      </c>
      <c r="L58">
        <v>0</v>
      </c>
      <c r="M58">
        <v>4215</v>
      </c>
      <c r="N58" s="15">
        <v>43340</v>
      </c>
      <c r="Q58" s="15" t="s">
        <v>2820</v>
      </c>
      <c r="R58" s="19">
        <v>415843.31999999995</v>
      </c>
    </row>
    <row r="59" spans="4:18" x14ac:dyDescent="0.3">
      <c r="D59" s="1">
        <v>42</v>
      </c>
      <c r="E59" t="s">
        <v>2762</v>
      </c>
      <c r="F59" t="s">
        <v>2739</v>
      </c>
      <c r="G59" t="s">
        <v>2763</v>
      </c>
      <c r="H59">
        <v>800</v>
      </c>
      <c r="I59" t="s">
        <v>2716</v>
      </c>
      <c r="J59">
        <v>25</v>
      </c>
      <c r="K59">
        <v>20000</v>
      </c>
      <c r="L59">
        <v>0.03</v>
      </c>
      <c r="M59">
        <v>19400</v>
      </c>
      <c r="N59" s="15">
        <v>43665</v>
      </c>
      <c r="Q59" s="15" t="s">
        <v>2808</v>
      </c>
      <c r="R59" s="19">
        <v>177913.68</v>
      </c>
    </row>
    <row r="60" spans="4:18" x14ac:dyDescent="0.3">
      <c r="D60" s="1">
        <v>44</v>
      </c>
      <c r="E60" t="s">
        <v>2713</v>
      </c>
      <c r="F60" t="s">
        <v>2714</v>
      </c>
      <c r="G60" t="s">
        <v>2715</v>
      </c>
      <c r="H60">
        <v>1386</v>
      </c>
      <c r="I60" t="s">
        <v>2716</v>
      </c>
      <c r="J60">
        <v>20</v>
      </c>
      <c r="K60">
        <v>27720</v>
      </c>
      <c r="L60">
        <v>0.03</v>
      </c>
      <c r="M60">
        <v>26888.400000000001</v>
      </c>
      <c r="N60" s="15">
        <v>43416</v>
      </c>
      <c r="Q60" s="15" t="s">
        <v>2809</v>
      </c>
      <c r="R60" s="19">
        <v>193364.71</v>
      </c>
    </row>
    <row r="61" spans="4:18" x14ac:dyDescent="0.3">
      <c r="D61" s="1">
        <v>21</v>
      </c>
      <c r="E61" t="s">
        <v>2772</v>
      </c>
      <c r="F61" t="s">
        <v>2754</v>
      </c>
      <c r="G61" t="s">
        <v>2773</v>
      </c>
      <c r="H61">
        <v>887</v>
      </c>
      <c r="I61" t="s">
        <v>2712</v>
      </c>
      <c r="J61">
        <v>15</v>
      </c>
      <c r="K61">
        <v>13305</v>
      </c>
      <c r="L61">
        <v>0</v>
      </c>
      <c r="M61">
        <v>13305</v>
      </c>
      <c r="N61" s="15">
        <v>43558</v>
      </c>
      <c r="Q61" s="15" t="s">
        <v>2810</v>
      </c>
      <c r="R61" s="19">
        <v>131245.25</v>
      </c>
    </row>
    <row r="62" spans="4:18" x14ac:dyDescent="0.3">
      <c r="D62" s="1">
        <v>27</v>
      </c>
      <c r="E62" t="s">
        <v>2748</v>
      </c>
      <c r="F62" t="s">
        <v>2729</v>
      </c>
      <c r="G62" t="s">
        <v>2746</v>
      </c>
      <c r="H62">
        <v>1994</v>
      </c>
      <c r="I62" t="s">
        <v>2712</v>
      </c>
      <c r="J62">
        <v>25</v>
      </c>
      <c r="K62">
        <v>49850</v>
      </c>
      <c r="L62">
        <v>0.06</v>
      </c>
      <c r="M62">
        <v>46859</v>
      </c>
      <c r="N62" s="15">
        <v>42431</v>
      </c>
      <c r="Q62" s="15" t="s">
        <v>2811</v>
      </c>
      <c r="R62" s="19">
        <v>91156.17</v>
      </c>
    </row>
    <row r="63" spans="4:18" x14ac:dyDescent="0.3">
      <c r="D63" s="1">
        <v>8</v>
      </c>
      <c r="E63" t="s">
        <v>2722</v>
      </c>
      <c r="F63" t="s">
        <v>2714</v>
      </c>
      <c r="G63" t="s">
        <v>2723</v>
      </c>
      <c r="H63">
        <v>847</v>
      </c>
      <c r="I63" t="s">
        <v>2716</v>
      </c>
      <c r="J63">
        <v>15</v>
      </c>
      <c r="K63">
        <v>12705</v>
      </c>
      <c r="L63">
        <v>0</v>
      </c>
      <c r="M63">
        <v>12705</v>
      </c>
      <c r="N63" s="15">
        <v>43920</v>
      </c>
      <c r="Q63" s="15" t="s">
        <v>2812</v>
      </c>
      <c r="R63" s="19">
        <v>109305.87999999999</v>
      </c>
    </row>
    <row r="64" spans="4:18" x14ac:dyDescent="0.3">
      <c r="D64" s="1">
        <v>44</v>
      </c>
      <c r="E64" t="s">
        <v>2713</v>
      </c>
      <c r="F64" t="s">
        <v>2714</v>
      </c>
      <c r="G64" t="s">
        <v>2715</v>
      </c>
      <c r="H64">
        <v>1386</v>
      </c>
      <c r="I64" t="s">
        <v>2716</v>
      </c>
      <c r="J64">
        <v>20</v>
      </c>
      <c r="K64">
        <v>27720</v>
      </c>
      <c r="L64">
        <v>0.03</v>
      </c>
      <c r="M64">
        <v>26888.400000000001</v>
      </c>
      <c r="N64" s="15">
        <v>42537</v>
      </c>
      <c r="Q64" s="15" t="s">
        <v>2813</v>
      </c>
      <c r="R64" s="19">
        <v>395655.95999999996</v>
      </c>
    </row>
    <row r="65" spans="4:18" x14ac:dyDescent="0.3">
      <c r="D65" s="1">
        <v>11</v>
      </c>
      <c r="E65" t="s">
        <v>2741</v>
      </c>
      <c r="F65" t="s">
        <v>2718</v>
      </c>
      <c r="G65" t="s">
        <v>2742</v>
      </c>
      <c r="H65">
        <v>3197</v>
      </c>
      <c r="I65" t="s">
        <v>2712</v>
      </c>
      <c r="J65">
        <v>10</v>
      </c>
      <c r="K65">
        <v>31970</v>
      </c>
      <c r="L65">
        <v>0</v>
      </c>
      <c r="M65">
        <v>31970</v>
      </c>
      <c r="N65" s="15">
        <v>43921</v>
      </c>
      <c r="Q65" s="15" t="s">
        <v>2814</v>
      </c>
      <c r="R65" s="19">
        <v>245178.55</v>
      </c>
    </row>
    <row r="66" spans="4:18" x14ac:dyDescent="0.3">
      <c r="D66" s="1">
        <v>53</v>
      </c>
      <c r="E66" t="s">
        <v>2774</v>
      </c>
      <c r="F66" t="s">
        <v>2739</v>
      </c>
      <c r="G66" t="s">
        <v>2775</v>
      </c>
      <c r="H66">
        <v>1923</v>
      </c>
      <c r="I66" t="s">
        <v>2716</v>
      </c>
      <c r="J66">
        <v>35</v>
      </c>
      <c r="K66">
        <v>67305</v>
      </c>
      <c r="L66">
        <v>0.06</v>
      </c>
      <c r="M66">
        <v>63266.7</v>
      </c>
      <c r="N66" s="15">
        <v>42744</v>
      </c>
      <c r="Q66" s="15" t="s">
        <v>2815</v>
      </c>
      <c r="R66" s="19">
        <v>432086.55000000005</v>
      </c>
    </row>
    <row r="67" spans="4:18" x14ac:dyDescent="0.3">
      <c r="D67" s="1">
        <v>7</v>
      </c>
      <c r="E67" t="s">
        <v>2774</v>
      </c>
      <c r="F67" t="s">
        <v>2739</v>
      </c>
      <c r="G67" t="s">
        <v>2775</v>
      </c>
      <c r="H67">
        <v>1923</v>
      </c>
      <c r="I67" t="s">
        <v>2716</v>
      </c>
      <c r="J67">
        <v>25</v>
      </c>
      <c r="K67">
        <v>48075</v>
      </c>
      <c r="L67">
        <v>0.06</v>
      </c>
      <c r="M67">
        <v>45190.5</v>
      </c>
      <c r="N67" s="15">
        <v>43928</v>
      </c>
      <c r="Q67" s="15" t="s">
        <v>2816</v>
      </c>
      <c r="R67" s="19">
        <v>84596</v>
      </c>
    </row>
    <row r="68" spans="4:18" x14ac:dyDescent="0.3">
      <c r="D68" s="1">
        <v>13</v>
      </c>
      <c r="E68" t="s">
        <v>2731</v>
      </c>
      <c r="F68" t="s">
        <v>2718</v>
      </c>
      <c r="G68" t="s">
        <v>2732</v>
      </c>
      <c r="H68">
        <v>759</v>
      </c>
      <c r="I68" t="s">
        <v>2712</v>
      </c>
      <c r="J68">
        <v>14</v>
      </c>
      <c r="K68">
        <v>10626</v>
      </c>
      <c r="L68">
        <v>0</v>
      </c>
      <c r="M68">
        <v>10626</v>
      </c>
      <c r="N68" s="15">
        <v>43207</v>
      </c>
      <c r="P68" s="21" t="s">
        <v>2830</v>
      </c>
      <c r="Q68" s="21"/>
      <c r="R68" s="19">
        <v>2681964.92</v>
      </c>
    </row>
    <row r="69" spans="4:18" x14ac:dyDescent="0.3">
      <c r="D69" s="1">
        <v>23</v>
      </c>
      <c r="E69" t="s">
        <v>2726</v>
      </c>
      <c r="F69" t="s">
        <v>2711</v>
      </c>
      <c r="G69" t="s">
        <v>2727</v>
      </c>
      <c r="H69">
        <v>2645</v>
      </c>
      <c r="I69" t="s">
        <v>2712</v>
      </c>
      <c r="J69">
        <v>50</v>
      </c>
      <c r="K69">
        <v>132250</v>
      </c>
      <c r="L69">
        <v>0.15</v>
      </c>
      <c r="M69">
        <v>112412.5</v>
      </c>
      <c r="N69" s="15">
        <v>42547</v>
      </c>
      <c r="P69" s="21" t="s">
        <v>2824</v>
      </c>
      <c r="Q69" s="15" t="s">
        <v>2818</v>
      </c>
      <c r="R69" s="19">
        <v>112412.5</v>
      </c>
    </row>
    <row r="70" spans="4:18" x14ac:dyDescent="0.3">
      <c r="D70" s="1">
        <v>31</v>
      </c>
      <c r="E70" t="s">
        <v>2776</v>
      </c>
      <c r="F70" t="s">
        <v>2754</v>
      </c>
      <c r="G70" t="s">
        <v>2777</v>
      </c>
      <c r="H70">
        <v>1228</v>
      </c>
      <c r="I70" t="s">
        <v>2716</v>
      </c>
      <c r="J70">
        <v>45</v>
      </c>
      <c r="K70">
        <v>55260</v>
      </c>
      <c r="L70">
        <v>0.09</v>
      </c>
      <c r="M70">
        <v>50286.6</v>
      </c>
      <c r="N70" s="15">
        <v>42638</v>
      </c>
      <c r="Q70" s="15" t="s">
        <v>2819</v>
      </c>
      <c r="R70" s="19">
        <v>197238.91999999998</v>
      </c>
    </row>
    <row r="71" spans="4:18" x14ac:dyDescent="0.3">
      <c r="D71" s="1">
        <v>2</v>
      </c>
      <c r="E71" t="s">
        <v>2778</v>
      </c>
      <c r="F71" t="s">
        <v>2718</v>
      </c>
      <c r="G71" t="s">
        <v>2779</v>
      </c>
      <c r="H71">
        <v>1178</v>
      </c>
      <c r="I71" t="s">
        <v>2712</v>
      </c>
      <c r="J71">
        <v>10</v>
      </c>
      <c r="K71">
        <v>11780</v>
      </c>
      <c r="L71">
        <v>0</v>
      </c>
      <c r="M71">
        <v>11780</v>
      </c>
      <c r="N71" s="15">
        <v>43340</v>
      </c>
      <c r="Q71" s="15" t="s">
        <v>2820</v>
      </c>
      <c r="R71" s="19">
        <v>101395.54000000001</v>
      </c>
    </row>
    <row r="72" spans="4:18" x14ac:dyDescent="0.3">
      <c r="D72" s="1">
        <v>10</v>
      </c>
      <c r="E72" t="s">
        <v>2762</v>
      </c>
      <c r="F72" t="s">
        <v>2739</v>
      </c>
      <c r="G72" t="s">
        <v>2763</v>
      </c>
      <c r="H72">
        <v>800</v>
      </c>
      <c r="I72" t="s">
        <v>2716</v>
      </c>
      <c r="J72">
        <v>25</v>
      </c>
      <c r="K72">
        <v>20000</v>
      </c>
      <c r="L72">
        <v>0.03</v>
      </c>
      <c r="M72">
        <v>19400</v>
      </c>
      <c r="N72" s="15">
        <v>43034</v>
      </c>
      <c r="Q72" s="15" t="s">
        <v>2808</v>
      </c>
      <c r="R72" s="19">
        <v>473612.76</v>
      </c>
    </row>
    <row r="73" spans="4:18" x14ac:dyDescent="0.3">
      <c r="D73" s="1">
        <v>43</v>
      </c>
      <c r="E73" t="s">
        <v>2741</v>
      </c>
      <c r="F73" t="s">
        <v>2718</v>
      </c>
      <c r="G73" t="s">
        <v>2732</v>
      </c>
      <c r="H73">
        <v>759</v>
      </c>
      <c r="I73" t="s">
        <v>2712</v>
      </c>
      <c r="J73">
        <v>10</v>
      </c>
      <c r="K73">
        <v>7590</v>
      </c>
      <c r="L73">
        <v>0</v>
      </c>
      <c r="M73">
        <v>7590</v>
      </c>
      <c r="N73" s="15">
        <v>42117</v>
      </c>
      <c r="Q73" s="15" t="s">
        <v>2809</v>
      </c>
      <c r="R73" s="19">
        <v>51498</v>
      </c>
    </row>
    <row r="74" spans="4:18" x14ac:dyDescent="0.3">
      <c r="D74" s="1">
        <v>13</v>
      </c>
      <c r="E74" t="s">
        <v>2731</v>
      </c>
      <c r="F74" t="s">
        <v>2718</v>
      </c>
      <c r="G74" t="s">
        <v>2732</v>
      </c>
      <c r="H74">
        <v>759</v>
      </c>
      <c r="I74" t="s">
        <v>2712</v>
      </c>
      <c r="J74">
        <v>14</v>
      </c>
      <c r="K74">
        <v>10626</v>
      </c>
      <c r="L74">
        <v>0</v>
      </c>
      <c r="M74">
        <v>10626</v>
      </c>
      <c r="N74" s="15">
        <v>43356</v>
      </c>
      <c r="Q74" s="15" t="s">
        <v>2810</v>
      </c>
      <c r="R74" s="19">
        <v>66350.179999999993</v>
      </c>
    </row>
    <row r="75" spans="4:18" x14ac:dyDescent="0.3">
      <c r="D75" s="1">
        <v>10</v>
      </c>
      <c r="E75" t="s">
        <v>2762</v>
      </c>
      <c r="F75" t="s">
        <v>2739</v>
      </c>
      <c r="G75" t="s">
        <v>2763</v>
      </c>
      <c r="H75">
        <v>800</v>
      </c>
      <c r="I75" t="s">
        <v>2716</v>
      </c>
      <c r="J75">
        <v>25</v>
      </c>
      <c r="K75">
        <v>20000</v>
      </c>
      <c r="L75">
        <v>0.03</v>
      </c>
      <c r="M75">
        <v>19400</v>
      </c>
      <c r="N75" s="15">
        <v>42119</v>
      </c>
      <c r="Q75" s="15" t="s">
        <v>2811</v>
      </c>
      <c r="R75" s="19">
        <v>220045.76</v>
      </c>
    </row>
    <row r="76" spans="4:18" x14ac:dyDescent="0.3">
      <c r="D76" s="1">
        <v>21</v>
      </c>
      <c r="E76" t="s">
        <v>2772</v>
      </c>
      <c r="F76" t="s">
        <v>2754</v>
      </c>
      <c r="G76" t="s">
        <v>2773</v>
      </c>
      <c r="H76">
        <v>887</v>
      </c>
      <c r="I76" t="s">
        <v>2712</v>
      </c>
      <c r="J76">
        <v>15</v>
      </c>
      <c r="K76">
        <v>13305</v>
      </c>
      <c r="L76">
        <v>0</v>
      </c>
      <c r="M76">
        <v>13305</v>
      </c>
      <c r="N76" s="15">
        <v>43360</v>
      </c>
      <c r="Q76" s="15" t="s">
        <v>2812</v>
      </c>
      <c r="R76" s="19">
        <v>184883.77</v>
      </c>
    </row>
    <row r="77" spans="4:18" x14ac:dyDescent="0.3">
      <c r="D77" s="1">
        <v>19</v>
      </c>
      <c r="E77" t="s">
        <v>2720</v>
      </c>
      <c r="F77" t="s">
        <v>2714</v>
      </c>
      <c r="G77" t="s">
        <v>2721</v>
      </c>
      <c r="H77">
        <v>1879</v>
      </c>
      <c r="I77" t="s">
        <v>2716</v>
      </c>
      <c r="J77">
        <v>15</v>
      </c>
      <c r="K77">
        <v>28185</v>
      </c>
      <c r="L77">
        <v>0.03</v>
      </c>
      <c r="M77">
        <v>27339.45</v>
      </c>
      <c r="N77" s="15">
        <v>43064</v>
      </c>
      <c r="Q77" s="15" t="s">
        <v>2813</v>
      </c>
      <c r="R77" s="19">
        <v>193906.05</v>
      </c>
    </row>
    <row r="78" spans="4:18" x14ac:dyDescent="0.3">
      <c r="D78" s="1">
        <v>4</v>
      </c>
      <c r="E78" t="s">
        <v>2758</v>
      </c>
      <c r="F78" t="s">
        <v>2711</v>
      </c>
      <c r="G78" t="s">
        <v>2759</v>
      </c>
      <c r="H78">
        <v>2211</v>
      </c>
      <c r="I78" t="s">
        <v>2712</v>
      </c>
      <c r="J78">
        <v>25</v>
      </c>
      <c r="K78">
        <v>55275</v>
      </c>
      <c r="L78">
        <v>0.09</v>
      </c>
      <c r="M78">
        <v>50300.25</v>
      </c>
      <c r="N78" s="15">
        <v>43792</v>
      </c>
      <c r="Q78" s="15" t="s">
        <v>2814</v>
      </c>
      <c r="R78" s="19">
        <v>229965.78999999998</v>
      </c>
    </row>
    <row r="79" spans="4:18" x14ac:dyDescent="0.3">
      <c r="D79" s="1">
        <v>18</v>
      </c>
      <c r="E79" t="s">
        <v>2760</v>
      </c>
      <c r="F79" t="s">
        <v>2725</v>
      </c>
      <c r="G79" t="s">
        <v>2761</v>
      </c>
      <c r="H79">
        <v>1531</v>
      </c>
      <c r="I79" t="s">
        <v>2716</v>
      </c>
      <c r="J79">
        <v>15</v>
      </c>
      <c r="K79">
        <v>22965</v>
      </c>
      <c r="L79">
        <v>0.03</v>
      </c>
      <c r="M79">
        <v>22276.05</v>
      </c>
      <c r="N79" s="15">
        <v>43654</v>
      </c>
      <c r="Q79" s="15" t="s">
        <v>2815</v>
      </c>
      <c r="R79" s="19">
        <v>107850.05</v>
      </c>
    </row>
    <row r="80" spans="4:18" x14ac:dyDescent="0.3">
      <c r="D80" s="1">
        <v>22</v>
      </c>
      <c r="E80" t="s">
        <v>2756</v>
      </c>
      <c r="F80" t="s">
        <v>2757</v>
      </c>
      <c r="G80" t="s">
        <v>2757</v>
      </c>
      <c r="H80">
        <v>4889</v>
      </c>
      <c r="I80" t="s">
        <v>2712</v>
      </c>
      <c r="J80">
        <v>18</v>
      </c>
      <c r="K80">
        <v>88002</v>
      </c>
      <c r="L80">
        <v>0.12</v>
      </c>
      <c r="M80">
        <v>77441.759999999995</v>
      </c>
      <c r="N80" s="15">
        <v>44185</v>
      </c>
      <c r="Q80" s="15" t="s">
        <v>2816</v>
      </c>
      <c r="R80" s="19">
        <v>204230.39999999999</v>
      </c>
    </row>
    <row r="81" spans="4:18" x14ac:dyDescent="0.3">
      <c r="D81" s="1">
        <v>17</v>
      </c>
      <c r="E81" t="s">
        <v>2747</v>
      </c>
      <c r="F81" t="s">
        <v>2718</v>
      </c>
      <c r="G81" t="s">
        <v>2737</v>
      </c>
      <c r="H81">
        <v>967</v>
      </c>
      <c r="I81" t="s">
        <v>2712</v>
      </c>
      <c r="J81">
        <v>12</v>
      </c>
      <c r="K81">
        <v>11604</v>
      </c>
      <c r="L81">
        <v>0</v>
      </c>
      <c r="M81">
        <v>11604</v>
      </c>
      <c r="N81" s="15">
        <v>42169</v>
      </c>
      <c r="P81" s="21" t="s">
        <v>2831</v>
      </c>
      <c r="Q81" s="21"/>
      <c r="R81" s="19">
        <v>2143389.7200000002</v>
      </c>
    </row>
    <row r="82" spans="4:18" x14ac:dyDescent="0.3">
      <c r="D82" s="1">
        <v>40</v>
      </c>
      <c r="E82" t="s">
        <v>2722</v>
      </c>
      <c r="F82" t="s">
        <v>2714</v>
      </c>
      <c r="G82" t="s">
        <v>2723</v>
      </c>
      <c r="H82">
        <v>847</v>
      </c>
      <c r="I82" t="s">
        <v>2716</v>
      </c>
      <c r="J82">
        <v>15</v>
      </c>
      <c r="K82">
        <v>12705</v>
      </c>
      <c r="L82">
        <v>0</v>
      </c>
      <c r="M82">
        <v>12705</v>
      </c>
      <c r="N82" s="15">
        <v>42888</v>
      </c>
      <c r="P82" s="21" t="s">
        <v>2805</v>
      </c>
      <c r="R82" s="19">
        <v>12410216.690000001</v>
      </c>
    </row>
    <row r="83" spans="4:18" x14ac:dyDescent="0.3">
      <c r="D83" s="1">
        <v>33</v>
      </c>
      <c r="E83" t="s">
        <v>2745</v>
      </c>
      <c r="F83" t="s">
        <v>2729</v>
      </c>
      <c r="G83" t="s">
        <v>2746</v>
      </c>
      <c r="H83">
        <v>1994</v>
      </c>
      <c r="I83" t="s">
        <v>2712</v>
      </c>
      <c r="J83">
        <v>12</v>
      </c>
      <c r="K83">
        <v>23928</v>
      </c>
      <c r="L83">
        <v>0.03</v>
      </c>
      <c r="M83">
        <v>23210.16</v>
      </c>
      <c r="N83" s="15">
        <v>43232</v>
      </c>
    </row>
    <row r="84" spans="4:18" x14ac:dyDescent="0.3">
      <c r="D84" s="1">
        <v>5</v>
      </c>
      <c r="E84" t="s">
        <v>2717</v>
      </c>
      <c r="F84" t="s">
        <v>2718</v>
      </c>
      <c r="G84" t="s">
        <v>2719</v>
      </c>
      <c r="H84">
        <v>1182</v>
      </c>
      <c r="I84" t="s">
        <v>2716</v>
      </c>
      <c r="J84">
        <v>17</v>
      </c>
      <c r="K84">
        <v>20094</v>
      </c>
      <c r="L84">
        <v>0.03</v>
      </c>
      <c r="M84">
        <v>19491.18</v>
      </c>
      <c r="N84" s="15">
        <v>42558</v>
      </c>
    </row>
    <row r="85" spans="4:18" x14ac:dyDescent="0.3">
      <c r="D85" s="1">
        <v>45</v>
      </c>
      <c r="E85" t="s">
        <v>2731</v>
      </c>
      <c r="F85" t="s">
        <v>2718</v>
      </c>
      <c r="G85" t="s">
        <v>2732</v>
      </c>
      <c r="H85">
        <v>759</v>
      </c>
      <c r="I85" t="s">
        <v>2712</v>
      </c>
      <c r="J85">
        <v>14</v>
      </c>
      <c r="K85">
        <v>10626</v>
      </c>
      <c r="L85">
        <v>0</v>
      </c>
      <c r="M85">
        <v>10626</v>
      </c>
      <c r="N85" s="15">
        <v>42181</v>
      </c>
    </row>
    <row r="86" spans="4:18" x14ac:dyDescent="0.3">
      <c r="D86" s="1">
        <v>14</v>
      </c>
      <c r="E86" t="s">
        <v>2724</v>
      </c>
      <c r="F86" t="s">
        <v>2725</v>
      </c>
      <c r="G86" t="s">
        <v>2725</v>
      </c>
      <c r="H86">
        <v>770</v>
      </c>
      <c r="I86" t="s">
        <v>2716</v>
      </c>
      <c r="J86">
        <v>20</v>
      </c>
      <c r="K86">
        <v>15400</v>
      </c>
      <c r="L86">
        <v>0.03</v>
      </c>
      <c r="M86">
        <v>14938</v>
      </c>
      <c r="N86" s="15">
        <v>43403</v>
      </c>
    </row>
    <row r="87" spans="4:18" x14ac:dyDescent="0.3">
      <c r="D87" s="1">
        <v>52</v>
      </c>
      <c r="E87" t="s">
        <v>2717</v>
      </c>
      <c r="F87" t="s">
        <v>2718</v>
      </c>
      <c r="G87" t="s">
        <v>2719</v>
      </c>
      <c r="H87">
        <v>1182</v>
      </c>
      <c r="I87" t="s">
        <v>2716</v>
      </c>
      <c r="J87">
        <v>17</v>
      </c>
      <c r="K87">
        <v>20094</v>
      </c>
      <c r="L87">
        <v>0.03</v>
      </c>
      <c r="M87">
        <v>19491.18</v>
      </c>
      <c r="N87" s="15">
        <v>43344</v>
      </c>
    </row>
    <row r="88" spans="4:18" x14ac:dyDescent="0.3">
      <c r="D88" s="1">
        <v>27</v>
      </c>
      <c r="E88" t="s">
        <v>2748</v>
      </c>
      <c r="F88" t="s">
        <v>2729</v>
      </c>
      <c r="G88" t="s">
        <v>2746</v>
      </c>
      <c r="H88">
        <v>1994</v>
      </c>
      <c r="I88" t="s">
        <v>2712</v>
      </c>
      <c r="J88">
        <v>25</v>
      </c>
      <c r="K88">
        <v>49850</v>
      </c>
      <c r="L88">
        <v>0.06</v>
      </c>
      <c r="M88">
        <v>46859</v>
      </c>
      <c r="N88" s="15">
        <v>43134</v>
      </c>
    </row>
    <row r="89" spans="4:18" x14ac:dyDescent="0.3">
      <c r="D89" s="1">
        <v>17</v>
      </c>
      <c r="E89" t="s">
        <v>2747</v>
      </c>
      <c r="F89" t="s">
        <v>2718</v>
      </c>
      <c r="G89" t="s">
        <v>2737</v>
      </c>
      <c r="H89">
        <v>967</v>
      </c>
      <c r="I89" t="s">
        <v>2712</v>
      </c>
      <c r="J89">
        <v>12</v>
      </c>
      <c r="K89">
        <v>11604</v>
      </c>
      <c r="L89">
        <v>0</v>
      </c>
      <c r="M89">
        <v>11604</v>
      </c>
      <c r="N89" s="15">
        <v>42261</v>
      </c>
    </row>
    <row r="90" spans="4:18" x14ac:dyDescent="0.3">
      <c r="D90" s="1">
        <v>7</v>
      </c>
      <c r="E90" t="s">
        <v>2774</v>
      </c>
      <c r="F90" t="s">
        <v>2739</v>
      </c>
      <c r="G90" t="s">
        <v>2775</v>
      </c>
      <c r="H90">
        <v>1923</v>
      </c>
      <c r="I90" t="s">
        <v>2716</v>
      </c>
      <c r="J90">
        <v>25</v>
      </c>
      <c r="K90">
        <v>48075</v>
      </c>
      <c r="L90">
        <v>0.06</v>
      </c>
      <c r="M90">
        <v>45190.5</v>
      </c>
      <c r="N90" s="15">
        <v>44171</v>
      </c>
    </row>
    <row r="91" spans="4:18" x14ac:dyDescent="0.3">
      <c r="D91" s="1">
        <v>41</v>
      </c>
      <c r="E91" t="s">
        <v>2710</v>
      </c>
      <c r="F91" t="s">
        <v>2711</v>
      </c>
      <c r="G91" t="s">
        <v>2711</v>
      </c>
      <c r="H91">
        <v>699</v>
      </c>
      <c r="I91" t="s">
        <v>2712</v>
      </c>
      <c r="J91">
        <v>10</v>
      </c>
      <c r="K91">
        <v>6990</v>
      </c>
      <c r="L91">
        <v>0</v>
      </c>
      <c r="M91">
        <v>6990</v>
      </c>
      <c r="N91" s="15">
        <v>43206</v>
      </c>
    </row>
    <row r="92" spans="4:18" x14ac:dyDescent="0.3">
      <c r="D92" s="1">
        <v>31</v>
      </c>
      <c r="E92" t="s">
        <v>2776</v>
      </c>
      <c r="F92" t="s">
        <v>2754</v>
      </c>
      <c r="G92" t="s">
        <v>2777</v>
      </c>
      <c r="H92">
        <v>1228</v>
      </c>
      <c r="I92" t="s">
        <v>2716</v>
      </c>
      <c r="J92">
        <v>45</v>
      </c>
      <c r="K92">
        <v>55260</v>
      </c>
      <c r="L92">
        <v>0.09</v>
      </c>
      <c r="M92">
        <v>50286.6</v>
      </c>
      <c r="N92" s="15">
        <v>42367</v>
      </c>
    </row>
    <row r="93" spans="4:18" x14ac:dyDescent="0.3">
      <c r="D93" s="1">
        <v>52</v>
      </c>
      <c r="E93" t="s">
        <v>2717</v>
      </c>
      <c r="F93" t="s">
        <v>2718</v>
      </c>
      <c r="G93" t="s">
        <v>2719</v>
      </c>
      <c r="H93">
        <v>1182</v>
      </c>
      <c r="I93" t="s">
        <v>2716</v>
      </c>
      <c r="J93">
        <v>17</v>
      </c>
      <c r="K93">
        <v>20094</v>
      </c>
      <c r="L93">
        <v>0.03</v>
      </c>
      <c r="M93">
        <v>19491.18</v>
      </c>
      <c r="N93" s="15">
        <v>43249</v>
      </c>
    </row>
    <row r="94" spans="4:18" x14ac:dyDescent="0.3">
      <c r="D94" s="1">
        <v>15</v>
      </c>
      <c r="E94" t="s">
        <v>2728</v>
      </c>
      <c r="F94" t="s">
        <v>2729</v>
      </c>
      <c r="G94" t="s">
        <v>2730</v>
      </c>
      <c r="H94">
        <v>1994</v>
      </c>
      <c r="I94" t="s">
        <v>2712</v>
      </c>
      <c r="J94">
        <v>17</v>
      </c>
      <c r="K94">
        <v>33898</v>
      </c>
      <c r="L94">
        <v>0.06</v>
      </c>
      <c r="M94">
        <v>31864.12</v>
      </c>
      <c r="N94" s="15">
        <v>44072</v>
      </c>
    </row>
    <row r="95" spans="4:18" x14ac:dyDescent="0.3">
      <c r="D95" s="1">
        <v>47</v>
      </c>
      <c r="E95" t="s">
        <v>2745</v>
      </c>
      <c r="F95" t="s">
        <v>2729</v>
      </c>
      <c r="G95" t="s">
        <v>2746</v>
      </c>
      <c r="H95">
        <v>1994</v>
      </c>
      <c r="I95" t="s">
        <v>2712</v>
      </c>
      <c r="J95">
        <v>12</v>
      </c>
      <c r="K95">
        <v>23928</v>
      </c>
      <c r="L95">
        <v>0.03</v>
      </c>
      <c r="M95">
        <v>23210.16</v>
      </c>
      <c r="N95" s="15">
        <v>43163</v>
      </c>
    </row>
    <row r="96" spans="4:18" x14ac:dyDescent="0.3">
      <c r="D96" s="1">
        <v>34</v>
      </c>
      <c r="E96" t="s">
        <v>2738</v>
      </c>
      <c r="F96" t="s">
        <v>2739</v>
      </c>
      <c r="G96" t="s">
        <v>2740</v>
      </c>
      <c r="H96">
        <v>2199</v>
      </c>
      <c r="I96" t="s">
        <v>2716</v>
      </c>
      <c r="J96">
        <v>60</v>
      </c>
      <c r="K96">
        <v>131940</v>
      </c>
      <c r="L96">
        <v>0.15</v>
      </c>
      <c r="M96">
        <v>112149</v>
      </c>
      <c r="N96" s="15">
        <v>42266</v>
      </c>
    </row>
    <row r="97" spans="4:14" x14ac:dyDescent="0.3">
      <c r="D97" s="1">
        <v>35</v>
      </c>
      <c r="E97" t="s">
        <v>2768</v>
      </c>
      <c r="F97" t="s">
        <v>2754</v>
      </c>
      <c r="G97" t="s">
        <v>2769</v>
      </c>
      <c r="H97">
        <v>617</v>
      </c>
      <c r="I97" t="s">
        <v>2712</v>
      </c>
      <c r="J97">
        <v>10</v>
      </c>
      <c r="K97">
        <v>6170</v>
      </c>
      <c r="L97">
        <v>0</v>
      </c>
      <c r="M97">
        <v>6170</v>
      </c>
      <c r="N97" s="15">
        <v>42211</v>
      </c>
    </row>
    <row r="98" spans="4:14" x14ac:dyDescent="0.3">
      <c r="D98" s="1">
        <v>25</v>
      </c>
      <c r="E98" t="s">
        <v>2764</v>
      </c>
      <c r="F98" t="s">
        <v>2729</v>
      </c>
      <c r="G98" t="s">
        <v>2765</v>
      </c>
      <c r="H98">
        <v>1994</v>
      </c>
      <c r="I98" t="s">
        <v>2712</v>
      </c>
      <c r="J98">
        <v>10</v>
      </c>
      <c r="K98">
        <v>19940</v>
      </c>
      <c r="L98">
        <v>0.03</v>
      </c>
      <c r="M98">
        <v>19341.8</v>
      </c>
      <c r="N98" s="15">
        <v>44118</v>
      </c>
    </row>
    <row r="99" spans="4:14" x14ac:dyDescent="0.3">
      <c r="D99" s="1">
        <v>21</v>
      </c>
      <c r="E99" t="s">
        <v>2772</v>
      </c>
      <c r="F99" t="s">
        <v>2754</v>
      </c>
      <c r="G99" t="s">
        <v>2773</v>
      </c>
      <c r="H99">
        <v>887</v>
      </c>
      <c r="I99" t="s">
        <v>2712</v>
      </c>
      <c r="J99">
        <v>15</v>
      </c>
      <c r="K99">
        <v>13305</v>
      </c>
      <c r="L99">
        <v>0</v>
      </c>
      <c r="M99">
        <v>13305</v>
      </c>
      <c r="N99" s="15">
        <v>42487</v>
      </c>
    </row>
    <row r="100" spans="4:14" x14ac:dyDescent="0.3">
      <c r="D100" s="1">
        <v>26</v>
      </c>
      <c r="E100" t="s">
        <v>2780</v>
      </c>
      <c r="F100" t="s">
        <v>2754</v>
      </c>
      <c r="G100" t="s">
        <v>2769</v>
      </c>
      <c r="H100">
        <v>2197</v>
      </c>
      <c r="I100" t="s">
        <v>2716</v>
      </c>
      <c r="J100">
        <v>40</v>
      </c>
      <c r="K100">
        <v>87880</v>
      </c>
      <c r="L100">
        <v>0.12</v>
      </c>
      <c r="M100">
        <v>77334.399999999994</v>
      </c>
      <c r="N100" s="15">
        <v>43469</v>
      </c>
    </row>
    <row r="101" spans="4:14" x14ac:dyDescent="0.3">
      <c r="D101" s="1">
        <v>50</v>
      </c>
      <c r="E101" t="s">
        <v>2743</v>
      </c>
      <c r="F101" t="s">
        <v>2714</v>
      </c>
      <c r="G101" t="s">
        <v>2744</v>
      </c>
      <c r="H101">
        <v>912</v>
      </c>
      <c r="I101" t="s">
        <v>2716</v>
      </c>
      <c r="J101">
        <v>20</v>
      </c>
      <c r="K101">
        <v>18240</v>
      </c>
      <c r="L101">
        <v>0</v>
      </c>
      <c r="M101">
        <v>18240</v>
      </c>
      <c r="N101" s="15">
        <v>42730</v>
      </c>
    </row>
    <row r="102" spans="4:14" x14ac:dyDescent="0.3">
      <c r="D102" s="1">
        <v>38</v>
      </c>
      <c r="E102" t="s">
        <v>2717</v>
      </c>
      <c r="F102" t="s">
        <v>2718</v>
      </c>
      <c r="G102" t="s">
        <v>2719</v>
      </c>
      <c r="H102">
        <v>1182</v>
      </c>
      <c r="I102" t="s">
        <v>2716</v>
      </c>
      <c r="J102">
        <v>17</v>
      </c>
      <c r="K102">
        <v>20094</v>
      </c>
      <c r="L102">
        <v>0.03</v>
      </c>
      <c r="M102">
        <v>19491.18</v>
      </c>
      <c r="N102" s="15">
        <v>43032</v>
      </c>
    </row>
    <row r="103" spans="4:14" x14ac:dyDescent="0.3">
      <c r="D103" s="1">
        <v>43</v>
      </c>
      <c r="E103" t="s">
        <v>2741</v>
      </c>
      <c r="F103" t="s">
        <v>2718</v>
      </c>
      <c r="G103" t="s">
        <v>2732</v>
      </c>
      <c r="H103">
        <v>759</v>
      </c>
      <c r="I103" t="s">
        <v>2712</v>
      </c>
      <c r="J103">
        <v>10</v>
      </c>
      <c r="K103">
        <v>7590</v>
      </c>
      <c r="L103">
        <v>0</v>
      </c>
      <c r="M103">
        <v>7590</v>
      </c>
      <c r="N103" s="15">
        <v>42059</v>
      </c>
    </row>
    <row r="104" spans="4:14" x14ac:dyDescent="0.3">
      <c r="D104" s="1">
        <v>49</v>
      </c>
      <c r="E104" t="s">
        <v>2768</v>
      </c>
      <c r="F104" t="s">
        <v>2754</v>
      </c>
      <c r="G104" t="s">
        <v>2769</v>
      </c>
      <c r="H104">
        <v>617</v>
      </c>
      <c r="I104" t="s">
        <v>2712</v>
      </c>
      <c r="J104">
        <v>25</v>
      </c>
      <c r="K104">
        <v>15425</v>
      </c>
      <c r="L104">
        <v>0</v>
      </c>
      <c r="M104">
        <v>15425</v>
      </c>
      <c r="N104" s="15">
        <v>43967</v>
      </c>
    </row>
    <row r="105" spans="4:14" x14ac:dyDescent="0.3">
      <c r="D105" s="1">
        <v>33</v>
      </c>
      <c r="E105" t="s">
        <v>2745</v>
      </c>
      <c r="F105" t="s">
        <v>2729</v>
      </c>
      <c r="G105" t="s">
        <v>2746</v>
      </c>
      <c r="H105">
        <v>1994</v>
      </c>
      <c r="I105" t="s">
        <v>2712</v>
      </c>
      <c r="J105">
        <v>12</v>
      </c>
      <c r="K105">
        <v>23928</v>
      </c>
      <c r="L105">
        <v>0.03</v>
      </c>
      <c r="M105">
        <v>23210.16</v>
      </c>
      <c r="N105" s="15">
        <v>43504</v>
      </c>
    </row>
    <row r="106" spans="4:14" x14ac:dyDescent="0.3">
      <c r="D106" s="1">
        <v>14</v>
      </c>
      <c r="E106" t="s">
        <v>2724</v>
      </c>
      <c r="F106" t="s">
        <v>2725</v>
      </c>
      <c r="G106" t="s">
        <v>2725</v>
      </c>
      <c r="H106">
        <v>770</v>
      </c>
      <c r="I106" t="s">
        <v>2716</v>
      </c>
      <c r="J106">
        <v>20</v>
      </c>
      <c r="K106">
        <v>15400</v>
      </c>
      <c r="L106">
        <v>0.03</v>
      </c>
      <c r="M106">
        <v>14938</v>
      </c>
      <c r="N106" s="15">
        <v>42225</v>
      </c>
    </row>
    <row r="107" spans="4:14" x14ac:dyDescent="0.3">
      <c r="D107" s="1">
        <v>28</v>
      </c>
      <c r="E107" t="s">
        <v>2781</v>
      </c>
      <c r="F107" t="s">
        <v>2729</v>
      </c>
      <c r="G107" t="s">
        <v>2765</v>
      </c>
      <c r="H107">
        <v>1994</v>
      </c>
      <c r="I107" t="s">
        <v>2712</v>
      </c>
      <c r="J107">
        <v>40</v>
      </c>
      <c r="K107">
        <v>79760</v>
      </c>
      <c r="L107">
        <v>0.12</v>
      </c>
      <c r="M107">
        <v>70188.800000000003</v>
      </c>
      <c r="N107" s="15">
        <v>42551</v>
      </c>
    </row>
    <row r="108" spans="4:14" x14ac:dyDescent="0.3">
      <c r="D108" s="1">
        <v>50</v>
      </c>
      <c r="E108" t="s">
        <v>2743</v>
      </c>
      <c r="F108" t="s">
        <v>2714</v>
      </c>
      <c r="G108" t="s">
        <v>2744</v>
      </c>
      <c r="H108">
        <v>912</v>
      </c>
      <c r="I108" t="s">
        <v>2716</v>
      </c>
      <c r="J108">
        <v>20</v>
      </c>
      <c r="K108">
        <v>18240</v>
      </c>
      <c r="L108">
        <v>0</v>
      </c>
      <c r="M108">
        <v>18240</v>
      </c>
      <c r="N108" s="15">
        <v>42298</v>
      </c>
    </row>
    <row r="109" spans="4:14" x14ac:dyDescent="0.3">
      <c r="D109" s="1">
        <v>26</v>
      </c>
      <c r="E109" t="s">
        <v>2780</v>
      </c>
      <c r="F109" t="s">
        <v>2754</v>
      </c>
      <c r="G109" t="s">
        <v>2769</v>
      </c>
      <c r="H109">
        <v>2197</v>
      </c>
      <c r="I109" t="s">
        <v>2716</v>
      </c>
      <c r="J109">
        <v>40</v>
      </c>
      <c r="K109">
        <v>87880</v>
      </c>
      <c r="L109">
        <v>0.12</v>
      </c>
      <c r="M109">
        <v>77334.399999999994</v>
      </c>
      <c r="N109" s="15">
        <v>42344</v>
      </c>
    </row>
    <row r="110" spans="4:14" x14ac:dyDescent="0.3">
      <c r="D110" s="1">
        <v>44</v>
      </c>
      <c r="E110" t="s">
        <v>2713</v>
      </c>
      <c r="F110" t="s">
        <v>2714</v>
      </c>
      <c r="G110" t="s">
        <v>2715</v>
      </c>
      <c r="H110">
        <v>1386</v>
      </c>
      <c r="I110" t="s">
        <v>2716</v>
      </c>
      <c r="J110">
        <v>20</v>
      </c>
      <c r="K110">
        <v>27720</v>
      </c>
      <c r="L110">
        <v>0.03</v>
      </c>
      <c r="M110">
        <v>26888.400000000001</v>
      </c>
      <c r="N110" s="15">
        <v>42454</v>
      </c>
    </row>
    <row r="111" spans="4:14" x14ac:dyDescent="0.3">
      <c r="D111" s="1">
        <v>22</v>
      </c>
      <c r="E111" t="s">
        <v>2756</v>
      </c>
      <c r="F111" t="s">
        <v>2757</v>
      </c>
      <c r="G111" t="s">
        <v>2757</v>
      </c>
      <c r="H111">
        <v>4889</v>
      </c>
      <c r="I111" t="s">
        <v>2712</v>
      </c>
      <c r="J111">
        <v>18</v>
      </c>
      <c r="K111">
        <v>88002</v>
      </c>
      <c r="L111">
        <v>0.12</v>
      </c>
      <c r="M111">
        <v>77441.759999999995</v>
      </c>
      <c r="N111" s="15">
        <v>42524</v>
      </c>
    </row>
    <row r="112" spans="4:14" x14ac:dyDescent="0.3">
      <c r="D112" s="1">
        <v>34</v>
      </c>
      <c r="E112" t="s">
        <v>2738</v>
      </c>
      <c r="F112" t="s">
        <v>2739</v>
      </c>
      <c r="G112" t="s">
        <v>2740</v>
      </c>
      <c r="H112">
        <v>2199</v>
      </c>
      <c r="I112" t="s">
        <v>2716</v>
      </c>
      <c r="J112">
        <v>60</v>
      </c>
      <c r="K112">
        <v>131940</v>
      </c>
      <c r="L112">
        <v>0.15</v>
      </c>
      <c r="M112">
        <v>112149</v>
      </c>
      <c r="N112" s="15">
        <v>43938</v>
      </c>
    </row>
    <row r="113" spans="4:14" x14ac:dyDescent="0.3">
      <c r="D113" s="1">
        <v>45</v>
      </c>
      <c r="E113" t="s">
        <v>2731</v>
      </c>
      <c r="F113" t="s">
        <v>2718</v>
      </c>
      <c r="G113" t="s">
        <v>2732</v>
      </c>
      <c r="H113">
        <v>759</v>
      </c>
      <c r="I113" t="s">
        <v>2712</v>
      </c>
      <c r="J113">
        <v>14</v>
      </c>
      <c r="K113">
        <v>10626</v>
      </c>
      <c r="L113">
        <v>0</v>
      </c>
      <c r="M113">
        <v>10626</v>
      </c>
      <c r="N113" s="15">
        <v>43588</v>
      </c>
    </row>
    <row r="114" spans="4:14" x14ac:dyDescent="0.3">
      <c r="D114" s="1">
        <v>17</v>
      </c>
      <c r="E114" t="s">
        <v>2747</v>
      </c>
      <c r="F114" t="s">
        <v>2718</v>
      </c>
      <c r="G114" t="s">
        <v>2737</v>
      </c>
      <c r="H114">
        <v>967</v>
      </c>
      <c r="I114" t="s">
        <v>2712</v>
      </c>
      <c r="J114">
        <v>12</v>
      </c>
      <c r="K114">
        <v>11604</v>
      </c>
      <c r="L114">
        <v>0</v>
      </c>
      <c r="M114">
        <v>11604</v>
      </c>
      <c r="N114" s="15">
        <v>42856</v>
      </c>
    </row>
    <row r="115" spans="4:14" x14ac:dyDescent="0.3">
      <c r="D115" s="1">
        <v>39</v>
      </c>
      <c r="E115" t="s">
        <v>2774</v>
      </c>
      <c r="F115" t="s">
        <v>2739</v>
      </c>
      <c r="G115" t="s">
        <v>2775</v>
      </c>
      <c r="H115">
        <v>1923</v>
      </c>
      <c r="I115" t="s">
        <v>2716</v>
      </c>
      <c r="J115">
        <v>25</v>
      </c>
      <c r="K115">
        <v>48075</v>
      </c>
      <c r="L115">
        <v>0.06</v>
      </c>
      <c r="M115">
        <v>45190.5</v>
      </c>
      <c r="N115" s="15">
        <v>43923</v>
      </c>
    </row>
    <row r="116" spans="4:14" x14ac:dyDescent="0.3">
      <c r="D116" s="1">
        <v>15</v>
      </c>
      <c r="E116" t="s">
        <v>2728</v>
      </c>
      <c r="F116" t="s">
        <v>2729</v>
      </c>
      <c r="G116" t="s">
        <v>2730</v>
      </c>
      <c r="H116">
        <v>1994</v>
      </c>
      <c r="I116" t="s">
        <v>2712</v>
      </c>
      <c r="J116">
        <v>17</v>
      </c>
      <c r="K116">
        <v>33898</v>
      </c>
      <c r="L116">
        <v>0.06</v>
      </c>
      <c r="M116">
        <v>31864.12</v>
      </c>
      <c r="N116" s="15">
        <v>42081</v>
      </c>
    </row>
    <row r="117" spans="4:14" x14ac:dyDescent="0.3">
      <c r="D117" s="1">
        <v>9</v>
      </c>
      <c r="E117" t="s">
        <v>2710</v>
      </c>
      <c r="F117" t="s">
        <v>2711</v>
      </c>
      <c r="G117" t="s">
        <v>2711</v>
      </c>
      <c r="H117">
        <v>699</v>
      </c>
      <c r="I117" t="s">
        <v>2712</v>
      </c>
      <c r="J117">
        <v>10</v>
      </c>
      <c r="K117">
        <v>6990</v>
      </c>
      <c r="L117">
        <v>0</v>
      </c>
      <c r="M117">
        <v>6990</v>
      </c>
      <c r="N117" s="15">
        <v>43666</v>
      </c>
    </row>
    <row r="118" spans="4:14" x14ac:dyDescent="0.3">
      <c r="D118" s="1">
        <v>9</v>
      </c>
      <c r="E118" t="s">
        <v>2710</v>
      </c>
      <c r="F118" t="s">
        <v>2711</v>
      </c>
      <c r="G118" t="s">
        <v>2711</v>
      </c>
      <c r="H118">
        <v>699</v>
      </c>
      <c r="I118" t="s">
        <v>2712</v>
      </c>
      <c r="J118">
        <v>10</v>
      </c>
      <c r="K118">
        <v>6990</v>
      </c>
      <c r="L118">
        <v>0</v>
      </c>
      <c r="M118">
        <v>6990</v>
      </c>
      <c r="N118" s="15">
        <v>42955</v>
      </c>
    </row>
    <row r="119" spans="4:14" x14ac:dyDescent="0.3">
      <c r="D119" s="1">
        <v>9</v>
      </c>
      <c r="E119" t="s">
        <v>2710</v>
      </c>
      <c r="F119" t="s">
        <v>2711</v>
      </c>
      <c r="G119" t="s">
        <v>2711</v>
      </c>
      <c r="H119">
        <v>699</v>
      </c>
      <c r="I119" t="s">
        <v>2712</v>
      </c>
      <c r="J119">
        <v>10</v>
      </c>
      <c r="K119">
        <v>6990</v>
      </c>
      <c r="L119">
        <v>0</v>
      </c>
      <c r="M119">
        <v>6990</v>
      </c>
      <c r="N119" s="15">
        <v>42757</v>
      </c>
    </row>
    <row r="120" spans="4:14" x14ac:dyDescent="0.3">
      <c r="D120" s="1">
        <v>18</v>
      </c>
      <c r="E120" t="s">
        <v>2760</v>
      </c>
      <c r="F120" t="s">
        <v>2725</v>
      </c>
      <c r="G120" t="s">
        <v>2761</v>
      </c>
      <c r="H120">
        <v>1531</v>
      </c>
      <c r="I120" t="s">
        <v>2716</v>
      </c>
      <c r="J120">
        <v>15</v>
      </c>
      <c r="K120">
        <v>22965</v>
      </c>
      <c r="L120">
        <v>0.03</v>
      </c>
      <c r="M120">
        <v>22276.05</v>
      </c>
      <c r="N120" s="15">
        <v>42847</v>
      </c>
    </row>
    <row r="121" spans="4:14" x14ac:dyDescent="0.3">
      <c r="D121" s="1">
        <v>54</v>
      </c>
      <c r="E121" t="s">
        <v>2722</v>
      </c>
      <c r="F121" t="s">
        <v>2714</v>
      </c>
      <c r="G121" t="s">
        <v>2723</v>
      </c>
      <c r="H121">
        <v>847</v>
      </c>
      <c r="I121" t="s">
        <v>2716</v>
      </c>
      <c r="J121">
        <v>15</v>
      </c>
      <c r="K121">
        <v>12705</v>
      </c>
      <c r="L121">
        <v>0</v>
      </c>
      <c r="M121">
        <v>12705</v>
      </c>
      <c r="N121" s="15">
        <v>44133</v>
      </c>
    </row>
    <row r="122" spans="4:14" x14ac:dyDescent="0.3">
      <c r="D122" s="1">
        <v>35</v>
      </c>
      <c r="E122" t="s">
        <v>2768</v>
      </c>
      <c r="F122" t="s">
        <v>2754</v>
      </c>
      <c r="G122" t="s">
        <v>2769</v>
      </c>
      <c r="H122">
        <v>617</v>
      </c>
      <c r="I122" t="s">
        <v>2712</v>
      </c>
      <c r="J122">
        <v>10</v>
      </c>
      <c r="K122">
        <v>6170</v>
      </c>
      <c r="L122">
        <v>0</v>
      </c>
      <c r="M122">
        <v>6170</v>
      </c>
      <c r="N122" s="15">
        <v>42196</v>
      </c>
    </row>
    <row r="123" spans="4:14" x14ac:dyDescent="0.3">
      <c r="D123" s="1">
        <v>56</v>
      </c>
      <c r="E123" t="s">
        <v>2762</v>
      </c>
      <c r="F123" t="s">
        <v>2739</v>
      </c>
      <c r="G123" t="s">
        <v>2763</v>
      </c>
      <c r="H123">
        <v>800</v>
      </c>
      <c r="I123" t="s">
        <v>2716</v>
      </c>
      <c r="J123">
        <v>40</v>
      </c>
      <c r="K123">
        <v>32000</v>
      </c>
      <c r="L123">
        <v>0.03</v>
      </c>
      <c r="M123">
        <v>31040</v>
      </c>
      <c r="N123" s="15">
        <v>42449</v>
      </c>
    </row>
    <row r="124" spans="4:14" x14ac:dyDescent="0.3">
      <c r="D124" s="1">
        <v>53</v>
      </c>
      <c r="E124" t="s">
        <v>2774</v>
      </c>
      <c r="F124" t="s">
        <v>2739</v>
      </c>
      <c r="G124" t="s">
        <v>2775</v>
      </c>
      <c r="H124">
        <v>1923</v>
      </c>
      <c r="I124" t="s">
        <v>2716</v>
      </c>
      <c r="J124">
        <v>35</v>
      </c>
      <c r="K124">
        <v>67305</v>
      </c>
      <c r="L124">
        <v>0.06</v>
      </c>
      <c r="M124">
        <v>63266.7</v>
      </c>
      <c r="N124" s="15">
        <v>43541</v>
      </c>
    </row>
    <row r="125" spans="4:14" x14ac:dyDescent="0.3">
      <c r="D125" s="1">
        <v>14</v>
      </c>
      <c r="E125" t="s">
        <v>2724</v>
      </c>
      <c r="F125" t="s">
        <v>2725</v>
      </c>
      <c r="G125" t="s">
        <v>2725</v>
      </c>
      <c r="H125">
        <v>770</v>
      </c>
      <c r="I125" t="s">
        <v>2716</v>
      </c>
      <c r="J125">
        <v>20</v>
      </c>
      <c r="K125">
        <v>15400</v>
      </c>
      <c r="L125">
        <v>0.03</v>
      </c>
      <c r="M125">
        <v>14938</v>
      </c>
      <c r="N125" s="15">
        <v>42935</v>
      </c>
    </row>
    <row r="126" spans="4:14" x14ac:dyDescent="0.3">
      <c r="D126" s="1">
        <v>31</v>
      </c>
      <c r="E126" t="s">
        <v>2776</v>
      </c>
      <c r="F126" t="s">
        <v>2754</v>
      </c>
      <c r="G126" t="s">
        <v>2777</v>
      </c>
      <c r="H126">
        <v>1228</v>
      </c>
      <c r="I126" t="s">
        <v>2716</v>
      </c>
      <c r="J126">
        <v>45</v>
      </c>
      <c r="K126">
        <v>55260</v>
      </c>
      <c r="L126">
        <v>0.09</v>
      </c>
      <c r="M126">
        <v>50286.6</v>
      </c>
      <c r="N126" s="15">
        <v>44168</v>
      </c>
    </row>
    <row r="127" spans="4:14" x14ac:dyDescent="0.3">
      <c r="D127" s="1">
        <v>38</v>
      </c>
      <c r="E127" t="s">
        <v>2717</v>
      </c>
      <c r="F127" t="s">
        <v>2718</v>
      </c>
      <c r="G127" t="s">
        <v>2719</v>
      </c>
      <c r="H127">
        <v>1182</v>
      </c>
      <c r="I127" t="s">
        <v>2716</v>
      </c>
      <c r="J127">
        <v>17</v>
      </c>
      <c r="K127">
        <v>20094</v>
      </c>
      <c r="L127">
        <v>0.03</v>
      </c>
      <c r="M127">
        <v>19491.18</v>
      </c>
      <c r="N127" s="15">
        <v>43071</v>
      </c>
    </row>
    <row r="128" spans="4:14" x14ac:dyDescent="0.3">
      <c r="D128" s="1">
        <v>20</v>
      </c>
      <c r="E128" t="s">
        <v>2766</v>
      </c>
      <c r="F128" t="s">
        <v>2734</v>
      </c>
      <c r="G128" t="s">
        <v>2767</v>
      </c>
      <c r="H128">
        <v>2198</v>
      </c>
      <c r="I128" t="s">
        <v>2712</v>
      </c>
      <c r="J128">
        <v>35</v>
      </c>
      <c r="K128">
        <v>76930</v>
      </c>
      <c r="L128">
        <v>0.12</v>
      </c>
      <c r="M128">
        <v>67698.399999999994</v>
      </c>
      <c r="N128" s="15">
        <v>43787</v>
      </c>
    </row>
    <row r="129" spans="4:14" x14ac:dyDescent="0.3">
      <c r="D129" s="1">
        <v>38</v>
      </c>
      <c r="E129" t="s">
        <v>2717</v>
      </c>
      <c r="F129" t="s">
        <v>2718</v>
      </c>
      <c r="G129" t="s">
        <v>2719</v>
      </c>
      <c r="H129">
        <v>1182</v>
      </c>
      <c r="I129" t="s">
        <v>2716</v>
      </c>
      <c r="J129">
        <v>17</v>
      </c>
      <c r="K129">
        <v>20094</v>
      </c>
      <c r="L129">
        <v>0.03</v>
      </c>
      <c r="M129">
        <v>19491.18</v>
      </c>
      <c r="N129" s="15">
        <v>43581</v>
      </c>
    </row>
    <row r="130" spans="4:14" x14ac:dyDescent="0.3">
      <c r="D130" s="1">
        <v>43</v>
      </c>
      <c r="E130" t="s">
        <v>2741</v>
      </c>
      <c r="F130" t="s">
        <v>2718</v>
      </c>
      <c r="G130" t="s">
        <v>2732</v>
      </c>
      <c r="H130">
        <v>759</v>
      </c>
      <c r="I130" t="s">
        <v>2712</v>
      </c>
      <c r="J130">
        <v>10</v>
      </c>
      <c r="K130">
        <v>7590</v>
      </c>
      <c r="L130">
        <v>0</v>
      </c>
      <c r="M130">
        <v>7590</v>
      </c>
      <c r="N130" s="15">
        <v>44119</v>
      </c>
    </row>
    <row r="131" spans="4:14" x14ac:dyDescent="0.3">
      <c r="D131" s="1">
        <v>21</v>
      </c>
      <c r="E131" t="s">
        <v>2772</v>
      </c>
      <c r="F131" t="s">
        <v>2754</v>
      </c>
      <c r="G131" t="s">
        <v>2773</v>
      </c>
      <c r="H131">
        <v>887</v>
      </c>
      <c r="I131" t="s">
        <v>2712</v>
      </c>
      <c r="J131">
        <v>15</v>
      </c>
      <c r="K131">
        <v>13305</v>
      </c>
      <c r="L131">
        <v>0</v>
      </c>
      <c r="M131">
        <v>13305</v>
      </c>
      <c r="N131" s="15">
        <v>44142</v>
      </c>
    </row>
    <row r="132" spans="4:14" x14ac:dyDescent="0.3">
      <c r="D132" s="1">
        <v>20</v>
      </c>
      <c r="E132" t="s">
        <v>2766</v>
      </c>
      <c r="F132" t="s">
        <v>2734</v>
      </c>
      <c r="G132" t="s">
        <v>2767</v>
      </c>
      <c r="H132">
        <v>2198</v>
      </c>
      <c r="I132" t="s">
        <v>2712</v>
      </c>
      <c r="J132">
        <v>35</v>
      </c>
      <c r="K132">
        <v>76930</v>
      </c>
      <c r="L132">
        <v>0.12</v>
      </c>
      <c r="M132">
        <v>67698.399999999994</v>
      </c>
      <c r="N132" s="15">
        <v>42931</v>
      </c>
    </row>
    <row r="133" spans="4:14" x14ac:dyDescent="0.3">
      <c r="D133" s="1">
        <v>34</v>
      </c>
      <c r="E133" t="s">
        <v>2738</v>
      </c>
      <c r="F133" t="s">
        <v>2739</v>
      </c>
      <c r="G133" t="s">
        <v>2740</v>
      </c>
      <c r="H133">
        <v>2199</v>
      </c>
      <c r="I133" t="s">
        <v>2716</v>
      </c>
      <c r="J133">
        <v>60</v>
      </c>
      <c r="K133">
        <v>131940</v>
      </c>
      <c r="L133">
        <v>0.15</v>
      </c>
      <c r="M133">
        <v>112149</v>
      </c>
      <c r="N133" s="15">
        <v>43925</v>
      </c>
    </row>
    <row r="134" spans="4:14" x14ac:dyDescent="0.3">
      <c r="D134" s="1">
        <v>54</v>
      </c>
      <c r="E134" t="s">
        <v>2722</v>
      </c>
      <c r="F134" t="s">
        <v>2714</v>
      </c>
      <c r="G134" t="s">
        <v>2723</v>
      </c>
      <c r="H134">
        <v>847</v>
      </c>
      <c r="I134" t="s">
        <v>2716</v>
      </c>
      <c r="J134">
        <v>15</v>
      </c>
      <c r="K134">
        <v>12705</v>
      </c>
      <c r="L134">
        <v>0</v>
      </c>
      <c r="M134">
        <v>12705</v>
      </c>
      <c r="N134" s="15">
        <v>43508</v>
      </c>
    </row>
    <row r="135" spans="4:14" x14ac:dyDescent="0.3">
      <c r="D135" s="1">
        <v>15</v>
      </c>
      <c r="E135" t="s">
        <v>2728</v>
      </c>
      <c r="F135" t="s">
        <v>2729</v>
      </c>
      <c r="G135" t="s">
        <v>2730</v>
      </c>
      <c r="H135">
        <v>1994</v>
      </c>
      <c r="I135" t="s">
        <v>2712</v>
      </c>
      <c r="J135">
        <v>17</v>
      </c>
      <c r="K135">
        <v>33898</v>
      </c>
      <c r="L135">
        <v>0.06</v>
      </c>
      <c r="M135">
        <v>31864.12</v>
      </c>
      <c r="N135" s="15">
        <v>42619</v>
      </c>
    </row>
    <row r="136" spans="4:14" x14ac:dyDescent="0.3">
      <c r="D136" s="1">
        <v>32</v>
      </c>
      <c r="E136" t="s">
        <v>2736</v>
      </c>
      <c r="F136" t="s">
        <v>2718</v>
      </c>
      <c r="G136" t="s">
        <v>2737</v>
      </c>
      <c r="H136">
        <v>967</v>
      </c>
      <c r="I136" t="s">
        <v>2712</v>
      </c>
      <c r="J136">
        <v>8</v>
      </c>
      <c r="K136">
        <v>7736</v>
      </c>
      <c r="L136">
        <v>0</v>
      </c>
      <c r="M136">
        <v>7736</v>
      </c>
      <c r="N136" s="15">
        <v>42354</v>
      </c>
    </row>
    <row r="137" spans="4:14" x14ac:dyDescent="0.3">
      <c r="D137" s="1">
        <v>29</v>
      </c>
      <c r="E137" t="s">
        <v>2750</v>
      </c>
      <c r="F137" t="s">
        <v>2751</v>
      </c>
      <c r="G137" t="s">
        <v>2752</v>
      </c>
      <c r="H137">
        <v>843</v>
      </c>
      <c r="I137" t="s">
        <v>2712</v>
      </c>
      <c r="J137">
        <v>10</v>
      </c>
      <c r="K137">
        <v>8430</v>
      </c>
      <c r="L137">
        <v>0</v>
      </c>
      <c r="M137">
        <v>8430</v>
      </c>
      <c r="N137" s="15">
        <v>42367</v>
      </c>
    </row>
    <row r="138" spans="4:14" x14ac:dyDescent="0.3">
      <c r="D138" s="1">
        <v>3</v>
      </c>
      <c r="E138" t="s">
        <v>2749</v>
      </c>
      <c r="F138" t="s">
        <v>2718</v>
      </c>
      <c r="G138" t="s">
        <v>2718</v>
      </c>
      <c r="H138">
        <v>807</v>
      </c>
      <c r="I138" t="s">
        <v>2716</v>
      </c>
      <c r="J138">
        <v>18</v>
      </c>
      <c r="K138">
        <v>14526</v>
      </c>
      <c r="L138">
        <v>0</v>
      </c>
      <c r="M138">
        <v>14526</v>
      </c>
      <c r="N138" s="15">
        <v>43893</v>
      </c>
    </row>
    <row r="139" spans="4:14" x14ac:dyDescent="0.3">
      <c r="D139" s="1">
        <v>56</v>
      </c>
      <c r="E139" t="s">
        <v>2762</v>
      </c>
      <c r="F139" t="s">
        <v>2739</v>
      </c>
      <c r="G139" t="s">
        <v>2763</v>
      </c>
      <c r="H139">
        <v>800</v>
      </c>
      <c r="I139" t="s">
        <v>2716</v>
      </c>
      <c r="J139">
        <v>40</v>
      </c>
      <c r="K139">
        <v>32000</v>
      </c>
      <c r="L139">
        <v>0.03</v>
      </c>
      <c r="M139">
        <v>31040</v>
      </c>
      <c r="N139" s="15">
        <v>42717</v>
      </c>
    </row>
    <row r="140" spans="4:14" x14ac:dyDescent="0.3">
      <c r="D140" s="1">
        <v>55</v>
      </c>
      <c r="E140" t="s">
        <v>2710</v>
      </c>
      <c r="F140" t="s">
        <v>2711</v>
      </c>
      <c r="G140" t="s">
        <v>2711</v>
      </c>
      <c r="H140">
        <v>699</v>
      </c>
      <c r="I140" t="s">
        <v>2712</v>
      </c>
      <c r="J140">
        <v>10</v>
      </c>
      <c r="K140">
        <v>6990</v>
      </c>
      <c r="L140">
        <v>0</v>
      </c>
      <c r="M140">
        <v>6990</v>
      </c>
      <c r="N140" s="15">
        <v>42424</v>
      </c>
    </row>
    <row r="141" spans="4:14" x14ac:dyDescent="0.3">
      <c r="D141" s="1">
        <v>29</v>
      </c>
      <c r="E141" t="s">
        <v>2750</v>
      </c>
      <c r="F141" t="s">
        <v>2751</v>
      </c>
      <c r="G141" t="s">
        <v>2752</v>
      </c>
      <c r="H141">
        <v>843</v>
      </c>
      <c r="I141" t="s">
        <v>2712</v>
      </c>
      <c r="J141">
        <v>10</v>
      </c>
      <c r="K141">
        <v>8430</v>
      </c>
      <c r="L141">
        <v>0</v>
      </c>
      <c r="M141">
        <v>8430</v>
      </c>
      <c r="N141" s="15">
        <v>43975</v>
      </c>
    </row>
    <row r="142" spans="4:14" x14ac:dyDescent="0.3">
      <c r="D142" s="1">
        <v>12</v>
      </c>
      <c r="E142" t="s">
        <v>2713</v>
      </c>
      <c r="F142" t="s">
        <v>2714</v>
      </c>
      <c r="G142" t="s">
        <v>2715</v>
      </c>
      <c r="H142">
        <v>1386</v>
      </c>
      <c r="I142" t="s">
        <v>2716</v>
      </c>
      <c r="J142">
        <v>20</v>
      </c>
      <c r="K142">
        <v>27720</v>
      </c>
      <c r="L142">
        <v>0.03</v>
      </c>
      <c r="M142">
        <v>26888.400000000001</v>
      </c>
      <c r="N142" s="15">
        <v>43541</v>
      </c>
    </row>
    <row r="143" spans="4:14" x14ac:dyDescent="0.3">
      <c r="D143" s="1">
        <v>48</v>
      </c>
      <c r="E143" t="s">
        <v>2738</v>
      </c>
      <c r="F143" t="s">
        <v>2739</v>
      </c>
      <c r="G143" t="s">
        <v>2740</v>
      </c>
      <c r="H143">
        <v>2199</v>
      </c>
      <c r="I143" t="s">
        <v>2716</v>
      </c>
      <c r="J143">
        <v>55</v>
      </c>
      <c r="K143">
        <v>120945</v>
      </c>
      <c r="L143">
        <v>0.15</v>
      </c>
      <c r="M143">
        <v>102803.25</v>
      </c>
      <c r="N143" s="15">
        <v>44082</v>
      </c>
    </row>
    <row r="144" spans="4:14" x14ac:dyDescent="0.3">
      <c r="D144" s="1">
        <v>13</v>
      </c>
      <c r="E144" t="s">
        <v>2731</v>
      </c>
      <c r="F144" t="s">
        <v>2718</v>
      </c>
      <c r="G144" t="s">
        <v>2732</v>
      </c>
      <c r="H144">
        <v>759</v>
      </c>
      <c r="I144" t="s">
        <v>2712</v>
      </c>
      <c r="J144">
        <v>14</v>
      </c>
      <c r="K144">
        <v>10626</v>
      </c>
      <c r="L144">
        <v>0</v>
      </c>
      <c r="M144">
        <v>10626</v>
      </c>
      <c r="N144" s="15">
        <v>43606</v>
      </c>
    </row>
    <row r="145" spans="4:14" x14ac:dyDescent="0.3">
      <c r="D145" s="1">
        <v>39</v>
      </c>
      <c r="E145" t="s">
        <v>2774</v>
      </c>
      <c r="F145" t="s">
        <v>2739</v>
      </c>
      <c r="G145" t="s">
        <v>2775</v>
      </c>
      <c r="H145">
        <v>1923</v>
      </c>
      <c r="I145" t="s">
        <v>2716</v>
      </c>
      <c r="J145">
        <v>25</v>
      </c>
      <c r="K145">
        <v>48075</v>
      </c>
      <c r="L145">
        <v>0.06</v>
      </c>
      <c r="M145">
        <v>45190.5</v>
      </c>
      <c r="N145" s="15">
        <v>43066</v>
      </c>
    </row>
    <row r="146" spans="4:14" x14ac:dyDescent="0.3">
      <c r="D146" s="1">
        <v>35</v>
      </c>
      <c r="E146" t="s">
        <v>2768</v>
      </c>
      <c r="F146" t="s">
        <v>2754</v>
      </c>
      <c r="G146" t="s">
        <v>2769</v>
      </c>
      <c r="H146">
        <v>617</v>
      </c>
      <c r="I146" t="s">
        <v>2712</v>
      </c>
      <c r="J146">
        <v>10</v>
      </c>
      <c r="K146">
        <v>6170</v>
      </c>
      <c r="L146">
        <v>0</v>
      </c>
      <c r="M146">
        <v>6170</v>
      </c>
      <c r="N146" s="15">
        <v>42904</v>
      </c>
    </row>
    <row r="147" spans="4:14" x14ac:dyDescent="0.3">
      <c r="D147" s="1">
        <v>6</v>
      </c>
      <c r="E147" t="s">
        <v>2782</v>
      </c>
      <c r="F147" t="s">
        <v>2718</v>
      </c>
      <c r="G147" t="s">
        <v>2783</v>
      </c>
      <c r="H147">
        <v>3197</v>
      </c>
      <c r="I147" t="s">
        <v>2712</v>
      </c>
      <c r="J147">
        <v>6</v>
      </c>
      <c r="K147">
        <v>19182</v>
      </c>
      <c r="L147">
        <v>0.03</v>
      </c>
      <c r="M147">
        <v>18606.54</v>
      </c>
      <c r="N147" s="15">
        <v>44190</v>
      </c>
    </row>
    <row r="148" spans="4:14" x14ac:dyDescent="0.3">
      <c r="D148" s="1">
        <v>27</v>
      </c>
      <c r="E148" t="s">
        <v>2748</v>
      </c>
      <c r="F148" t="s">
        <v>2729</v>
      </c>
      <c r="G148" t="s">
        <v>2746</v>
      </c>
      <c r="H148">
        <v>1994</v>
      </c>
      <c r="I148" t="s">
        <v>2712</v>
      </c>
      <c r="J148">
        <v>25</v>
      </c>
      <c r="K148">
        <v>49850</v>
      </c>
      <c r="L148">
        <v>0.06</v>
      </c>
      <c r="M148">
        <v>46859</v>
      </c>
      <c r="N148" s="15">
        <v>43214</v>
      </c>
    </row>
    <row r="149" spans="4:14" x14ac:dyDescent="0.3">
      <c r="D149" s="1">
        <v>45</v>
      </c>
      <c r="E149" t="s">
        <v>2731</v>
      </c>
      <c r="F149" t="s">
        <v>2718</v>
      </c>
      <c r="G149" t="s">
        <v>2732</v>
      </c>
      <c r="H149">
        <v>759</v>
      </c>
      <c r="I149" t="s">
        <v>2712</v>
      </c>
      <c r="J149">
        <v>14</v>
      </c>
      <c r="K149">
        <v>10626</v>
      </c>
      <c r="L149">
        <v>0</v>
      </c>
      <c r="M149">
        <v>10626</v>
      </c>
      <c r="N149" s="15">
        <v>43883</v>
      </c>
    </row>
    <row r="150" spans="4:14" x14ac:dyDescent="0.3">
      <c r="D150" s="1">
        <v>53</v>
      </c>
      <c r="E150" t="s">
        <v>2774</v>
      </c>
      <c r="F150" t="s">
        <v>2739</v>
      </c>
      <c r="G150" t="s">
        <v>2775</v>
      </c>
      <c r="H150">
        <v>1923</v>
      </c>
      <c r="I150" t="s">
        <v>2716</v>
      </c>
      <c r="J150">
        <v>35</v>
      </c>
      <c r="K150">
        <v>67305</v>
      </c>
      <c r="L150">
        <v>0.06</v>
      </c>
      <c r="M150">
        <v>63266.7</v>
      </c>
      <c r="N150" s="15">
        <v>43184</v>
      </c>
    </row>
    <row r="151" spans="4:14" x14ac:dyDescent="0.3">
      <c r="D151" s="1">
        <v>31</v>
      </c>
      <c r="E151" t="s">
        <v>2776</v>
      </c>
      <c r="F151" t="s">
        <v>2754</v>
      </c>
      <c r="G151" t="s">
        <v>2777</v>
      </c>
      <c r="H151">
        <v>1228</v>
      </c>
      <c r="I151" t="s">
        <v>2716</v>
      </c>
      <c r="J151">
        <v>45</v>
      </c>
      <c r="K151">
        <v>55260</v>
      </c>
      <c r="L151">
        <v>0.09</v>
      </c>
      <c r="M151">
        <v>50286.6</v>
      </c>
      <c r="N151" s="15">
        <v>43402</v>
      </c>
    </row>
    <row r="152" spans="4:14" x14ac:dyDescent="0.3">
      <c r="D152" s="1">
        <v>16</v>
      </c>
      <c r="E152" t="s">
        <v>2770</v>
      </c>
      <c r="F152" t="s">
        <v>2751</v>
      </c>
      <c r="G152" t="s">
        <v>2771</v>
      </c>
      <c r="H152">
        <v>843</v>
      </c>
      <c r="I152" t="s">
        <v>2712</v>
      </c>
      <c r="J152">
        <v>5</v>
      </c>
      <c r="K152">
        <v>4215</v>
      </c>
      <c r="L152">
        <v>0</v>
      </c>
      <c r="M152">
        <v>4215</v>
      </c>
      <c r="N152" s="15">
        <v>42636</v>
      </c>
    </row>
    <row r="153" spans="4:14" x14ac:dyDescent="0.3">
      <c r="D153" s="1">
        <v>4</v>
      </c>
      <c r="E153" t="s">
        <v>2758</v>
      </c>
      <c r="F153" t="s">
        <v>2711</v>
      </c>
      <c r="G153" t="s">
        <v>2759</v>
      </c>
      <c r="H153">
        <v>2211</v>
      </c>
      <c r="I153" t="s">
        <v>2712</v>
      </c>
      <c r="J153">
        <v>25</v>
      </c>
      <c r="K153">
        <v>55275</v>
      </c>
      <c r="L153">
        <v>0.09</v>
      </c>
      <c r="M153">
        <v>50300.25</v>
      </c>
      <c r="N153" s="15">
        <v>43797</v>
      </c>
    </row>
    <row r="154" spans="4:14" x14ac:dyDescent="0.3">
      <c r="D154" s="1">
        <v>55</v>
      </c>
      <c r="E154" t="s">
        <v>2710</v>
      </c>
      <c r="F154" t="s">
        <v>2711</v>
      </c>
      <c r="G154" t="s">
        <v>2711</v>
      </c>
      <c r="H154">
        <v>699</v>
      </c>
      <c r="I154" t="s">
        <v>2712</v>
      </c>
      <c r="J154">
        <v>10</v>
      </c>
      <c r="K154">
        <v>6990</v>
      </c>
      <c r="L154">
        <v>0</v>
      </c>
      <c r="M154">
        <v>6990</v>
      </c>
      <c r="N154" s="15">
        <v>42513</v>
      </c>
    </row>
    <row r="155" spans="4:14" x14ac:dyDescent="0.3">
      <c r="D155" s="1">
        <v>24</v>
      </c>
      <c r="E155" t="s">
        <v>2733</v>
      </c>
      <c r="F155" t="s">
        <v>2734</v>
      </c>
      <c r="G155" t="s">
        <v>2735</v>
      </c>
      <c r="H155">
        <v>957</v>
      </c>
      <c r="I155" t="s">
        <v>2716</v>
      </c>
      <c r="J155">
        <v>25</v>
      </c>
      <c r="K155">
        <v>23925</v>
      </c>
      <c r="L155">
        <v>0.03</v>
      </c>
      <c r="M155">
        <v>23207.25</v>
      </c>
      <c r="N155" s="15">
        <v>42464</v>
      </c>
    </row>
    <row r="156" spans="4:14" x14ac:dyDescent="0.3">
      <c r="D156" s="1">
        <v>7</v>
      </c>
      <c r="E156" t="s">
        <v>2774</v>
      </c>
      <c r="F156" t="s">
        <v>2739</v>
      </c>
      <c r="G156" t="s">
        <v>2775</v>
      </c>
      <c r="H156">
        <v>1923</v>
      </c>
      <c r="I156" t="s">
        <v>2716</v>
      </c>
      <c r="J156">
        <v>25</v>
      </c>
      <c r="K156">
        <v>48075</v>
      </c>
      <c r="L156">
        <v>0.06</v>
      </c>
      <c r="M156">
        <v>45190.5</v>
      </c>
      <c r="N156" s="15">
        <v>42028</v>
      </c>
    </row>
    <row r="157" spans="4:14" x14ac:dyDescent="0.3">
      <c r="D157" s="1">
        <v>29</v>
      </c>
      <c r="E157" t="s">
        <v>2750</v>
      </c>
      <c r="F157" t="s">
        <v>2751</v>
      </c>
      <c r="G157" t="s">
        <v>2752</v>
      </c>
      <c r="H157">
        <v>843</v>
      </c>
      <c r="I157" t="s">
        <v>2712</v>
      </c>
      <c r="J157">
        <v>10</v>
      </c>
      <c r="K157">
        <v>8430</v>
      </c>
      <c r="L157">
        <v>0</v>
      </c>
      <c r="M157">
        <v>8430</v>
      </c>
      <c r="N157" s="15">
        <v>42553</v>
      </c>
    </row>
    <row r="158" spans="4:14" x14ac:dyDescent="0.3">
      <c r="D158" s="1">
        <v>41</v>
      </c>
      <c r="E158" t="s">
        <v>2710</v>
      </c>
      <c r="F158" t="s">
        <v>2711</v>
      </c>
      <c r="G158" t="s">
        <v>2711</v>
      </c>
      <c r="H158">
        <v>699</v>
      </c>
      <c r="I158" t="s">
        <v>2712</v>
      </c>
      <c r="J158">
        <v>10</v>
      </c>
      <c r="K158">
        <v>6990</v>
      </c>
      <c r="L158">
        <v>0</v>
      </c>
      <c r="M158">
        <v>6990</v>
      </c>
      <c r="N158" s="15">
        <v>42135</v>
      </c>
    </row>
    <row r="159" spans="4:14" x14ac:dyDescent="0.3">
      <c r="D159" s="1">
        <v>14</v>
      </c>
      <c r="E159" t="s">
        <v>2724</v>
      </c>
      <c r="F159" t="s">
        <v>2725</v>
      </c>
      <c r="G159" t="s">
        <v>2725</v>
      </c>
      <c r="H159">
        <v>770</v>
      </c>
      <c r="I159" t="s">
        <v>2716</v>
      </c>
      <c r="J159">
        <v>20</v>
      </c>
      <c r="K159">
        <v>15400</v>
      </c>
      <c r="L159">
        <v>0.03</v>
      </c>
      <c r="M159">
        <v>14938</v>
      </c>
      <c r="N159" s="15">
        <v>42018</v>
      </c>
    </row>
    <row r="160" spans="4:14" x14ac:dyDescent="0.3">
      <c r="D160" s="1">
        <v>38</v>
      </c>
      <c r="E160" t="s">
        <v>2717</v>
      </c>
      <c r="F160" t="s">
        <v>2718</v>
      </c>
      <c r="G160" t="s">
        <v>2719</v>
      </c>
      <c r="H160">
        <v>1182</v>
      </c>
      <c r="I160" t="s">
        <v>2716</v>
      </c>
      <c r="J160">
        <v>17</v>
      </c>
      <c r="K160">
        <v>20094</v>
      </c>
      <c r="L160">
        <v>0.03</v>
      </c>
      <c r="M160">
        <v>19491.18</v>
      </c>
      <c r="N160" s="15">
        <v>43596</v>
      </c>
    </row>
    <row r="161" spans="4:14" x14ac:dyDescent="0.3">
      <c r="D161" s="1">
        <v>24</v>
      </c>
      <c r="E161" t="s">
        <v>2733</v>
      </c>
      <c r="F161" t="s">
        <v>2734</v>
      </c>
      <c r="G161" t="s">
        <v>2735</v>
      </c>
      <c r="H161">
        <v>957</v>
      </c>
      <c r="I161" t="s">
        <v>2716</v>
      </c>
      <c r="J161">
        <v>25</v>
      </c>
      <c r="K161">
        <v>23925</v>
      </c>
      <c r="L161">
        <v>0.03</v>
      </c>
      <c r="M161">
        <v>23207.25</v>
      </c>
      <c r="N161" s="15">
        <v>42127</v>
      </c>
    </row>
    <row r="162" spans="4:14" x14ac:dyDescent="0.3">
      <c r="D162" s="1">
        <v>51</v>
      </c>
      <c r="E162" t="s">
        <v>2758</v>
      </c>
      <c r="F162" t="s">
        <v>2711</v>
      </c>
      <c r="G162" t="s">
        <v>2784</v>
      </c>
      <c r="H162">
        <v>2211</v>
      </c>
      <c r="I162" t="s">
        <v>2712</v>
      </c>
      <c r="J162">
        <v>25</v>
      </c>
      <c r="K162">
        <v>55275</v>
      </c>
      <c r="L162">
        <v>0.09</v>
      </c>
      <c r="M162">
        <v>50300.25</v>
      </c>
      <c r="N162" s="15">
        <v>42403</v>
      </c>
    </row>
    <row r="163" spans="4:14" x14ac:dyDescent="0.3">
      <c r="D163" s="1">
        <v>19</v>
      </c>
      <c r="E163" t="s">
        <v>2720</v>
      </c>
      <c r="F163" t="s">
        <v>2714</v>
      </c>
      <c r="G163" t="s">
        <v>2721</v>
      </c>
      <c r="H163">
        <v>1879</v>
      </c>
      <c r="I163" t="s">
        <v>2716</v>
      </c>
      <c r="J163">
        <v>15</v>
      </c>
      <c r="K163">
        <v>28185</v>
      </c>
      <c r="L163">
        <v>0.03</v>
      </c>
      <c r="M163">
        <v>27339.45</v>
      </c>
      <c r="N163" s="15">
        <v>42514</v>
      </c>
    </row>
    <row r="164" spans="4:14" x14ac:dyDescent="0.3">
      <c r="D164" s="1">
        <v>13</v>
      </c>
      <c r="E164" t="s">
        <v>2731</v>
      </c>
      <c r="F164" t="s">
        <v>2718</v>
      </c>
      <c r="G164" t="s">
        <v>2732</v>
      </c>
      <c r="H164">
        <v>759</v>
      </c>
      <c r="I164" t="s">
        <v>2712</v>
      </c>
      <c r="J164">
        <v>14</v>
      </c>
      <c r="K164">
        <v>10626</v>
      </c>
      <c r="L164">
        <v>0</v>
      </c>
      <c r="M164">
        <v>10626</v>
      </c>
      <c r="N164" s="15">
        <v>42982</v>
      </c>
    </row>
    <row r="165" spans="4:14" x14ac:dyDescent="0.3">
      <c r="D165" s="1">
        <v>45</v>
      </c>
      <c r="E165" t="s">
        <v>2731</v>
      </c>
      <c r="F165" t="s">
        <v>2718</v>
      </c>
      <c r="G165" t="s">
        <v>2732</v>
      </c>
      <c r="H165">
        <v>759</v>
      </c>
      <c r="I165" t="s">
        <v>2712</v>
      </c>
      <c r="J165">
        <v>14</v>
      </c>
      <c r="K165">
        <v>10626</v>
      </c>
      <c r="L165">
        <v>0</v>
      </c>
      <c r="M165">
        <v>10626</v>
      </c>
      <c r="N165" s="15">
        <v>43614</v>
      </c>
    </row>
    <row r="166" spans="4:14" x14ac:dyDescent="0.3">
      <c r="D166" s="1">
        <v>0</v>
      </c>
      <c r="E166" t="s">
        <v>2753</v>
      </c>
      <c r="F166" t="s">
        <v>2754</v>
      </c>
      <c r="G166" t="s">
        <v>2755</v>
      </c>
      <c r="H166">
        <v>620</v>
      </c>
      <c r="I166" t="s">
        <v>2712</v>
      </c>
      <c r="J166">
        <v>30</v>
      </c>
      <c r="K166">
        <v>18600</v>
      </c>
      <c r="L166">
        <v>0.03</v>
      </c>
      <c r="M166">
        <v>18042</v>
      </c>
      <c r="N166" s="15">
        <v>42412</v>
      </c>
    </row>
    <row r="167" spans="4:14" x14ac:dyDescent="0.3">
      <c r="D167" s="1">
        <v>22</v>
      </c>
      <c r="E167" t="s">
        <v>2756</v>
      </c>
      <c r="F167" t="s">
        <v>2757</v>
      </c>
      <c r="G167" t="s">
        <v>2757</v>
      </c>
      <c r="H167">
        <v>4889</v>
      </c>
      <c r="I167" t="s">
        <v>2712</v>
      </c>
      <c r="J167">
        <v>18</v>
      </c>
      <c r="K167">
        <v>88002</v>
      </c>
      <c r="L167">
        <v>0.12</v>
      </c>
      <c r="M167">
        <v>77441.759999999995</v>
      </c>
      <c r="N167" s="15">
        <v>43878</v>
      </c>
    </row>
    <row r="168" spans="4:14" x14ac:dyDescent="0.3">
      <c r="D168" s="1">
        <v>42</v>
      </c>
      <c r="E168" t="s">
        <v>2762</v>
      </c>
      <c r="F168" t="s">
        <v>2739</v>
      </c>
      <c r="G168" t="s">
        <v>2763</v>
      </c>
      <c r="H168">
        <v>800</v>
      </c>
      <c r="I168" t="s">
        <v>2716</v>
      </c>
      <c r="J168">
        <v>25</v>
      </c>
      <c r="K168">
        <v>20000</v>
      </c>
      <c r="L168">
        <v>0.03</v>
      </c>
      <c r="M168">
        <v>19400</v>
      </c>
      <c r="N168" s="15">
        <v>43160</v>
      </c>
    </row>
    <row r="169" spans="4:14" x14ac:dyDescent="0.3">
      <c r="D169" s="1">
        <v>3</v>
      </c>
      <c r="E169" t="s">
        <v>2749</v>
      </c>
      <c r="F169" t="s">
        <v>2718</v>
      </c>
      <c r="G169" t="s">
        <v>2718</v>
      </c>
      <c r="H169">
        <v>807</v>
      </c>
      <c r="I169" t="s">
        <v>2716</v>
      </c>
      <c r="J169">
        <v>18</v>
      </c>
      <c r="K169">
        <v>14526</v>
      </c>
      <c r="L169">
        <v>0</v>
      </c>
      <c r="M169">
        <v>14526</v>
      </c>
      <c r="N169" s="15">
        <v>42948</v>
      </c>
    </row>
    <row r="170" spans="4:14" x14ac:dyDescent="0.3">
      <c r="D170" s="1">
        <v>38</v>
      </c>
      <c r="E170" t="s">
        <v>2717</v>
      </c>
      <c r="F170" t="s">
        <v>2718</v>
      </c>
      <c r="G170" t="s">
        <v>2719</v>
      </c>
      <c r="H170">
        <v>1182</v>
      </c>
      <c r="I170" t="s">
        <v>2716</v>
      </c>
      <c r="J170">
        <v>17</v>
      </c>
      <c r="K170">
        <v>20094</v>
      </c>
      <c r="L170">
        <v>0.03</v>
      </c>
      <c r="M170">
        <v>19491.18</v>
      </c>
      <c r="N170" s="15">
        <v>42887</v>
      </c>
    </row>
    <row r="171" spans="4:14" x14ac:dyDescent="0.3">
      <c r="D171" s="1">
        <v>40</v>
      </c>
      <c r="E171" t="s">
        <v>2722</v>
      </c>
      <c r="F171" t="s">
        <v>2714</v>
      </c>
      <c r="G171" t="s">
        <v>2723</v>
      </c>
      <c r="H171">
        <v>847</v>
      </c>
      <c r="I171" t="s">
        <v>2716</v>
      </c>
      <c r="J171">
        <v>15</v>
      </c>
      <c r="K171">
        <v>12705</v>
      </c>
      <c r="L171">
        <v>0</v>
      </c>
      <c r="M171">
        <v>12705</v>
      </c>
      <c r="N171" s="15">
        <v>43964</v>
      </c>
    </row>
    <row r="172" spans="4:14" x14ac:dyDescent="0.3">
      <c r="D172" s="1">
        <v>16</v>
      </c>
      <c r="E172" t="s">
        <v>2770</v>
      </c>
      <c r="F172" t="s">
        <v>2751</v>
      </c>
      <c r="G172" t="s">
        <v>2771</v>
      </c>
      <c r="H172">
        <v>843</v>
      </c>
      <c r="I172" t="s">
        <v>2712</v>
      </c>
      <c r="J172">
        <v>5</v>
      </c>
      <c r="K172">
        <v>4215</v>
      </c>
      <c r="L172">
        <v>0</v>
      </c>
      <c r="M172">
        <v>4215</v>
      </c>
      <c r="N172" s="15">
        <v>43729</v>
      </c>
    </row>
    <row r="173" spans="4:14" x14ac:dyDescent="0.3">
      <c r="D173" s="1">
        <v>7</v>
      </c>
      <c r="E173" t="s">
        <v>2774</v>
      </c>
      <c r="F173" t="s">
        <v>2739</v>
      </c>
      <c r="G173" t="s">
        <v>2775</v>
      </c>
      <c r="H173">
        <v>1923</v>
      </c>
      <c r="I173" t="s">
        <v>2716</v>
      </c>
      <c r="J173">
        <v>25</v>
      </c>
      <c r="K173">
        <v>48075</v>
      </c>
      <c r="L173">
        <v>0.06</v>
      </c>
      <c r="M173">
        <v>45190.5</v>
      </c>
      <c r="N173" s="15">
        <v>43599</v>
      </c>
    </row>
    <row r="174" spans="4:14" x14ac:dyDescent="0.3">
      <c r="D174" s="1">
        <v>50</v>
      </c>
      <c r="E174" t="s">
        <v>2743</v>
      </c>
      <c r="F174" t="s">
        <v>2714</v>
      </c>
      <c r="G174" t="s">
        <v>2744</v>
      </c>
      <c r="H174">
        <v>912</v>
      </c>
      <c r="I174" t="s">
        <v>2716</v>
      </c>
      <c r="J174">
        <v>20</v>
      </c>
      <c r="K174">
        <v>18240</v>
      </c>
      <c r="L174">
        <v>0</v>
      </c>
      <c r="M174">
        <v>18240</v>
      </c>
      <c r="N174" s="15">
        <v>44093</v>
      </c>
    </row>
    <row r="175" spans="4:14" x14ac:dyDescent="0.3">
      <c r="D175" s="1">
        <v>43</v>
      </c>
      <c r="E175" t="s">
        <v>2741</v>
      </c>
      <c r="F175" t="s">
        <v>2718</v>
      </c>
      <c r="G175" t="s">
        <v>2732</v>
      </c>
      <c r="H175">
        <v>759</v>
      </c>
      <c r="I175" t="s">
        <v>2712</v>
      </c>
      <c r="J175">
        <v>10</v>
      </c>
      <c r="K175">
        <v>7590</v>
      </c>
      <c r="L175">
        <v>0</v>
      </c>
      <c r="M175">
        <v>7590</v>
      </c>
      <c r="N175" s="15">
        <v>43519</v>
      </c>
    </row>
    <row r="176" spans="4:14" x14ac:dyDescent="0.3">
      <c r="D176" s="1">
        <v>29</v>
      </c>
      <c r="E176" t="s">
        <v>2750</v>
      </c>
      <c r="F176" t="s">
        <v>2751</v>
      </c>
      <c r="G176" t="s">
        <v>2752</v>
      </c>
      <c r="H176">
        <v>843</v>
      </c>
      <c r="I176" t="s">
        <v>2712</v>
      </c>
      <c r="J176">
        <v>10</v>
      </c>
      <c r="K176">
        <v>8430</v>
      </c>
      <c r="L176">
        <v>0</v>
      </c>
      <c r="M176">
        <v>8430</v>
      </c>
      <c r="N176" s="15">
        <v>42440</v>
      </c>
    </row>
    <row r="177" spans="4:14" x14ac:dyDescent="0.3">
      <c r="D177" s="1">
        <v>37</v>
      </c>
      <c r="E177" t="s">
        <v>2758</v>
      </c>
      <c r="F177" t="s">
        <v>2711</v>
      </c>
      <c r="G177" t="s">
        <v>2784</v>
      </c>
      <c r="H177">
        <v>2211</v>
      </c>
      <c r="I177" t="s">
        <v>2712</v>
      </c>
      <c r="J177">
        <v>25</v>
      </c>
      <c r="K177">
        <v>55275</v>
      </c>
      <c r="L177">
        <v>0.09</v>
      </c>
      <c r="M177">
        <v>50300.25</v>
      </c>
      <c r="N177" s="15">
        <v>42993</v>
      </c>
    </row>
    <row r="178" spans="4:14" x14ac:dyDescent="0.3">
      <c r="D178" s="1">
        <v>10</v>
      </c>
      <c r="E178" t="s">
        <v>2762</v>
      </c>
      <c r="F178" t="s">
        <v>2739</v>
      </c>
      <c r="G178" t="s">
        <v>2763</v>
      </c>
      <c r="H178">
        <v>800</v>
      </c>
      <c r="I178" t="s">
        <v>2716</v>
      </c>
      <c r="J178">
        <v>25</v>
      </c>
      <c r="K178">
        <v>20000</v>
      </c>
      <c r="L178">
        <v>0.03</v>
      </c>
      <c r="M178">
        <v>19400</v>
      </c>
      <c r="N178" s="15">
        <v>42968</v>
      </c>
    </row>
    <row r="179" spans="4:14" x14ac:dyDescent="0.3">
      <c r="D179" s="1">
        <v>34</v>
      </c>
      <c r="E179" t="s">
        <v>2738</v>
      </c>
      <c r="F179" t="s">
        <v>2739</v>
      </c>
      <c r="G179" t="s">
        <v>2740</v>
      </c>
      <c r="H179">
        <v>2199</v>
      </c>
      <c r="I179" t="s">
        <v>2716</v>
      </c>
      <c r="J179">
        <v>60</v>
      </c>
      <c r="K179">
        <v>131940</v>
      </c>
      <c r="L179">
        <v>0.15</v>
      </c>
      <c r="M179">
        <v>112149</v>
      </c>
      <c r="N179" s="15">
        <v>43788</v>
      </c>
    </row>
    <row r="180" spans="4:14" x14ac:dyDescent="0.3">
      <c r="D180" s="1">
        <v>10</v>
      </c>
      <c r="E180" t="s">
        <v>2762</v>
      </c>
      <c r="F180" t="s">
        <v>2739</v>
      </c>
      <c r="G180" t="s">
        <v>2763</v>
      </c>
      <c r="H180">
        <v>800</v>
      </c>
      <c r="I180" t="s">
        <v>2716</v>
      </c>
      <c r="J180">
        <v>25</v>
      </c>
      <c r="K180">
        <v>20000</v>
      </c>
      <c r="L180">
        <v>0.03</v>
      </c>
      <c r="M180">
        <v>19400</v>
      </c>
      <c r="N180" s="15">
        <v>43626</v>
      </c>
    </row>
    <row r="181" spans="4:14" x14ac:dyDescent="0.3">
      <c r="D181" s="1">
        <v>16</v>
      </c>
      <c r="E181" t="s">
        <v>2770</v>
      </c>
      <c r="F181" t="s">
        <v>2751</v>
      </c>
      <c r="G181" t="s">
        <v>2771</v>
      </c>
      <c r="H181">
        <v>843</v>
      </c>
      <c r="I181" t="s">
        <v>2712</v>
      </c>
      <c r="J181">
        <v>5</v>
      </c>
      <c r="K181">
        <v>4215</v>
      </c>
      <c r="L181">
        <v>0</v>
      </c>
      <c r="M181">
        <v>4215</v>
      </c>
      <c r="N181" s="15">
        <v>42182</v>
      </c>
    </row>
    <row r="182" spans="4:14" x14ac:dyDescent="0.3">
      <c r="D182" s="1">
        <v>28</v>
      </c>
      <c r="E182" t="s">
        <v>2781</v>
      </c>
      <c r="F182" t="s">
        <v>2729</v>
      </c>
      <c r="G182" t="s">
        <v>2765</v>
      </c>
      <c r="H182">
        <v>1994</v>
      </c>
      <c r="I182" t="s">
        <v>2712</v>
      </c>
      <c r="J182">
        <v>40</v>
      </c>
      <c r="K182">
        <v>79760</v>
      </c>
      <c r="L182">
        <v>0.12</v>
      </c>
      <c r="M182">
        <v>70188.800000000003</v>
      </c>
      <c r="N182" s="15">
        <v>43718</v>
      </c>
    </row>
    <row r="183" spans="4:14" x14ac:dyDescent="0.3">
      <c r="D183" s="1">
        <v>11</v>
      </c>
      <c r="E183" t="s">
        <v>2741</v>
      </c>
      <c r="F183" t="s">
        <v>2718</v>
      </c>
      <c r="G183" t="s">
        <v>2742</v>
      </c>
      <c r="H183">
        <v>3197</v>
      </c>
      <c r="I183" t="s">
        <v>2712</v>
      </c>
      <c r="J183">
        <v>10</v>
      </c>
      <c r="K183">
        <v>31970</v>
      </c>
      <c r="L183">
        <v>0</v>
      </c>
      <c r="M183">
        <v>31970</v>
      </c>
      <c r="N183" s="15">
        <v>43782</v>
      </c>
    </row>
    <row r="184" spans="4:14" x14ac:dyDescent="0.3">
      <c r="D184" s="1">
        <v>48</v>
      </c>
      <c r="E184" t="s">
        <v>2738</v>
      </c>
      <c r="F184" t="s">
        <v>2739</v>
      </c>
      <c r="G184" t="s">
        <v>2740</v>
      </c>
      <c r="H184">
        <v>2199</v>
      </c>
      <c r="I184" t="s">
        <v>2716</v>
      </c>
      <c r="J184">
        <v>55</v>
      </c>
      <c r="K184">
        <v>120945</v>
      </c>
      <c r="L184">
        <v>0.15</v>
      </c>
      <c r="M184">
        <v>102803.25</v>
      </c>
      <c r="N184" s="15">
        <v>42446</v>
      </c>
    </row>
    <row r="185" spans="4:14" x14ac:dyDescent="0.3">
      <c r="D185" s="1">
        <v>15</v>
      </c>
      <c r="E185" t="s">
        <v>2728</v>
      </c>
      <c r="F185" t="s">
        <v>2729</v>
      </c>
      <c r="G185" t="s">
        <v>2730</v>
      </c>
      <c r="H185">
        <v>1994</v>
      </c>
      <c r="I185" t="s">
        <v>2712</v>
      </c>
      <c r="J185">
        <v>17</v>
      </c>
      <c r="K185">
        <v>33898</v>
      </c>
      <c r="L185">
        <v>0.06</v>
      </c>
      <c r="M185">
        <v>31864.12</v>
      </c>
      <c r="N185" s="15">
        <v>43675</v>
      </c>
    </row>
    <row r="186" spans="4:14" x14ac:dyDescent="0.3">
      <c r="D186" s="1">
        <v>23</v>
      </c>
      <c r="E186" t="s">
        <v>2726</v>
      </c>
      <c r="F186" t="s">
        <v>2711</v>
      </c>
      <c r="G186" t="s">
        <v>2727</v>
      </c>
      <c r="H186">
        <v>2645</v>
      </c>
      <c r="I186" t="s">
        <v>2712</v>
      </c>
      <c r="J186">
        <v>50</v>
      </c>
      <c r="K186">
        <v>132250</v>
      </c>
      <c r="L186">
        <v>0.15</v>
      </c>
      <c r="M186">
        <v>112412.5</v>
      </c>
      <c r="N186" s="15">
        <v>42304</v>
      </c>
    </row>
    <row r="187" spans="4:14" x14ac:dyDescent="0.3">
      <c r="D187" s="1">
        <v>21</v>
      </c>
      <c r="E187" t="s">
        <v>2772</v>
      </c>
      <c r="F187" t="s">
        <v>2754</v>
      </c>
      <c r="G187" t="s">
        <v>2773</v>
      </c>
      <c r="H187">
        <v>887</v>
      </c>
      <c r="I187" t="s">
        <v>2712</v>
      </c>
      <c r="J187">
        <v>15</v>
      </c>
      <c r="K187">
        <v>13305</v>
      </c>
      <c r="L187">
        <v>0</v>
      </c>
      <c r="M187">
        <v>13305</v>
      </c>
      <c r="N187" s="15">
        <v>43330</v>
      </c>
    </row>
    <row r="188" spans="4:14" x14ac:dyDescent="0.3">
      <c r="D188" s="1">
        <v>28</v>
      </c>
      <c r="E188" t="s">
        <v>2781</v>
      </c>
      <c r="F188" t="s">
        <v>2729</v>
      </c>
      <c r="G188" t="s">
        <v>2765</v>
      </c>
      <c r="H188">
        <v>1994</v>
      </c>
      <c r="I188" t="s">
        <v>2712</v>
      </c>
      <c r="J188">
        <v>40</v>
      </c>
      <c r="K188">
        <v>79760</v>
      </c>
      <c r="L188">
        <v>0.12</v>
      </c>
      <c r="M188">
        <v>70188.800000000003</v>
      </c>
      <c r="N188" s="15">
        <v>42365</v>
      </c>
    </row>
    <row r="189" spans="4:14" x14ac:dyDescent="0.3">
      <c r="D189" s="1">
        <v>0</v>
      </c>
      <c r="E189" t="s">
        <v>2753</v>
      </c>
      <c r="F189" t="s">
        <v>2754</v>
      </c>
      <c r="G189" t="s">
        <v>2755</v>
      </c>
      <c r="H189">
        <v>620</v>
      </c>
      <c r="I189" t="s">
        <v>2712</v>
      </c>
      <c r="J189">
        <v>30</v>
      </c>
      <c r="K189">
        <v>18600</v>
      </c>
      <c r="L189">
        <v>0.03</v>
      </c>
      <c r="M189">
        <v>18042</v>
      </c>
      <c r="N189" s="15">
        <v>42165</v>
      </c>
    </row>
    <row r="190" spans="4:14" x14ac:dyDescent="0.3">
      <c r="D190" s="1">
        <v>34</v>
      </c>
      <c r="E190" t="s">
        <v>2738</v>
      </c>
      <c r="F190" t="s">
        <v>2739</v>
      </c>
      <c r="G190" t="s">
        <v>2740</v>
      </c>
      <c r="H190">
        <v>2199</v>
      </c>
      <c r="I190" t="s">
        <v>2716</v>
      </c>
      <c r="J190">
        <v>60</v>
      </c>
      <c r="K190">
        <v>131940</v>
      </c>
      <c r="L190">
        <v>0.15</v>
      </c>
      <c r="M190">
        <v>112149</v>
      </c>
      <c r="N190" s="15">
        <v>42978</v>
      </c>
    </row>
    <row r="191" spans="4:14" x14ac:dyDescent="0.3">
      <c r="D191" s="1">
        <v>49</v>
      </c>
      <c r="E191" t="s">
        <v>2768</v>
      </c>
      <c r="F191" t="s">
        <v>2754</v>
      </c>
      <c r="G191" t="s">
        <v>2769</v>
      </c>
      <c r="H191">
        <v>617</v>
      </c>
      <c r="I191" t="s">
        <v>2712</v>
      </c>
      <c r="J191">
        <v>25</v>
      </c>
      <c r="K191">
        <v>15425</v>
      </c>
      <c r="L191">
        <v>0</v>
      </c>
      <c r="M191">
        <v>15425</v>
      </c>
      <c r="N191" s="15">
        <v>42061</v>
      </c>
    </row>
    <row r="192" spans="4:14" x14ac:dyDescent="0.3">
      <c r="D192" s="1">
        <v>1</v>
      </c>
      <c r="E192" t="s">
        <v>2785</v>
      </c>
      <c r="F192" t="s">
        <v>2739</v>
      </c>
      <c r="G192" t="s">
        <v>2786</v>
      </c>
      <c r="H192">
        <v>876</v>
      </c>
      <c r="I192" t="s">
        <v>2712</v>
      </c>
      <c r="J192">
        <v>20</v>
      </c>
      <c r="K192">
        <v>17520</v>
      </c>
      <c r="L192">
        <v>0.03</v>
      </c>
      <c r="M192">
        <v>16994.400000000001</v>
      </c>
      <c r="N192" s="15">
        <v>42061</v>
      </c>
    </row>
    <row r="193" spans="4:14" x14ac:dyDescent="0.3">
      <c r="D193" s="1">
        <v>22</v>
      </c>
      <c r="E193" t="s">
        <v>2756</v>
      </c>
      <c r="F193" t="s">
        <v>2757</v>
      </c>
      <c r="G193" t="s">
        <v>2757</v>
      </c>
      <c r="H193">
        <v>4889</v>
      </c>
      <c r="I193" t="s">
        <v>2712</v>
      </c>
      <c r="J193">
        <v>18</v>
      </c>
      <c r="K193">
        <v>88002</v>
      </c>
      <c r="L193">
        <v>0.12</v>
      </c>
      <c r="M193">
        <v>77441.759999999995</v>
      </c>
      <c r="N193" s="15">
        <v>43922</v>
      </c>
    </row>
    <row r="194" spans="4:14" x14ac:dyDescent="0.3">
      <c r="D194" s="1">
        <v>37</v>
      </c>
      <c r="E194" t="s">
        <v>2758</v>
      </c>
      <c r="F194" t="s">
        <v>2711</v>
      </c>
      <c r="G194" t="s">
        <v>2784</v>
      </c>
      <c r="H194">
        <v>2211</v>
      </c>
      <c r="I194" t="s">
        <v>2712</v>
      </c>
      <c r="J194">
        <v>25</v>
      </c>
      <c r="K194">
        <v>55275</v>
      </c>
      <c r="L194">
        <v>0.09</v>
      </c>
      <c r="M194">
        <v>50300.25</v>
      </c>
      <c r="N194" s="15">
        <v>43778</v>
      </c>
    </row>
    <row r="195" spans="4:14" x14ac:dyDescent="0.3">
      <c r="D195" s="1">
        <v>30</v>
      </c>
      <c r="E195" t="s">
        <v>2787</v>
      </c>
      <c r="F195" t="s">
        <v>2725</v>
      </c>
      <c r="G195" t="s">
        <v>2788</v>
      </c>
      <c r="H195">
        <v>1730</v>
      </c>
      <c r="I195" t="s">
        <v>2716</v>
      </c>
      <c r="J195">
        <v>5</v>
      </c>
      <c r="K195">
        <v>8650</v>
      </c>
      <c r="L195">
        <v>0</v>
      </c>
      <c r="M195">
        <v>8650</v>
      </c>
      <c r="N195" s="15">
        <v>43893</v>
      </c>
    </row>
    <row r="196" spans="4:14" x14ac:dyDescent="0.3">
      <c r="D196" s="1">
        <v>42</v>
      </c>
      <c r="E196" t="s">
        <v>2762</v>
      </c>
      <c r="F196" t="s">
        <v>2739</v>
      </c>
      <c r="G196" t="s">
        <v>2763</v>
      </c>
      <c r="H196">
        <v>800</v>
      </c>
      <c r="I196" t="s">
        <v>2716</v>
      </c>
      <c r="J196">
        <v>25</v>
      </c>
      <c r="K196">
        <v>20000</v>
      </c>
      <c r="L196">
        <v>0.03</v>
      </c>
      <c r="M196">
        <v>19400</v>
      </c>
      <c r="N196" s="15">
        <v>43080</v>
      </c>
    </row>
    <row r="197" spans="4:14" x14ac:dyDescent="0.3">
      <c r="D197" s="1">
        <v>15</v>
      </c>
      <c r="E197" t="s">
        <v>2728</v>
      </c>
      <c r="F197" t="s">
        <v>2729</v>
      </c>
      <c r="G197" t="s">
        <v>2730</v>
      </c>
      <c r="H197">
        <v>1994</v>
      </c>
      <c r="I197" t="s">
        <v>2712</v>
      </c>
      <c r="J197">
        <v>17</v>
      </c>
      <c r="K197">
        <v>33898</v>
      </c>
      <c r="L197">
        <v>0.06</v>
      </c>
      <c r="M197">
        <v>31864.12</v>
      </c>
      <c r="N197" s="15">
        <v>43045</v>
      </c>
    </row>
    <row r="198" spans="4:14" x14ac:dyDescent="0.3">
      <c r="D198" s="1">
        <v>5</v>
      </c>
      <c r="E198" t="s">
        <v>2717</v>
      </c>
      <c r="F198" t="s">
        <v>2718</v>
      </c>
      <c r="G198" t="s">
        <v>2719</v>
      </c>
      <c r="H198">
        <v>1182</v>
      </c>
      <c r="I198" t="s">
        <v>2716</v>
      </c>
      <c r="J198">
        <v>17</v>
      </c>
      <c r="K198">
        <v>20094</v>
      </c>
      <c r="L198">
        <v>0.03</v>
      </c>
      <c r="M198">
        <v>19491.18</v>
      </c>
      <c r="N198" s="15">
        <v>42505</v>
      </c>
    </row>
    <row r="199" spans="4:14" x14ac:dyDescent="0.3">
      <c r="D199" s="1">
        <v>11</v>
      </c>
      <c r="E199" t="s">
        <v>2741</v>
      </c>
      <c r="F199" t="s">
        <v>2718</v>
      </c>
      <c r="G199" t="s">
        <v>2742</v>
      </c>
      <c r="H199">
        <v>3197</v>
      </c>
      <c r="I199" t="s">
        <v>2712</v>
      </c>
      <c r="J199">
        <v>10</v>
      </c>
      <c r="K199">
        <v>31970</v>
      </c>
      <c r="L199">
        <v>0</v>
      </c>
      <c r="M199">
        <v>31970</v>
      </c>
      <c r="N199" s="15">
        <v>42662</v>
      </c>
    </row>
    <row r="200" spans="4:14" x14ac:dyDescent="0.3">
      <c r="D200" s="1">
        <v>43</v>
      </c>
      <c r="E200" t="s">
        <v>2741</v>
      </c>
      <c r="F200" t="s">
        <v>2718</v>
      </c>
      <c r="G200" t="s">
        <v>2732</v>
      </c>
      <c r="H200">
        <v>759</v>
      </c>
      <c r="I200" t="s">
        <v>2712</v>
      </c>
      <c r="J200">
        <v>10</v>
      </c>
      <c r="K200">
        <v>7590</v>
      </c>
      <c r="L200">
        <v>0</v>
      </c>
      <c r="M200">
        <v>7590</v>
      </c>
      <c r="N200" s="15">
        <v>43484</v>
      </c>
    </row>
    <row r="201" spans="4:14" x14ac:dyDescent="0.3">
      <c r="D201" s="1">
        <v>15</v>
      </c>
      <c r="E201" t="s">
        <v>2728</v>
      </c>
      <c r="F201" t="s">
        <v>2729</v>
      </c>
      <c r="G201" t="s">
        <v>2730</v>
      </c>
      <c r="H201">
        <v>1994</v>
      </c>
      <c r="I201" t="s">
        <v>2712</v>
      </c>
      <c r="J201">
        <v>17</v>
      </c>
      <c r="K201">
        <v>33898</v>
      </c>
      <c r="L201">
        <v>0.06</v>
      </c>
      <c r="M201">
        <v>31864.12</v>
      </c>
      <c r="N201" s="15">
        <v>43401</v>
      </c>
    </row>
    <row r="202" spans="4:14" x14ac:dyDescent="0.3">
      <c r="D202" s="1">
        <v>45</v>
      </c>
      <c r="E202" t="s">
        <v>2731</v>
      </c>
      <c r="F202" t="s">
        <v>2718</v>
      </c>
      <c r="G202" t="s">
        <v>2732</v>
      </c>
      <c r="H202">
        <v>759</v>
      </c>
      <c r="I202" t="s">
        <v>2712</v>
      </c>
      <c r="J202">
        <v>14</v>
      </c>
      <c r="K202">
        <v>10626</v>
      </c>
      <c r="L202">
        <v>0</v>
      </c>
      <c r="M202">
        <v>10626</v>
      </c>
      <c r="N202" s="15">
        <v>43674</v>
      </c>
    </row>
    <row r="203" spans="4:14" x14ac:dyDescent="0.3">
      <c r="D203" s="1">
        <v>32</v>
      </c>
      <c r="E203" t="s">
        <v>2736</v>
      </c>
      <c r="F203" t="s">
        <v>2718</v>
      </c>
      <c r="G203" t="s">
        <v>2737</v>
      </c>
      <c r="H203">
        <v>967</v>
      </c>
      <c r="I203" t="s">
        <v>2712</v>
      </c>
      <c r="J203">
        <v>8</v>
      </c>
      <c r="K203">
        <v>7736</v>
      </c>
      <c r="L203">
        <v>0</v>
      </c>
      <c r="M203">
        <v>7736</v>
      </c>
      <c r="N203" s="15">
        <v>43387</v>
      </c>
    </row>
    <row r="204" spans="4:14" x14ac:dyDescent="0.3">
      <c r="D204" s="1">
        <v>37</v>
      </c>
      <c r="E204" t="s">
        <v>2758</v>
      </c>
      <c r="F204" t="s">
        <v>2711</v>
      </c>
      <c r="G204" t="s">
        <v>2784</v>
      </c>
      <c r="H204">
        <v>2211</v>
      </c>
      <c r="I204" t="s">
        <v>2712</v>
      </c>
      <c r="J204">
        <v>25</v>
      </c>
      <c r="K204">
        <v>55275</v>
      </c>
      <c r="L204">
        <v>0.09</v>
      </c>
      <c r="M204">
        <v>50300.25</v>
      </c>
      <c r="N204" s="15">
        <v>43105</v>
      </c>
    </row>
    <row r="205" spans="4:14" x14ac:dyDescent="0.3">
      <c r="D205" s="1">
        <v>10</v>
      </c>
      <c r="E205" t="s">
        <v>2762</v>
      </c>
      <c r="F205" t="s">
        <v>2739</v>
      </c>
      <c r="G205" t="s">
        <v>2763</v>
      </c>
      <c r="H205">
        <v>800</v>
      </c>
      <c r="I205" t="s">
        <v>2716</v>
      </c>
      <c r="J205">
        <v>25</v>
      </c>
      <c r="K205">
        <v>20000</v>
      </c>
      <c r="L205">
        <v>0.03</v>
      </c>
      <c r="M205">
        <v>19400</v>
      </c>
      <c r="N205" s="15">
        <v>42007</v>
      </c>
    </row>
    <row r="206" spans="4:14" x14ac:dyDescent="0.3">
      <c r="D206" s="1">
        <v>46</v>
      </c>
      <c r="E206" t="s">
        <v>2724</v>
      </c>
      <c r="F206" t="s">
        <v>2725</v>
      </c>
      <c r="G206" t="s">
        <v>2725</v>
      </c>
      <c r="H206">
        <v>770</v>
      </c>
      <c r="I206" t="s">
        <v>2716</v>
      </c>
      <c r="J206">
        <v>20</v>
      </c>
      <c r="K206">
        <v>15400</v>
      </c>
      <c r="L206">
        <v>0.03</v>
      </c>
      <c r="M206">
        <v>14938</v>
      </c>
      <c r="N206" s="15">
        <v>42536</v>
      </c>
    </row>
    <row r="207" spans="4:14" x14ac:dyDescent="0.3">
      <c r="D207" s="1">
        <v>31</v>
      </c>
      <c r="E207" t="s">
        <v>2776</v>
      </c>
      <c r="F207" t="s">
        <v>2754</v>
      </c>
      <c r="G207" t="s">
        <v>2777</v>
      </c>
      <c r="H207">
        <v>1228</v>
      </c>
      <c r="I207" t="s">
        <v>2716</v>
      </c>
      <c r="J207">
        <v>45</v>
      </c>
      <c r="K207">
        <v>55260</v>
      </c>
      <c r="L207">
        <v>0.09</v>
      </c>
      <c r="M207">
        <v>50286.6</v>
      </c>
      <c r="N207" s="15">
        <v>42842</v>
      </c>
    </row>
    <row r="208" spans="4:14" x14ac:dyDescent="0.3">
      <c r="D208" s="1">
        <v>7</v>
      </c>
      <c r="E208" t="s">
        <v>2774</v>
      </c>
      <c r="F208" t="s">
        <v>2739</v>
      </c>
      <c r="G208" t="s">
        <v>2775</v>
      </c>
      <c r="H208">
        <v>1923</v>
      </c>
      <c r="I208" t="s">
        <v>2716</v>
      </c>
      <c r="J208">
        <v>25</v>
      </c>
      <c r="K208">
        <v>48075</v>
      </c>
      <c r="L208">
        <v>0.06</v>
      </c>
      <c r="M208">
        <v>45190.5</v>
      </c>
      <c r="N208" s="15">
        <v>43334</v>
      </c>
    </row>
    <row r="209" spans="4:14" x14ac:dyDescent="0.3">
      <c r="D209" s="1">
        <v>44</v>
      </c>
      <c r="E209" t="s">
        <v>2713</v>
      </c>
      <c r="F209" t="s">
        <v>2714</v>
      </c>
      <c r="G209" t="s">
        <v>2715</v>
      </c>
      <c r="H209">
        <v>1386</v>
      </c>
      <c r="I209" t="s">
        <v>2716</v>
      </c>
      <c r="J209">
        <v>20</v>
      </c>
      <c r="K209">
        <v>27720</v>
      </c>
      <c r="L209">
        <v>0.03</v>
      </c>
      <c r="M209">
        <v>26888.400000000001</v>
      </c>
      <c r="N209" s="15">
        <v>43773</v>
      </c>
    </row>
    <row r="210" spans="4:14" x14ac:dyDescent="0.3">
      <c r="D210" s="1">
        <v>18</v>
      </c>
      <c r="E210" t="s">
        <v>2760</v>
      </c>
      <c r="F210" t="s">
        <v>2725</v>
      </c>
      <c r="G210" t="s">
        <v>2761</v>
      </c>
      <c r="H210">
        <v>1531</v>
      </c>
      <c r="I210" t="s">
        <v>2716</v>
      </c>
      <c r="J210">
        <v>15</v>
      </c>
      <c r="K210">
        <v>22965</v>
      </c>
      <c r="L210">
        <v>0.03</v>
      </c>
      <c r="M210">
        <v>22276.05</v>
      </c>
      <c r="N210" s="15">
        <v>42703</v>
      </c>
    </row>
    <row r="211" spans="4:14" x14ac:dyDescent="0.3">
      <c r="D211" s="1">
        <v>56</v>
      </c>
      <c r="E211" t="s">
        <v>2762</v>
      </c>
      <c r="F211" t="s">
        <v>2739</v>
      </c>
      <c r="G211" t="s">
        <v>2763</v>
      </c>
      <c r="H211">
        <v>800</v>
      </c>
      <c r="I211" t="s">
        <v>2716</v>
      </c>
      <c r="J211">
        <v>40</v>
      </c>
      <c r="K211">
        <v>32000</v>
      </c>
      <c r="L211">
        <v>0.03</v>
      </c>
      <c r="M211">
        <v>31040</v>
      </c>
      <c r="N211" s="15">
        <v>42315</v>
      </c>
    </row>
    <row r="212" spans="4:14" x14ac:dyDescent="0.3">
      <c r="D212" s="1">
        <v>5</v>
      </c>
      <c r="E212" t="s">
        <v>2717</v>
      </c>
      <c r="F212" t="s">
        <v>2718</v>
      </c>
      <c r="G212" t="s">
        <v>2719</v>
      </c>
      <c r="H212">
        <v>1182</v>
      </c>
      <c r="I212" t="s">
        <v>2716</v>
      </c>
      <c r="J212">
        <v>17</v>
      </c>
      <c r="K212">
        <v>20094</v>
      </c>
      <c r="L212">
        <v>0.03</v>
      </c>
      <c r="M212">
        <v>19491.18</v>
      </c>
      <c r="N212" s="15">
        <v>42276</v>
      </c>
    </row>
    <row r="213" spans="4:14" x14ac:dyDescent="0.3">
      <c r="D213" s="1">
        <v>24</v>
      </c>
      <c r="E213" t="s">
        <v>2733</v>
      </c>
      <c r="F213" t="s">
        <v>2734</v>
      </c>
      <c r="G213" t="s">
        <v>2735</v>
      </c>
      <c r="H213">
        <v>957</v>
      </c>
      <c r="I213" t="s">
        <v>2716</v>
      </c>
      <c r="J213">
        <v>25</v>
      </c>
      <c r="K213">
        <v>23925</v>
      </c>
      <c r="L213">
        <v>0.03</v>
      </c>
      <c r="M213">
        <v>23207.25</v>
      </c>
      <c r="N213" s="15">
        <v>42236</v>
      </c>
    </row>
    <row r="214" spans="4:14" x14ac:dyDescent="0.3">
      <c r="D214" s="1">
        <v>22</v>
      </c>
      <c r="E214" t="s">
        <v>2756</v>
      </c>
      <c r="F214" t="s">
        <v>2757</v>
      </c>
      <c r="G214" t="s">
        <v>2757</v>
      </c>
      <c r="H214">
        <v>4889</v>
      </c>
      <c r="I214" t="s">
        <v>2712</v>
      </c>
      <c r="J214">
        <v>18</v>
      </c>
      <c r="K214">
        <v>88002</v>
      </c>
      <c r="L214">
        <v>0.12</v>
      </c>
      <c r="M214">
        <v>77441.759999999995</v>
      </c>
      <c r="N214" s="15">
        <v>43678</v>
      </c>
    </row>
    <row r="215" spans="4:14" x14ac:dyDescent="0.3">
      <c r="D215" s="1">
        <v>25</v>
      </c>
      <c r="E215" t="s">
        <v>2764</v>
      </c>
      <c r="F215" t="s">
        <v>2729</v>
      </c>
      <c r="G215" t="s">
        <v>2765</v>
      </c>
      <c r="H215">
        <v>1994</v>
      </c>
      <c r="I215" t="s">
        <v>2712</v>
      </c>
      <c r="J215">
        <v>10</v>
      </c>
      <c r="K215">
        <v>19940</v>
      </c>
      <c r="L215">
        <v>0.03</v>
      </c>
      <c r="M215">
        <v>19341.8</v>
      </c>
      <c r="N215" s="15">
        <v>43213</v>
      </c>
    </row>
    <row r="216" spans="4:14" x14ac:dyDescent="0.3">
      <c r="D216" s="1">
        <v>21</v>
      </c>
      <c r="E216" t="s">
        <v>2772</v>
      </c>
      <c r="F216" t="s">
        <v>2754</v>
      </c>
      <c r="G216" t="s">
        <v>2773</v>
      </c>
      <c r="H216">
        <v>887</v>
      </c>
      <c r="I216" t="s">
        <v>2712</v>
      </c>
      <c r="J216">
        <v>15</v>
      </c>
      <c r="K216">
        <v>13305</v>
      </c>
      <c r="L216">
        <v>0</v>
      </c>
      <c r="M216">
        <v>13305</v>
      </c>
      <c r="N216" s="15">
        <v>43215</v>
      </c>
    </row>
    <row r="217" spans="4:14" x14ac:dyDescent="0.3">
      <c r="D217" s="1">
        <v>19</v>
      </c>
      <c r="E217" t="s">
        <v>2720</v>
      </c>
      <c r="F217" t="s">
        <v>2714</v>
      </c>
      <c r="G217" t="s">
        <v>2721</v>
      </c>
      <c r="H217">
        <v>1879</v>
      </c>
      <c r="I217" t="s">
        <v>2716</v>
      </c>
      <c r="J217">
        <v>15</v>
      </c>
      <c r="K217">
        <v>28185</v>
      </c>
      <c r="L217">
        <v>0.03</v>
      </c>
      <c r="M217">
        <v>27339.45</v>
      </c>
      <c r="N217" s="15">
        <v>42211</v>
      </c>
    </row>
    <row r="218" spans="4:14" x14ac:dyDescent="0.3">
      <c r="D218" s="1">
        <v>21</v>
      </c>
      <c r="E218" t="s">
        <v>2772</v>
      </c>
      <c r="F218" t="s">
        <v>2754</v>
      </c>
      <c r="G218" t="s">
        <v>2773</v>
      </c>
      <c r="H218">
        <v>887</v>
      </c>
      <c r="I218" t="s">
        <v>2712</v>
      </c>
      <c r="J218">
        <v>15</v>
      </c>
      <c r="K218">
        <v>13305</v>
      </c>
      <c r="L218">
        <v>0</v>
      </c>
      <c r="M218">
        <v>13305</v>
      </c>
      <c r="N218" s="15">
        <v>43034</v>
      </c>
    </row>
    <row r="219" spans="4:14" x14ac:dyDescent="0.3">
      <c r="D219" s="1">
        <v>15</v>
      </c>
      <c r="E219" t="s">
        <v>2728</v>
      </c>
      <c r="F219" t="s">
        <v>2729</v>
      </c>
      <c r="G219" t="s">
        <v>2730</v>
      </c>
      <c r="H219">
        <v>1994</v>
      </c>
      <c r="I219" t="s">
        <v>2712</v>
      </c>
      <c r="J219">
        <v>17</v>
      </c>
      <c r="K219">
        <v>33898</v>
      </c>
      <c r="L219">
        <v>0.06</v>
      </c>
      <c r="M219">
        <v>31864.12</v>
      </c>
      <c r="N219" s="15">
        <v>43694</v>
      </c>
    </row>
    <row r="220" spans="4:14" x14ac:dyDescent="0.3">
      <c r="D220" s="1">
        <v>44</v>
      </c>
      <c r="E220" t="s">
        <v>2713</v>
      </c>
      <c r="F220" t="s">
        <v>2714</v>
      </c>
      <c r="G220" t="s">
        <v>2715</v>
      </c>
      <c r="H220">
        <v>1386</v>
      </c>
      <c r="I220" t="s">
        <v>2716</v>
      </c>
      <c r="J220">
        <v>20</v>
      </c>
      <c r="K220">
        <v>27720</v>
      </c>
      <c r="L220">
        <v>0.03</v>
      </c>
      <c r="M220">
        <v>26888.400000000001</v>
      </c>
      <c r="N220" s="15">
        <v>43061</v>
      </c>
    </row>
    <row r="221" spans="4:14" x14ac:dyDescent="0.3">
      <c r="D221" s="1">
        <v>51</v>
      </c>
      <c r="E221" t="s">
        <v>2758</v>
      </c>
      <c r="F221" t="s">
        <v>2711</v>
      </c>
      <c r="G221" t="s">
        <v>2784</v>
      </c>
      <c r="H221">
        <v>2211</v>
      </c>
      <c r="I221" t="s">
        <v>2712</v>
      </c>
      <c r="J221">
        <v>25</v>
      </c>
      <c r="K221">
        <v>55275</v>
      </c>
      <c r="L221">
        <v>0.09</v>
      </c>
      <c r="M221">
        <v>50300.25</v>
      </c>
      <c r="N221" s="15">
        <v>43544</v>
      </c>
    </row>
    <row r="222" spans="4:14" x14ac:dyDescent="0.3">
      <c r="D222" s="1">
        <v>45</v>
      </c>
      <c r="E222" t="s">
        <v>2731</v>
      </c>
      <c r="F222" t="s">
        <v>2718</v>
      </c>
      <c r="G222" t="s">
        <v>2732</v>
      </c>
      <c r="H222">
        <v>759</v>
      </c>
      <c r="I222" t="s">
        <v>2712</v>
      </c>
      <c r="J222">
        <v>14</v>
      </c>
      <c r="K222">
        <v>10626</v>
      </c>
      <c r="L222">
        <v>0</v>
      </c>
      <c r="M222">
        <v>10626</v>
      </c>
      <c r="N222" s="15">
        <v>42955</v>
      </c>
    </row>
    <row r="223" spans="4:14" x14ac:dyDescent="0.3">
      <c r="D223" s="1">
        <v>37</v>
      </c>
      <c r="E223" t="s">
        <v>2758</v>
      </c>
      <c r="F223" t="s">
        <v>2711</v>
      </c>
      <c r="G223" t="s">
        <v>2784</v>
      </c>
      <c r="H223">
        <v>2211</v>
      </c>
      <c r="I223" t="s">
        <v>2712</v>
      </c>
      <c r="J223">
        <v>25</v>
      </c>
      <c r="K223">
        <v>55275</v>
      </c>
      <c r="L223">
        <v>0.09</v>
      </c>
      <c r="M223">
        <v>50300.25</v>
      </c>
      <c r="N223" s="15">
        <v>43145</v>
      </c>
    </row>
    <row r="224" spans="4:14" x14ac:dyDescent="0.3">
      <c r="D224" s="1">
        <v>36</v>
      </c>
      <c r="E224" t="s">
        <v>2743</v>
      </c>
      <c r="F224" t="s">
        <v>2714</v>
      </c>
      <c r="G224" t="s">
        <v>2744</v>
      </c>
      <c r="H224">
        <v>912</v>
      </c>
      <c r="I224" t="s">
        <v>2716</v>
      </c>
      <c r="J224">
        <v>15</v>
      </c>
      <c r="K224">
        <v>13680</v>
      </c>
      <c r="L224">
        <v>0</v>
      </c>
      <c r="M224">
        <v>13680</v>
      </c>
      <c r="N224" s="15">
        <v>43618</v>
      </c>
    </row>
    <row r="225" spans="4:14" x14ac:dyDescent="0.3">
      <c r="D225" s="1">
        <v>37</v>
      </c>
      <c r="E225" t="s">
        <v>2758</v>
      </c>
      <c r="F225" t="s">
        <v>2711</v>
      </c>
      <c r="G225" t="s">
        <v>2784</v>
      </c>
      <c r="H225">
        <v>2211</v>
      </c>
      <c r="I225" t="s">
        <v>2712</v>
      </c>
      <c r="J225">
        <v>25</v>
      </c>
      <c r="K225">
        <v>55275</v>
      </c>
      <c r="L225">
        <v>0.09</v>
      </c>
      <c r="M225">
        <v>50300.25</v>
      </c>
      <c r="N225" s="15">
        <v>43388</v>
      </c>
    </row>
    <row r="226" spans="4:14" x14ac:dyDescent="0.3">
      <c r="D226" s="1">
        <v>42</v>
      </c>
      <c r="E226" t="s">
        <v>2762</v>
      </c>
      <c r="F226" t="s">
        <v>2739</v>
      </c>
      <c r="G226" t="s">
        <v>2763</v>
      </c>
      <c r="H226">
        <v>800</v>
      </c>
      <c r="I226" t="s">
        <v>2716</v>
      </c>
      <c r="J226">
        <v>25</v>
      </c>
      <c r="K226">
        <v>20000</v>
      </c>
      <c r="L226">
        <v>0.03</v>
      </c>
      <c r="M226">
        <v>19400</v>
      </c>
      <c r="N226" s="15">
        <v>43128</v>
      </c>
    </row>
    <row r="227" spans="4:14" x14ac:dyDescent="0.3">
      <c r="D227" s="1">
        <v>39</v>
      </c>
      <c r="E227" t="s">
        <v>2774</v>
      </c>
      <c r="F227" t="s">
        <v>2739</v>
      </c>
      <c r="G227" t="s">
        <v>2775</v>
      </c>
      <c r="H227">
        <v>1923</v>
      </c>
      <c r="I227" t="s">
        <v>2716</v>
      </c>
      <c r="J227">
        <v>25</v>
      </c>
      <c r="K227">
        <v>48075</v>
      </c>
      <c r="L227">
        <v>0.06</v>
      </c>
      <c r="M227">
        <v>45190.5</v>
      </c>
      <c r="N227" s="15">
        <v>43089</v>
      </c>
    </row>
    <row r="228" spans="4:14" x14ac:dyDescent="0.3">
      <c r="D228" s="1">
        <v>18</v>
      </c>
      <c r="E228" t="s">
        <v>2760</v>
      </c>
      <c r="F228" t="s">
        <v>2725</v>
      </c>
      <c r="G228" t="s">
        <v>2761</v>
      </c>
      <c r="H228">
        <v>1531</v>
      </c>
      <c r="I228" t="s">
        <v>2716</v>
      </c>
      <c r="J228">
        <v>15</v>
      </c>
      <c r="K228">
        <v>22965</v>
      </c>
      <c r="L228">
        <v>0.03</v>
      </c>
      <c r="M228">
        <v>22276.05</v>
      </c>
      <c r="N228" s="15">
        <v>42043</v>
      </c>
    </row>
    <row r="229" spans="4:14" x14ac:dyDescent="0.3">
      <c r="D229" s="1">
        <v>31</v>
      </c>
      <c r="E229" t="s">
        <v>2776</v>
      </c>
      <c r="F229" t="s">
        <v>2754</v>
      </c>
      <c r="G229" t="s">
        <v>2777</v>
      </c>
      <c r="H229">
        <v>1228</v>
      </c>
      <c r="I229" t="s">
        <v>2716</v>
      </c>
      <c r="J229">
        <v>45</v>
      </c>
      <c r="K229">
        <v>55260</v>
      </c>
      <c r="L229">
        <v>0.09</v>
      </c>
      <c r="M229">
        <v>50286.6</v>
      </c>
      <c r="N229" s="15">
        <v>44034</v>
      </c>
    </row>
    <row r="230" spans="4:14" x14ac:dyDescent="0.3">
      <c r="D230" s="1">
        <v>8</v>
      </c>
      <c r="E230" t="s">
        <v>2722</v>
      </c>
      <c r="F230" t="s">
        <v>2714</v>
      </c>
      <c r="G230" t="s">
        <v>2723</v>
      </c>
      <c r="H230">
        <v>847</v>
      </c>
      <c r="I230" t="s">
        <v>2716</v>
      </c>
      <c r="J230">
        <v>15</v>
      </c>
      <c r="K230">
        <v>12705</v>
      </c>
      <c r="L230">
        <v>0</v>
      </c>
      <c r="M230">
        <v>12705</v>
      </c>
      <c r="N230" s="15">
        <v>42792</v>
      </c>
    </row>
    <row r="231" spans="4:14" x14ac:dyDescent="0.3">
      <c r="D231" s="1">
        <v>16</v>
      </c>
      <c r="E231" t="s">
        <v>2770</v>
      </c>
      <c r="F231" t="s">
        <v>2751</v>
      </c>
      <c r="G231" t="s">
        <v>2771</v>
      </c>
      <c r="H231">
        <v>843</v>
      </c>
      <c r="I231" t="s">
        <v>2712</v>
      </c>
      <c r="J231">
        <v>5</v>
      </c>
      <c r="K231">
        <v>4215</v>
      </c>
      <c r="L231">
        <v>0</v>
      </c>
      <c r="M231">
        <v>4215</v>
      </c>
      <c r="N231" s="15">
        <v>42468</v>
      </c>
    </row>
    <row r="232" spans="4:14" x14ac:dyDescent="0.3">
      <c r="D232" s="1">
        <v>19</v>
      </c>
      <c r="E232" t="s">
        <v>2720</v>
      </c>
      <c r="F232" t="s">
        <v>2714</v>
      </c>
      <c r="G232" t="s">
        <v>2721</v>
      </c>
      <c r="H232">
        <v>1879</v>
      </c>
      <c r="I232" t="s">
        <v>2716</v>
      </c>
      <c r="J232">
        <v>15</v>
      </c>
      <c r="K232">
        <v>28185</v>
      </c>
      <c r="L232">
        <v>0.03</v>
      </c>
      <c r="M232">
        <v>27339.45</v>
      </c>
      <c r="N232" s="15">
        <v>43150</v>
      </c>
    </row>
    <row r="233" spans="4:14" x14ac:dyDescent="0.3">
      <c r="D233" s="1">
        <v>52</v>
      </c>
      <c r="E233" t="s">
        <v>2717</v>
      </c>
      <c r="F233" t="s">
        <v>2718</v>
      </c>
      <c r="G233" t="s">
        <v>2719</v>
      </c>
      <c r="H233">
        <v>1182</v>
      </c>
      <c r="I233" t="s">
        <v>2716</v>
      </c>
      <c r="J233">
        <v>17</v>
      </c>
      <c r="K233">
        <v>20094</v>
      </c>
      <c r="L233">
        <v>0.03</v>
      </c>
      <c r="M233">
        <v>19491.18</v>
      </c>
      <c r="N233" s="15">
        <v>44023</v>
      </c>
    </row>
    <row r="234" spans="4:14" x14ac:dyDescent="0.3">
      <c r="D234" s="1">
        <v>5</v>
      </c>
      <c r="E234" t="s">
        <v>2717</v>
      </c>
      <c r="F234" t="s">
        <v>2718</v>
      </c>
      <c r="G234" t="s">
        <v>2719</v>
      </c>
      <c r="H234">
        <v>1182</v>
      </c>
      <c r="I234" t="s">
        <v>2716</v>
      </c>
      <c r="J234">
        <v>17</v>
      </c>
      <c r="K234">
        <v>20094</v>
      </c>
      <c r="L234">
        <v>0.03</v>
      </c>
      <c r="M234">
        <v>19491.18</v>
      </c>
      <c r="N234" s="15">
        <v>42187</v>
      </c>
    </row>
    <row r="235" spans="4:14" x14ac:dyDescent="0.3">
      <c r="D235" s="1">
        <v>13</v>
      </c>
      <c r="E235" t="s">
        <v>2731</v>
      </c>
      <c r="F235" t="s">
        <v>2718</v>
      </c>
      <c r="G235" t="s">
        <v>2732</v>
      </c>
      <c r="H235">
        <v>759</v>
      </c>
      <c r="I235" t="s">
        <v>2712</v>
      </c>
      <c r="J235">
        <v>14</v>
      </c>
      <c r="K235">
        <v>10626</v>
      </c>
      <c r="L235">
        <v>0</v>
      </c>
      <c r="M235">
        <v>10626</v>
      </c>
      <c r="N235" s="15">
        <v>42400</v>
      </c>
    </row>
    <row r="236" spans="4:14" x14ac:dyDescent="0.3">
      <c r="D236" s="1">
        <v>37</v>
      </c>
      <c r="E236" t="s">
        <v>2758</v>
      </c>
      <c r="F236" t="s">
        <v>2711</v>
      </c>
      <c r="G236" t="s">
        <v>2784</v>
      </c>
      <c r="H236">
        <v>2211</v>
      </c>
      <c r="I236" t="s">
        <v>2712</v>
      </c>
      <c r="J236">
        <v>25</v>
      </c>
      <c r="K236">
        <v>55275</v>
      </c>
      <c r="L236">
        <v>0.09</v>
      </c>
      <c r="M236">
        <v>50300.25</v>
      </c>
      <c r="N236" s="15">
        <v>42093</v>
      </c>
    </row>
    <row r="237" spans="4:14" x14ac:dyDescent="0.3">
      <c r="D237" s="1">
        <v>21</v>
      </c>
      <c r="E237" t="s">
        <v>2772</v>
      </c>
      <c r="F237" t="s">
        <v>2754</v>
      </c>
      <c r="G237" t="s">
        <v>2773</v>
      </c>
      <c r="H237">
        <v>887</v>
      </c>
      <c r="I237" t="s">
        <v>2712</v>
      </c>
      <c r="J237">
        <v>15</v>
      </c>
      <c r="K237">
        <v>13305</v>
      </c>
      <c r="L237">
        <v>0</v>
      </c>
      <c r="M237">
        <v>13305</v>
      </c>
      <c r="N237" s="15">
        <v>42767</v>
      </c>
    </row>
    <row r="238" spans="4:14" x14ac:dyDescent="0.3">
      <c r="D238" s="1">
        <v>27</v>
      </c>
      <c r="E238" t="s">
        <v>2748</v>
      </c>
      <c r="F238" t="s">
        <v>2729</v>
      </c>
      <c r="G238" t="s">
        <v>2746</v>
      </c>
      <c r="H238">
        <v>1994</v>
      </c>
      <c r="I238" t="s">
        <v>2712</v>
      </c>
      <c r="J238">
        <v>25</v>
      </c>
      <c r="K238">
        <v>49850</v>
      </c>
      <c r="L238">
        <v>0.06</v>
      </c>
      <c r="M238">
        <v>46859</v>
      </c>
      <c r="N238" s="15">
        <v>43806</v>
      </c>
    </row>
    <row r="239" spans="4:14" x14ac:dyDescent="0.3">
      <c r="D239" s="1">
        <v>8</v>
      </c>
      <c r="E239" t="s">
        <v>2722</v>
      </c>
      <c r="F239" t="s">
        <v>2714</v>
      </c>
      <c r="G239" t="s">
        <v>2723</v>
      </c>
      <c r="H239">
        <v>847</v>
      </c>
      <c r="I239" t="s">
        <v>2716</v>
      </c>
      <c r="J239">
        <v>15</v>
      </c>
      <c r="K239">
        <v>12705</v>
      </c>
      <c r="L239">
        <v>0</v>
      </c>
      <c r="M239">
        <v>12705</v>
      </c>
      <c r="N239" s="15">
        <v>43058</v>
      </c>
    </row>
    <row r="240" spans="4:14" x14ac:dyDescent="0.3">
      <c r="D240" s="1">
        <v>51</v>
      </c>
      <c r="E240" t="s">
        <v>2758</v>
      </c>
      <c r="F240" t="s">
        <v>2711</v>
      </c>
      <c r="G240" t="s">
        <v>2784</v>
      </c>
      <c r="H240">
        <v>2211</v>
      </c>
      <c r="I240" t="s">
        <v>2712</v>
      </c>
      <c r="J240">
        <v>25</v>
      </c>
      <c r="K240">
        <v>55275</v>
      </c>
      <c r="L240">
        <v>0.09</v>
      </c>
      <c r="M240">
        <v>50300.25</v>
      </c>
      <c r="N240" s="15">
        <v>42039</v>
      </c>
    </row>
    <row r="241" spans="4:14" x14ac:dyDescent="0.3">
      <c r="D241" s="1">
        <v>12</v>
      </c>
      <c r="E241" t="s">
        <v>2713</v>
      </c>
      <c r="F241" t="s">
        <v>2714</v>
      </c>
      <c r="G241" t="s">
        <v>2715</v>
      </c>
      <c r="H241">
        <v>1386</v>
      </c>
      <c r="I241" t="s">
        <v>2716</v>
      </c>
      <c r="J241">
        <v>20</v>
      </c>
      <c r="K241">
        <v>27720</v>
      </c>
      <c r="L241">
        <v>0.03</v>
      </c>
      <c r="M241">
        <v>26888.400000000001</v>
      </c>
      <c r="N241" s="15">
        <v>42552</v>
      </c>
    </row>
    <row r="242" spans="4:14" x14ac:dyDescent="0.3">
      <c r="D242" s="1">
        <v>50</v>
      </c>
      <c r="E242" t="s">
        <v>2743</v>
      </c>
      <c r="F242" t="s">
        <v>2714</v>
      </c>
      <c r="G242" t="s">
        <v>2744</v>
      </c>
      <c r="H242">
        <v>912</v>
      </c>
      <c r="I242" t="s">
        <v>2716</v>
      </c>
      <c r="J242">
        <v>20</v>
      </c>
      <c r="K242">
        <v>18240</v>
      </c>
      <c r="L242">
        <v>0</v>
      </c>
      <c r="M242">
        <v>18240</v>
      </c>
      <c r="N242" s="15">
        <v>43542</v>
      </c>
    </row>
    <row r="243" spans="4:14" x14ac:dyDescent="0.3">
      <c r="D243" s="1">
        <v>30</v>
      </c>
      <c r="E243" t="s">
        <v>2787</v>
      </c>
      <c r="F243" t="s">
        <v>2725</v>
      </c>
      <c r="G243" t="s">
        <v>2788</v>
      </c>
      <c r="H243">
        <v>1730</v>
      </c>
      <c r="I243" t="s">
        <v>2716</v>
      </c>
      <c r="J243">
        <v>5</v>
      </c>
      <c r="K243">
        <v>8650</v>
      </c>
      <c r="L243">
        <v>0</v>
      </c>
      <c r="M243">
        <v>8650</v>
      </c>
      <c r="N243" s="15">
        <v>42230</v>
      </c>
    </row>
    <row r="244" spans="4:14" x14ac:dyDescent="0.3">
      <c r="D244" s="1">
        <v>9</v>
      </c>
      <c r="E244" t="s">
        <v>2710</v>
      </c>
      <c r="F244" t="s">
        <v>2711</v>
      </c>
      <c r="G244" t="s">
        <v>2711</v>
      </c>
      <c r="H244">
        <v>699</v>
      </c>
      <c r="I244" t="s">
        <v>2712</v>
      </c>
      <c r="J244">
        <v>10</v>
      </c>
      <c r="K244">
        <v>6990</v>
      </c>
      <c r="L244">
        <v>0</v>
      </c>
      <c r="M244">
        <v>6990</v>
      </c>
      <c r="N244" s="15">
        <v>43042</v>
      </c>
    </row>
    <row r="245" spans="4:14" x14ac:dyDescent="0.3">
      <c r="D245" s="1">
        <v>30</v>
      </c>
      <c r="E245" t="s">
        <v>2787</v>
      </c>
      <c r="F245" t="s">
        <v>2725</v>
      </c>
      <c r="G245" t="s">
        <v>2788</v>
      </c>
      <c r="H245">
        <v>1730</v>
      </c>
      <c r="I245" t="s">
        <v>2716</v>
      </c>
      <c r="J245">
        <v>5</v>
      </c>
      <c r="K245">
        <v>8650</v>
      </c>
      <c r="L245">
        <v>0</v>
      </c>
      <c r="M245">
        <v>8650</v>
      </c>
      <c r="N245" s="15">
        <v>42299</v>
      </c>
    </row>
    <row r="246" spans="4:14" x14ac:dyDescent="0.3">
      <c r="D246" s="1">
        <v>46</v>
      </c>
      <c r="E246" t="s">
        <v>2724</v>
      </c>
      <c r="F246" t="s">
        <v>2725</v>
      </c>
      <c r="G246" t="s">
        <v>2725</v>
      </c>
      <c r="H246">
        <v>770</v>
      </c>
      <c r="I246" t="s">
        <v>2716</v>
      </c>
      <c r="J246">
        <v>20</v>
      </c>
      <c r="K246">
        <v>15400</v>
      </c>
      <c r="L246">
        <v>0.03</v>
      </c>
      <c r="M246">
        <v>14938</v>
      </c>
      <c r="N246" s="15">
        <v>44040</v>
      </c>
    </row>
    <row r="247" spans="4:14" x14ac:dyDescent="0.3">
      <c r="D247" s="1">
        <v>14</v>
      </c>
      <c r="E247" t="s">
        <v>2724</v>
      </c>
      <c r="F247" t="s">
        <v>2725</v>
      </c>
      <c r="G247" t="s">
        <v>2725</v>
      </c>
      <c r="H247">
        <v>770</v>
      </c>
      <c r="I247" t="s">
        <v>2716</v>
      </c>
      <c r="J247">
        <v>20</v>
      </c>
      <c r="K247">
        <v>15400</v>
      </c>
      <c r="L247">
        <v>0.03</v>
      </c>
      <c r="M247">
        <v>14938</v>
      </c>
      <c r="N247" s="15">
        <v>43255</v>
      </c>
    </row>
    <row r="248" spans="4:14" x14ac:dyDescent="0.3">
      <c r="D248" s="1">
        <v>27</v>
      </c>
      <c r="E248" t="s">
        <v>2748</v>
      </c>
      <c r="F248" t="s">
        <v>2729</v>
      </c>
      <c r="G248" t="s">
        <v>2746</v>
      </c>
      <c r="H248">
        <v>1994</v>
      </c>
      <c r="I248" t="s">
        <v>2712</v>
      </c>
      <c r="J248">
        <v>25</v>
      </c>
      <c r="K248">
        <v>49850</v>
      </c>
      <c r="L248">
        <v>0.06</v>
      </c>
      <c r="M248">
        <v>46859</v>
      </c>
      <c r="N248" s="15">
        <v>43924</v>
      </c>
    </row>
    <row r="249" spans="4:14" x14ac:dyDescent="0.3">
      <c r="D249" s="1">
        <v>47</v>
      </c>
      <c r="E249" t="s">
        <v>2745</v>
      </c>
      <c r="F249" t="s">
        <v>2729</v>
      </c>
      <c r="G249" t="s">
        <v>2746</v>
      </c>
      <c r="H249">
        <v>1994</v>
      </c>
      <c r="I249" t="s">
        <v>2712</v>
      </c>
      <c r="J249">
        <v>12</v>
      </c>
      <c r="K249">
        <v>23928</v>
      </c>
      <c r="L249">
        <v>0.03</v>
      </c>
      <c r="M249">
        <v>23210.16</v>
      </c>
      <c r="N249" s="15">
        <v>43137</v>
      </c>
    </row>
    <row r="250" spans="4:14" x14ac:dyDescent="0.3">
      <c r="D250" s="1">
        <v>28</v>
      </c>
      <c r="E250" t="s">
        <v>2781</v>
      </c>
      <c r="F250" t="s">
        <v>2729</v>
      </c>
      <c r="G250" t="s">
        <v>2765</v>
      </c>
      <c r="H250">
        <v>1994</v>
      </c>
      <c r="I250" t="s">
        <v>2712</v>
      </c>
      <c r="J250">
        <v>40</v>
      </c>
      <c r="K250">
        <v>79760</v>
      </c>
      <c r="L250">
        <v>0.12</v>
      </c>
      <c r="M250">
        <v>70188.800000000003</v>
      </c>
      <c r="N250" s="15">
        <v>43874</v>
      </c>
    </row>
    <row r="251" spans="4:14" x14ac:dyDescent="0.3">
      <c r="D251" s="1">
        <v>36</v>
      </c>
      <c r="E251" t="s">
        <v>2743</v>
      </c>
      <c r="F251" t="s">
        <v>2714</v>
      </c>
      <c r="G251" t="s">
        <v>2744</v>
      </c>
      <c r="H251">
        <v>912</v>
      </c>
      <c r="I251" t="s">
        <v>2716</v>
      </c>
      <c r="J251">
        <v>15</v>
      </c>
      <c r="K251">
        <v>13680</v>
      </c>
      <c r="L251">
        <v>0</v>
      </c>
      <c r="M251">
        <v>13680</v>
      </c>
      <c r="N251" s="15">
        <v>42681</v>
      </c>
    </row>
    <row r="252" spans="4:14" x14ac:dyDescent="0.3">
      <c r="D252" s="1">
        <v>1</v>
      </c>
      <c r="E252" t="s">
        <v>2785</v>
      </c>
      <c r="F252" t="s">
        <v>2739</v>
      </c>
      <c r="G252" t="s">
        <v>2786</v>
      </c>
      <c r="H252">
        <v>876</v>
      </c>
      <c r="I252" t="s">
        <v>2712</v>
      </c>
      <c r="J252">
        <v>20</v>
      </c>
      <c r="K252">
        <v>17520</v>
      </c>
      <c r="L252">
        <v>0.03</v>
      </c>
      <c r="M252">
        <v>16994.400000000001</v>
      </c>
      <c r="N252" s="15">
        <v>43534</v>
      </c>
    </row>
    <row r="253" spans="4:14" x14ac:dyDescent="0.3">
      <c r="D253" s="1">
        <v>8</v>
      </c>
      <c r="E253" t="s">
        <v>2722</v>
      </c>
      <c r="F253" t="s">
        <v>2714</v>
      </c>
      <c r="G253" t="s">
        <v>2723</v>
      </c>
      <c r="H253">
        <v>847</v>
      </c>
      <c r="I253" t="s">
        <v>2716</v>
      </c>
      <c r="J253">
        <v>15</v>
      </c>
      <c r="K253">
        <v>12705</v>
      </c>
      <c r="L253">
        <v>0</v>
      </c>
      <c r="M253">
        <v>12705</v>
      </c>
      <c r="N253" s="15">
        <v>43927</v>
      </c>
    </row>
    <row r="254" spans="4:14" x14ac:dyDescent="0.3">
      <c r="D254" s="1">
        <v>51</v>
      </c>
      <c r="E254" t="s">
        <v>2758</v>
      </c>
      <c r="F254" t="s">
        <v>2711</v>
      </c>
      <c r="G254" t="s">
        <v>2784</v>
      </c>
      <c r="H254">
        <v>2211</v>
      </c>
      <c r="I254" t="s">
        <v>2712</v>
      </c>
      <c r="J254">
        <v>25</v>
      </c>
      <c r="K254">
        <v>55275</v>
      </c>
      <c r="L254">
        <v>0.09</v>
      </c>
      <c r="M254">
        <v>50300.25</v>
      </c>
      <c r="N254" s="15">
        <v>42550</v>
      </c>
    </row>
    <row r="255" spans="4:14" x14ac:dyDescent="0.3">
      <c r="D255" s="1">
        <v>51</v>
      </c>
      <c r="E255" t="s">
        <v>2758</v>
      </c>
      <c r="F255" t="s">
        <v>2711</v>
      </c>
      <c r="G255" t="s">
        <v>2784</v>
      </c>
      <c r="H255">
        <v>2211</v>
      </c>
      <c r="I255" t="s">
        <v>2712</v>
      </c>
      <c r="J255">
        <v>25</v>
      </c>
      <c r="K255">
        <v>55275</v>
      </c>
      <c r="L255">
        <v>0.09</v>
      </c>
      <c r="M255">
        <v>50300.25</v>
      </c>
      <c r="N255" s="15">
        <v>44057</v>
      </c>
    </row>
    <row r="256" spans="4:14" x14ac:dyDescent="0.3">
      <c r="D256" s="1">
        <v>42</v>
      </c>
      <c r="E256" t="s">
        <v>2762</v>
      </c>
      <c r="F256" t="s">
        <v>2739</v>
      </c>
      <c r="G256" t="s">
        <v>2763</v>
      </c>
      <c r="H256">
        <v>800</v>
      </c>
      <c r="I256" t="s">
        <v>2716</v>
      </c>
      <c r="J256">
        <v>25</v>
      </c>
      <c r="K256">
        <v>20000</v>
      </c>
      <c r="L256">
        <v>0.03</v>
      </c>
      <c r="M256">
        <v>19400</v>
      </c>
      <c r="N256" s="15">
        <v>42520</v>
      </c>
    </row>
    <row r="257" spans="4:14" x14ac:dyDescent="0.3">
      <c r="D257" s="1">
        <v>6</v>
      </c>
      <c r="E257" t="s">
        <v>2782</v>
      </c>
      <c r="F257" t="s">
        <v>2718</v>
      </c>
      <c r="G257" t="s">
        <v>2783</v>
      </c>
      <c r="H257">
        <v>3197</v>
      </c>
      <c r="I257" t="s">
        <v>2712</v>
      </c>
      <c r="J257">
        <v>6</v>
      </c>
      <c r="K257">
        <v>19182</v>
      </c>
      <c r="L257">
        <v>0.03</v>
      </c>
      <c r="M257">
        <v>18606.54</v>
      </c>
      <c r="N257" s="15">
        <v>43902</v>
      </c>
    </row>
    <row r="258" spans="4:14" x14ac:dyDescent="0.3">
      <c r="D258" s="1">
        <v>22</v>
      </c>
      <c r="E258" t="s">
        <v>2756</v>
      </c>
      <c r="F258" t="s">
        <v>2757</v>
      </c>
      <c r="G258" t="s">
        <v>2757</v>
      </c>
      <c r="H258">
        <v>4889</v>
      </c>
      <c r="I258" t="s">
        <v>2712</v>
      </c>
      <c r="J258">
        <v>18</v>
      </c>
      <c r="K258">
        <v>88002</v>
      </c>
      <c r="L258">
        <v>0.12</v>
      </c>
      <c r="M258">
        <v>77441.759999999995</v>
      </c>
      <c r="N258" s="15">
        <v>43769</v>
      </c>
    </row>
    <row r="259" spans="4:14" x14ac:dyDescent="0.3">
      <c r="D259" s="1">
        <v>8</v>
      </c>
      <c r="E259" t="s">
        <v>2722</v>
      </c>
      <c r="F259" t="s">
        <v>2714</v>
      </c>
      <c r="G259" t="s">
        <v>2723</v>
      </c>
      <c r="H259">
        <v>847</v>
      </c>
      <c r="I259" t="s">
        <v>2716</v>
      </c>
      <c r="J259">
        <v>15</v>
      </c>
      <c r="K259">
        <v>12705</v>
      </c>
      <c r="L259">
        <v>0</v>
      </c>
      <c r="M259">
        <v>12705</v>
      </c>
      <c r="N259" s="15">
        <v>42825</v>
      </c>
    </row>
    <row r="260" spans="4:14" x14ac:dyDescent="0.3">
      <c r="D260" s="1">
        <v>24</v>
      </c>
      <c r="E260" t="s">
        <v>2733</v>
      </c>
      <c r="F260" t="s">
        <v>2734</v>
      </c>
      <c r="G260" t="s">
        <v>2735</v>
      </c>
      <c r="H260">
        <v>957</v>
      </c>
      <c r="I260" t="s">
        <v>2716</v>
      </c>
      <c r="J260">
        <v>25</v>
      </c>
      <c r="K260">
        <v>23925</v>
      </c>
      <c r="L260">
        <v>0.03</v>
      </c>
      <c r="M260">
        <v>23207.25</v>
      </c>
      <c r="N260" s="15">
        <v>42406</v>
      </c>
    </row>
    <row r="261" spans="4:14" x14ac:dyDescent="0.3">
      <c r="D261" s="1">
        <v>29</v>
      </c>
      <c r="E261" t="s">
        <v>2750</v>
      </c>
      <c r="F261" t="s">
        <v>2751</v>
      </c>
      <c r="G261" t="s">
        <v>2752</v>
      </c>
      <c r="H261">
        <v>843</v>
      </c>
      <c r="I261" t="s">
        <v>2712</v>
      </c>
      <c r="J261">
        <v>10</v>
      </c>
      <c r="K261">
        <v>8430</v>
      </c>
      <c r="L261">
        <v>0</v>
      </c>
      <c r="M261">
        <v>8430</v>
      </c>
      <c r="N261" s="15">
        <v>43743</v>
      </c>
    </row>
    <row r="262" spans="4:14" x14ac:dyDescent="0.3">
      <c r="D262" s="1">
        <v>28</v>
      </c>
      <c r="E262" t="s">
        <v>2781</v>
      </c>
      <c r="F262" t="s">
        <v>2729</v>
      </c>
      <c r="G262" t="s">
        <v>2765</v>
      </c>
      <c r="H262">
        <v>1994</v>
      </c>
      <c r="I262" t="s">
        <v>2712</v>
      </c>
      <c r="J262">
        <v>40</v>
      </c>
      <c r="K262">
        <v>79760</v>
      </c>
      <c r="L262">
        <v>0.12</v>
      </c>
      <c r="M262">
        <v>70188.800000000003</v>
      </c>
      <c r="N262" s="15">
        <v>42748</v>
      </c>
    </row>
    <row r="263" spans="4:14" x14ac:dyDescent="0.3">
      <c r="D263" s="1">
        <v>43</v>
      </c>
      <c r="E263" t="s">
        <v>2741</v>
      </c>
      <c r="F263" t="s">
        <v>2718</v>
      </c>
      <c r="G263" t="s">
        <v>2732</v>
      </c>
      <c r="H263">
        <v>759</v>
      </c>
      <c r="I263" t="s">
        <v>2712</v>
      </c>
      <c r="J263">
        <v>10</v>
      </c>
      <c r="K263">
        <v>7590</v>
      </c>
      <c r="L263">
        <v>0</v>
      </c>
      <c r="M263">
        <v>7590</v>
      </c>
      <c r="N263" s="15">
        <v>42681</v>
      </c>
    </row>
    <row r="264" spans="4:14" x14ac:dyDescent="0.3">
      <c r="D264" s="1">
        <v>39</v>
      </c>
      <c r="E264" t="s">
        <v>2774</v>
      </c>
      <c r="F264" t="s">
        <v>2739</v>
      </c>
      <c r="G264" t="s">
        <v>2775</v>
      </c>
      <c r="H264">
        <v>1923</v>
      </c>
      <c r="I264" t="s">
        <v>2716</v>
      </c>
      <c r="J264">
        <v>25</v>
      </c>
      <c r="K264">
        <v>48075</v>
      </c>
      <c r="L264">
        <v>0.06</v>
      </c>
      <c r="M264">
        <v>45190.5</v>
      </c>
      <c r="N264" s="15">
        <v>43016</v>
      </c>
    </row>
    <row r="265" spans="4:14" x14ac:dyDescent="0.3">
      <c r="D265" s="1">
        <v>4</v>
      </c>
      <c r="E265" t="s">
        <v>2758</v>
      </c>
      <c r="F265" t="s">
        <v>2711</v>
      </c>
      <c r="G265" t="s">
        <v>2759</v>
      </c>
      <c r="H265">
        <v>2211</v>
      </c>
      <c r="I265" t="s">
        <v>2712</v>
      </c>
      <c r="J265">
        <v>25</v>
      </c>
      <c r="K265">
        <v>55275</v>
      </c>
      <c r="L265">
        <v>0.09</v>
      </c>
      <c r="M265">
        <v>50300.25</v>
      </c>
      <c r="N265" s="15">
        <v>42523</v>
      </c>
    </row>
    <row r="266" spans="4:14" x14ac:dyDescent="0.3">
      <c r="D266" s="1">
        <v>40</v>
      </c>
      <c r="E266" t="s">
        <v>2722</v>
      </c>
      <c r="F266" t="s">
        <v>2714</v>
      </c>
      <c r="G266" t="s">
        <v>2723</v>
      </c>
      <c r="H266">
        <v>847</v>
      </c>
      <c r="I266" t="s">
        <v>2716</v>
      </c>
      <c r="J266">
        <v>15</v>
      </c>
      <c r="K266">
        <v>12705</v>
      </c>
      <c r="L266">
        <v>0</v>
      </c>
      <c r="M266">
        <v>12705</v>
      </c>
      <c r="N266" s="15">
        <v>42022</v>
      </c>
    </row>
    <row r="267" spans="4:14" x14ac:dyDescent="0.3">
      <c r="D267" s="1">
        <v>36</v>
      </c>
      <c r="E267" t="s">
        <v>2743</v>
      </c>
      <c r="F267" t="s">
        <v>2714</v>
      </c>
      <c r="G267" t="s">
        <v>2744</v>
      </c>
      <c r="H267">
        <v>912</v>
      </c>
      <c r="I267" t="s">
        <v>2716</v>
      </c>
      <c r="J267">
        <v>15</v>
      </c>
      <c r="K267">
        <v>13680</v>
      </c>
      <c r="L267">
        <v>0</v>
      </c>
      <c r="M267">
        <v>13680</v>
      </c>
      <c r="N267" s="15">
        <v>42892</v>
      </c>
    </row>
    <row r="268" spans="4:14" x14ac:dyDescent="0.3">
      <c r="D268" s="1">
        <v>35</v>
      </c>
      <c r="E268" t="s">
        <v>2768</v>
      </c>
      <c r="F268" t="s">
        <v>2754</v>
      </c>
      <c r="G268" t="s">
        <v>2769</v>
      </c>
      <c r="H268">
        <v>617</v>
      </c>
      <c r="I268" t="s">
        <v>2712</v>
      </c>
      <c r="J268">
        <v>10</v>
      </c>
      <c r="K268">
        <v>6170</v>
      </c>
      <c r="L268">
        <v>0</v>
      </c>
      <c r="M268">
        <v>6170</v>
      </c>
      <c r="N268" s="15">
        <v>43778</v>
      </c>
    </row>
    <row r="269" spans="4:14" x14ac:dyDescent="0.3">
      <c r="D269" s="1">
        <v>36</v>
      </c>
      <c r="E269" t="s">
        <v>2743</v>
      </c>
      <c r="F269" t="s">
        <v>2714</v>
      </c>
      <c r="G269" t="s">
        <v>2744</v>
      </c>
      <c r="H269">
        <v>912</v>
      </c>
      <c r="I269" t="s">
        <v>2716</v>
      </c>
      <c r="J269">
        <v>15</v>
      </c>
      <c r="K269">
        <v>13680</v>
      </c>
      <c r="L269">
        <v>0</v>
      </c>
      <c r="M269">
        <v>13680</v>
      </c>
      <c r="N269" s="15">
        <v>42037</v>
      </c>
    </row>
    <row r="270" spans="4:14" x14ac:dyDescent="0.3">
      <c r="D270" s="1">
        <v>22</v>
      </c>
      <c r="E270" t="s">
        <v>2756</v>
      </c>
      <c r="F270" t="s">
        <v>2757</v>
      </c>
      <c r="G270" t="s">
        <v>2757</v>
      </c>
      <c r="H270">
        <v>4889</v>
      </c>
      <c r="I270" t="s">
        <v>2712</v>
      </c>
      <c r="J270">
        <v>18</v>
      </c>
      <c r="K270">
        <v>88002</v>
      </c>
      <c r="L270">
        <v>0.12</v>
      </c>
      <c r="M270">
        <v>77441.759999999995</v>
      </c>
      <c r="N270" s="15">
        <v>43526</v>
      </c>
    </row>
    <row r="271" spans="4:14" x14ac:dyDescent="0.3">
      <c r="D271" s="1">
        <v>11</v>
      </c>
      <c r="E271" t="s">
        <v>2741</v>
      </c>
      <c r="F271" t="s">
        <v>2718</v>
      </c>
      <c r="G271" t="s">
        <v>2742</v>
      </c>
      <c r="H271">
        <v>3197</v>
      </c>
      <c r="I271" t="s">
        <v>2712</v>
      </c>
      <c r="J271">
        <v>10</v>
      </c>
      <c r="K271">
        <v>31970</v>
      </c>
      <c r="L271">
        <v>0</v>
      </c>
      <c r="M271">
        <v>31970</v>
      </c>
      <c r="N271" s="15">
        <v>42694</v>
      </c>
    </row>
    <row r="272" spans="4:14" x14ac:dyDescent="0.3">
      <c r="D272" s="1">
        <v>22</v>
      </c>
      <c r="E272" t="s">
        <v>2756</v>
      </c>
      <c r="F272" t="s">
        <v>2757</v>
      </c>
      <c r="G272" t="s">
        <v>2757</v>
      </c>
      <c r="H272">
        <v>4889</v>
      </c>
      <c r="I272" t="s">
        <v>2712</v>
      </c>
      <c r="J272">
        <v>18</v>
      </c>
      <c r="K272">
        <v>88002</v>
      </c>
      <c r="L272">
        <v>0.12</v>
      </c>
      <c r="M272">
        <v>77441.759999999995</v>
      </c>
      <c r="N272" s="15">
        <v>42401</v>
      </c>
    </row>
    <row r="273" spans="4:14" x14ac:dyDescent="0.3">
      <c r="D273" s="1">
        <v>11</v>
      </c>
      <c r="E273" t="s">
        <v>2741</v>
      </c>
      <c r="F273" t="s">
        <v>2718</v>
      </c>
      <c r="G273" t="s">
        <v>2742</v>
      </c>
      <c r="H273">
        <v>3197</v>
      </c>
      <c r="I273" t="s">
        <v>2712</v>
      </c>
      <c r="J273">
        <v>10</v>
      </c>
      <c r="K273">
        <v>31970</v>
      </c>
      <c r="L273">
        <v>0</v>
      </c>
      <c r="M273">
        <v>31970</v>
      </c>
      <c r="N273" s="15">
        <v>44033</v>
      </c>
    </row>
    <row r="274" spans="4:14" x14ac:dyDescent="0.3">
      <c r="D274" s="1">
        <v>23</v>
      </c>
      <c r="E274" t="s">
        <v>2726</v>
      </c>
      <c r="F274" t="s">
        <v>2711</v>
      </c>
      <c r="G274" t="s">
        <v>2727</v>
      </c>
      <c r="H274">
        <v>2645</v>
      </c>
      <c r="I274" t="s">
        <v>2712</v>
      </c>
      <c r="J274">
        <v>50</v>
      </c>
      <c r="K274">
        <v>132250</v>
      </c>
      <c r="L274">
        <v>0.15</v>
      </c>
      <c r="M274">
        <v>112412.5</v>
      </c>
      <c r="N274" s="15">
        <v>43576</v>
      </c>
    </row>
    <row r="275" spans="4:14" x14ac:dyDescent="0.3">
      <c r="D275" s="1">
        <v>24</v>
      </c>
      <c r="E275" t="s">
        <v>2733</v>
      </c>
      <c r="F275" t="s">
        <v>2734</v>
      </c>
      <c r="G275" t="s">
        <v>2735</v>
      </c>
      <c r="H275">
        <v>957</v>
      </c>
      <c r="I275" t="s">
        <v>2716</v>
      </c>
      <c r="J275">
        <v>25</v>
      </c>
      <c r="K275">
        <v>23925</v>
      </c>
      <c r="L275">
        <v>0.03</v>
      </c>
      <c r="M275">
        <v>23207.25</v>
      </c>
      <c r="N275" s="15">
        <v>43623</v>
      </c>
    </row>
    <row r="276" spans="4:14" x14ac:dyDescent="0.3">
      <c r="D276" s="1">
        <v>41</v>
      </c>
      <c r="E276" t="s">
        <v>2710</v>
      </c>
      <c r="F276" t="s">
        <v>2711</v>
      </c>
      <c r="G276" t="s">
        <v>2711</v>
      </c>
      <c r="H276">
        <v>699</v>
      </c>
      <c r="I276" t="s">
        <v>2712</v>
      </c>
      <c r="J276">
        <v>10</v>
      </c>
      <c r="K276">
        <v>6990</v>
      </c>
      <c r="L276">
        <v>0</v>
      </c>
      <c r="M276">
        <v>6990</v>
      </c>
      <c r="N276" s="15">
        <v>42030</v>
      </c>
    </row>
    <row r="277" spans="4:14" x14ac:dyDescent="0.3">
      <c r="D277" s="1">
        <v>21</v>
      </c>
      <c r="E277" t="s">
        <v>2772</v>
      </c>
      <c r="F277" t="s">
        <v>2754</v>
      </c>
      <c r="G277" t="s">
        <v>2773</v>
      </c>
      <c r="H277">
        <v>887</v>
      </c>
      <c r="I277" t="s">
        <v>2712</v>
      </c>
      <c r="J277">
        <v>15</v>
      </c>
      <c r="K277">
        <v>13305</v>
      </c>
      <c r="L277">
        <v>0</v>
      </c>
      <c r="M277">
        <v>13305</v>
      </c>
      <c r="N277" s="15">
        <v>43566</v>
      </c>
    </row>
    <row r="278" spans="4:14" x14ac:dyDescent="0.3">
      <c r="D278" s="1">
        <v>50</v>
      </c>
      <c r="E278" t="s">
        <v>2743</v>
      </c>
      <c r="F278" t="s">
        <v>2714</v>
      </c>
      <c r="G278" t="s">
        <v>2744</v>
      </c>
      <c r="H278">
        <v>912</v>
      </c>
      <c r="I278" t="s">
        <v>2716</v>
      </c>
      <c r="J278">
        <v>20</v>
      </c>
      <c r="K278">
        <v>18240</v>
      </c>
      <c r="L278">
        <v>0</v>
      </c>
      <c r="M278">
        <v>18240</v>
      </c>
      <c r="N278" s="15">
        <v>42481</v>
      </c>
    </row>
    <row r="279" spans="4:14" x14ac:dyDescent="0.3">
      <c r="D279" s="1">
        <v>10</v>
      </c>
      <c r="E279" t="s">
        <v>2762</v>
      </c>
      <c r="F279" t="s">
        <v>2739</v>
      </c>
      <c r="G279" t="s">
        <v>2763</v>
      </c>
      <c r="H279">
        <v>800</v>
      </c>
      <c r="I279" t="s">
        <v>2716</v>
      </c>
      <c r="J279">
        <v>25</v>
      </c>
      <c r="K279">
        <v>20000</v>
      </c>
      <c r="L279">
        <v>0.03</v>
      </c>
      <c r="M279">
        <v>19400</v>
      </c>
      <c r="N279" s="15">
        <v>43643</v>
      </c>
    </row>
    <row r="280" spans="4:14" x14ac:dyDescent="0.3">
      <c r="D280" s="1">
        <v>27</v>
      </c>
      <c r="E280" t="s">
        <v>2748</v>
      </c>
      <c r="F280" t="s">
        <v>2729</v>
      </c>
      <c r="G280" t="s">
        <v>2746</v>
      </c>
      <c r="H280">
        <v>1994</v>
      </c>
      <c r="I280" t="s">
        <v>2712</v>
      </c>
      <c r="J280">
        <v>25</v>
      </c>
      <c r="K280">
        <v>49850</v>
      </c>
      <c r="L280">
        <v>0.06</v>
      </c>
      <c r="M280">
        <v>46859</v>
      </c>
      <c r="N280" s="15">
        <v>42692</v>
      </c>
    </row>
    <row r="281" spans="4:14" x14ac:dyDescent="0.3">
      <c r="D281" s="1">
        <v>36</v>
      </c>
      <c r="E281" t="s">
        <v>2743</v>
      </c>
      <c r="F281" t="s">
        <v>2714</v>
      </c>
      <c r="G281" t="s">
        <v>2744</v>
      </c>
      <c r="H281">
        <v>912</v>
      </c>
      <c r="I281" t="s">
        <v>2716</v>
      </c>
      <c r="J281">
        <v>15</v>
      </c>
      <c r="K281">
        <v>13680</v>
      </c>
      <c r="L281">
        <v>0</v>
      </c>
      <c r="M281">
        <v>13680</v>
      </c>
      <c r="N281" s="15">
        <v>43308</v>
      </c>
    </row>
    <row r="282" spans="4:14" x14ac:dyDescent="0.3">
      <c r="D282" s="1">
        <v>3</v>
      </c>
      <c r="E282" t="s">
        <v>2749</v>
      </c>
      <c r="F282" t="s">
        <v>2718</v>
      </c>
      <c r="G282" t="s">
        <v>2718</v>
      </c>
      <c r="H282">
        <v>807</v>
      </c>
      <c r="I282" t="s">
        <v>2716</v>
      </c>
      <c r="J282">
        <v>18</v>
      </c>
      <c r="K282">
        <v>14526</v>
      </c>
      <c r="L282">
        <v>0</v>
      </c>
      <c r="M282">
        <v>14526</v>
      </c>
      <c r="N282" s="15">
        <v>42034</v>
      </c>
    </row>
    <row r="283" spans="4:14" x14ac:dyDescent="0.3">
      <c r="D283" s="1">
        <v>37</v>
      </c>
      <c r="E283" t="s">
        <v>2758</v>
      </c>
      <c r="F283" t="s">
        <v>2711</v>
      </c>
      <c r="G283" t="s">
        <v>2784</v>
      </c>
      <c r="H283">
        <v>2211</v>
      </c>
      <c r="I283" t="s">
        <v>2712</v>
      </c>
      <c r="J283">
        <v>25</v>
      </c>
      <c r="K283">
        <v>55275</v>
      </c>
      <c r="L283">
        <v>0.09</v>
      </c>
      <c r="M283">
        <v>50300.25</v>
      </c>
      <c r="N283" s="15">
        <v>42842</v>
      </c>
    </row>
    <row r="284" spans="4:14" x14ac:dyDescent="0.3">
      <c r="D284" s="1">
        <v>36</v>
      </c>
      <c r="E284" t="s">
        <v>2743</v>
      </c>
      <c r="F284" t="s">
        <v>2714</v>
      </c>
      <c r="G284" t="s">
        <v>2744</v>
      </c>
      <c r="H284">
        <v>912</v>
      </c>
      <c r="I284" t="s">
        <v>2716</v>
      </c>
      <c r="J284">
        <v>15</v>
      </c>
      <c r="K284">
        <v>13680</v>
      </c>
      <c r="L284">
        <v>0</v>
      </c>
      <c r="M284">
        <v>13680</v>
      </c>
      <c r="N284" s="15">
        <v>43797</v>
      </c>
    </row>
    <row r="285" spans="4:14" x14ac:dyDescent="0.3">
      <c r="D285" s="1">
        <v>18</v>
      </c>
      <c r="E285" t="s">
        <v>2760</v>
      </c>
      <c r="F285" t="s">
        <v>2725</v>
      </c>
      <c r="G285" t="s">
        <v>2761</v>
      </c>
      <c r="H285">
        <v>1531</v>
      </c>
      <c r="I285" t="s">
        <v>2716</v>
      </c>
      <c r="J285">
        <v>15</v>
      </c>
      <c r="K285">
        <v>22965</v>
      </c>
      <c r="L285">
        <v>0.03</v>
      </c>
      <c r="M285">
        <v>22276.05</v>
      </c>
      <c r="N285" s="15">
        <v>43479</v>
      </c>
    </row>
    <row r="286" spans="4:14" x14ac:dyDescent="0.3">
      <c r="D286" s="1">
        <v>55</v>
      </c>
      <c r="E286" t="s">
        <v>2710</v>
      </c>
      <c r="F286" t="s">
        <v>2711</v>
      </c>
      <c r="G286" t="s">
        <v>2711</v>
      </c>
      <c r="H286">
        <v>699</v>
      </c>
      <c r="I286" t="s">
        <v>2712</v>
      </c>
      <c r="J286">
        <v>10</v>
      </c>
      <c r="K286">
        <v>6990</v>
      </c>
      <c r="L286">
        <v>0</v>
      </c>
      <c r="M286">
        <v>6990</v>
      </c>
      <c r="N286" s="15">
        <v>42881</v>
      </c>
    </row>
    <row r="287" spans="4:14" x14ac:dyDescent="0.3">
      <c r="D287" s="1">
        <v>14</v>
      </c>
      <c r="E287" t="s">
        <v>2724</v>
      </c>
      <c r="F287" t="s">
        <v>2725</v>
      </c>
      <c r="G287" t="s">
        <v>2725</v>
      </c>
      <c r="H287">
        <v>770</v>
      </c>
      <c r="I287" t="s">
        <v>2716</v>
      </c>
      <c r="J287">
        <v>20</v>
      </c>
      <c r="K287">
        <v>15400</v>
      </c>
      <c r="L287">
        <v>0.03</v>
      </c>
      <c r="M287">
        <v>14938</v>
      </c>
      <c r="N287" s="15">
        <v>43956</v>
      </c>
    </row>
    <row r="288" spans="4:14" x14ac:dyDescent="0.3">
      <c r="D288" s="1">
        <v>5</v>
      </c>
      <c r="E288" t="s">
        <v>2717</v>
      </c>
      <c r="F288" t="s">
        <v>2718</v>
      </c>
      <c r="G288" t="s">
        <v>2719</v>
      </c>
      <c r="H288">
        <v>1182</v>
      </c>
      <c r="I288" t="s">
        <v>2716</v>
      </c>
      <c r="J288">
        <v>17</v>
      </c>
      <c r="K288">
        <v>20094</v>
      </c>
      <c r="L288">
        <v>0.03</v>
      </c>
      <c r="M288">
        <v>19491.18</v>
      </c>
      <c r="N288" s="15">
        <v>43008</v>
      </c>
    </row>
    <row r="289" spans="4:14" x14ac:dyDescent="0.3">
      <c r="D289" s="1">
        <v>44</v>
      </c>
      <c r="E289" t="s">
        <v>2713</v>
      </c>
      <c r="F289" t="s">
        <v>2714</v>
      </c>
      <c r="G289" t="s">
        <v>2715</v>
      </c>
      <c r="H289">
        <v>1386</v>
      </c>
      <c r="I289" t="s">
        <v>2716</v>
      </c>
      <c r="J289">
        <v>20</v>
      </c>
      <c r="K289">
        <v>27720</v>
      </c>
      <c r="L289">
        <v>0.03</v>
      </c>
      <c r="M289">
        <v>26888.400000000001</v>
      </c>
      <c r="N289" s="15">
        <v>42761</v>
      </c>
    </row>
    <row r="290" spans="4:14" x14ac:dyDescent="0.3">
      <c r="D290" s="1">
        <v>30</v>
      </c>
      <c r="E290" t="s">
        <v>2787</v>
      </c>
      <c r="F290" t="s">
        <v>2725</v>
      </c>
      <c r="G290" t="s">
        <v>2788</v>
      </c>
      <c r="H290">
        <v>1730</v>
      </c>
      <c r="I290" t="s">
        <v>2716</v>
      </c>
      <c r="J290">
        <v>5</v>
      </c>
      <c r="K290">
        <v>8650</v>
      </c>
      <c r="L290">
        <v>0</v>
      </c>
      <c r="M290">
        <v>8650</v>
      </c>
      <c r="N290" s="15">
        <v>43377</v>
      </c>
    </row>
    <row r="291" spans="4:14" x14ac:dyDescent="0.3">
      <c r="D291" s="1">
        <v>47</v>
      </c>
      <c r="E291" t="s">
        <v>2745</v>
      </c>
      <c r="F291" t="s">
        <v>2729</v>
      </c>
      <c r="G291" t="s">
        <v>2746</v>
      </c>
      <c r="H291">
        <v>1994</v>
      </c>
      <c r="I291" t="s">
        <v>2712</v>
      </c>
      <c r="J291">
        <v>12</v>
      </c>
      <c r="K291">
        <v>23928</v>
      </c>
      <c r="L291">
        <v>0.03</v>
      </c>
      <c r="M291">
        <v>23210.16</v>
      </c>
      <c r="N291" s="15">
        <v>43553</v>
      </c>
    </row>
    <row r="292" spans="4:14" x14ac:dyDescent="0.3">
      <c r="D292" s="1">
        <v>30</v>
      </c>
      <c r="E292" t="s">
        <v>2787</v>
      </c>
      <c r="F292" t="s">
        <v>2725</v>
      </c>
      <c r="G292" t="s">
        <v>2788</v>
      </c>
      <c r="H292">
        <v>1730</v>
      </c>
      <c r="I292" t="s">
        <v>2716</v>
      </c>
      <c r="J292">
        <v>5</v>
      </c>
      <c r="K292">
        <v>8650</v>
      </c>
      <c r="L292">
        <v>0</v>
      </c>
      <c r="M292">
        <v>8650</v>
      </c>
      <c r="N292" s="15">
        <v>43083</v>
      </c>
    </row>
    <row r="293" spans="4:14" x14ac:dyDescent="0.3">
      <c r="D293" s="1">
        <v>5</v>
      </c>
      <c r="E293" t="s">
        <v>2717</v>
      </c>
      <c r="F293" t="s">
        <v>2718</v>
      </c>
      <c r="G293" t="s">
        <v>2719</v>
      </c>
      <c r="H293">
        <v>1182</v>
      </c>
      <c r="I293" t="s">
        <v>2716</v>
      </c>
      <c r="J293">
        <v>17</v>
      </c>
      <c r="K293">
        <v>20094</v>
      </c>
      <c r="L293">
        <v>0.03</v>
      </c>
      <c r="M293">
        <v>19491.18</v>
      </c>
      <c r="N293" s="15">
        <v>43616</v>
      </c>
    </row>
    <row r="294" spans="4:14" x14ac:dyDescent="0.3">
      <c r="D294" s="1">
        <v>10</v>
      </c>
      <c r="E294" t="s">
        <v>2762</v>
      </c>
      <c r="F294" t="s">
        <v>2739</v>
      </c>
      <c r="G294" t="s">
        <v>2763</v>
      </c>
      <c r="H294">
        <v>800</v>
      </c>
      <c r="I294" t="s">
        <v>2716</v>
      </c>
      <c r="J294">
        <v>25</v>
      </c>
      <c r="K294">
        <v>20000</v>
      </c>
      <c r="L294">
        <v>0.03</v>
      </c>
      <c r="M294">
        <v>19400</v>
      </c>
      <c r="N294" s="15">
        <v>42595</v>
      </c>
    </row>
    <row r="295" spans="4:14" x14ac:dyDescent="0.3">
      <c r="D295" s="1">
        <v>55</v>
      </c>
      <c r="E295" t="s">
        <v>2710</v>
      </c>
      <c r="F295" t="s">
        <v>2711</v>
      </c>
      <c r="G295" t="s">
        <v>2711</v>
      </c>
      <c r="H295">
        <v>699</v>
      </c>
      <c r="I295" t="s">
        <v>2712</v>
      </c>
      <c r="J295">
        <v>10</v>
      </c>
      <c r="K295">
        <v>6990</v>
      </c>
      <c r="L295">
        <v>0</v>
      </c>
      <c r="M295">
        <v>6990</v>
      </c>
      <c r="N295" s="15">
        <v>42065</v>
      </c>
    </row>
    <row r="296" spans="4:14" x14ac:dyDescent="0.3">
      <c r="D296" s="1">
        <v>40</v>
      </c>
      <c r="E296" t="s">
        <v>2722</v>
      </c>
      <c r="F296" t="s">
        <v>2714</v>
      </c>
      <c r="G296" t="s">
        <v>2723</v>
      </c>
      <c r="H296">
        <v>847</v>
      </c>
      <c r="I296" t="s">
        <v>2716</v>
      </c>
      <c r="J296">
        <v>15</v>
      </c>
      <c r="K296">
        <v>12705</v>
      </c>
      <c r="L296">
        <v>0</v>
      </c>
      <c r="M296">
        <v>12705</v>
      </c>
      <c r="N296" s="15">
        <v>44101</v>
      </c>
    </row>
    <row r="297" spans="4:14" x14ac:dyDescent="0.3">
      <c r="D297" s="1">
        <v>6</v>
      </c>
      <c r="E297" t="s">
        <v>2782</v>
      </c>
      <c r="F297" t="s">
        <v>2718</v>
      </c>
      <c r="G297" t="s">
        <v>2783</v>
      </c>
      <c r="H297">
        <v>3197</v>
      </c>
      <c r="I297" t="s">
        <v>2712</v>
      </c>
      <c r="J297">
        <v>6</v>
      </c>
      <c r="K297">
        <v>19182</v>
      </c>
      <c r="L297">
        <v>0.03</v>
      </c>
      <c r="M297">
        <v>18606.54</v>
      </c>
      <c r="N297" s="15">
        <v>42664</v>
      </c>
    </row>
    <row r="298" spans="4:14" x14ac:dyDescent="0.3">
      <c r="D298" s="1">
        <v>2</v>
      </c>
      <c r="E298" t="s">
        <v>2778</v>
      </c>
      <c r="F298" t="s">
        <v>2718</v>
      </c>
      <c r="G298" t="s">
        <v>2779</v>
      </c>
      <c r="H298">
        <v>1178</v>
      </c>
      <c r="I298" t="s">
        <v>2712</v>
      </c>
      <c r="J298">
        <v>10</v>
      </c>
      <c r="K298">
        <v>11780</v>
      </c>
      <c r="L298">
        <v>0</v>
      </c>
      <c r="M298">
        <v>11780</v>
      </c>
      <c r="N298" s="15">
        <v>42517</v>
      </c>
    </row>
    <row r="299" spans="4:14" x14ac:dyDescent="0.3">
      <c r="D299" s="1">
        <v>41</v>
      </c>
      <c r="E299" t="s">
        <v>2710</v>
      </c>
      <c r="F299" t="s">
        <v>2711</v>
      </c>
      <c r="G299" t="s">
        <v>2711</v>
      </c>
      <c r="H299">
        <v>699</v>
      </c>
      <c r="I299" t="s">
        <v>2712</v>
      </c>
      <c r="J299">
        <v>10</v>
      </c>
      <c r="K299">
        <v>6990</v>
      </c>
      <c r="L299">
        <v>0</v>
      </c>
      <c r="M299">
        <v>6990</v>
      </c>
      <c r="N299" s="15">
        <v>43553</v>
      </c>
    </row>
    <row r="300" spans="4:14" x14ac:dyDescent="0.3">
      <c r="D300" s="1">
        <v>29</v>
      </c>
      <c r="E300" t="s">
        <v>2750</v>
      </c>
      <c r="F300" t="s">
        <v>2751</v>
      </c>
      <c r="G300" t="s">
        <v>2752</v>
      </c>
      <c r="H300">
        <v>843</v>
      </c>
      <c r="I300" t="s">
        <v>2712</v>
      </c>
      <c r="J300">
        <v>10</v>
      </c>
      <c r="K300">
        <v>8430</v>
      </c>
      <c r="L300">
        <v>0</v>
      </c>
      <c r="M300">
        <v>8430</v>
      </c>
      <c r="N300" s="15">
        <v>43389</v>
      </c>
    </row>
    <row r="301" spans="4:14" x14ac:dyDescent="0.3">
      <c r="D301" s="1">
        <v>15</v>
      </c>
      <c r="E301" t="s">
        <v>2728</v>
      </c>
      <c r="F301" t="s">
        <v>2729</v>
      </c>
      <c r="G301" t="s">
        <v>2730</v>
      </c>
      <c r="H301">
        <v>1994</v>
      </c>
      <c r="I301" t="s">
        <v>2712</v>
      </c>
      <c r="J301">
        <v>17</v>
      </c>
      <c r="K301">
        <v>33898</v>
      </c>
      <c r="L301">
        <v>0.06</v>
      </c>
      <c r="M301">
        <v>31864.12</v>
      </c>
      <c r="N301" s="15">
        <v>42909</v>
      </c>
    </row>
    <row r="302" spans="4:14" x14ac:dyDescent="0.3">
      <c r="D302" s="1">
        <v>24</v>
      </c>
      <c r="E302" t="s">
        <v>2733</v>
      </c>
      <c r="F302" t="s">
        <v>2734</v>
      </c>
      <c r="G302" t="s">
        <v>2735</v>
      </c>
      <c r="H302">
        <v>957</v>
      </c>
      <c r="I302" t="s">
        <v>2716</v>
      </c>
      <c r="J302">
        <v>25</v>
      </c>
      <c r="K302">
        <v>23925</v>
      </c>
      <c r="L302">
        <v>0.03</v>
      </c>
      <c r="M302">
        <v>23207.25</v>
      </c>
      <c r="N302" s="15">
        <v>43547</v>
      </c>
    </row>
    <row r="303" spans="4:14" x14ac:dyDescent="0.3">
      <c r="D303" s="1">
        <v>7</v>
      </c>
      <c r="E303" t="s">
        <v>2774</v>
      </c>
      <c r="F303" t="s">
        <v>2739</v>
      </c>
      <c r="G303" t="s">
        <v>2775</v>
      </c>
      <c r="H303">
        <v>1923</v>
      </c>
      <c r="I303" t="s">
        <v>2716</v>
      </c>
      <c r="J303">
        <v>25</v>
      </c>
      <c r="K303">
        <v>48075</v>
      </c>
      <c r="L303">
        <v>0.06</v>
      </c>
      <c r="M303">
        <v>45190.5</v>
      </c>
      <c r="N303" s="15">
        <v>42569</v>
      </c>
    </row>
    <row r="304" spans="4:14" x14ac:dyDescent="0.3">
      <c r="D304" s="1">
        <v>11</v>
      </c>
      <c r="E304" t="s">
        <v>2741</v>
      </c>
      <c r="F304" t="s">
        <v>2718</v>
      </c>
      <c r="G304" t="s">
        <v>2742</v>
      </c>
      <c r="H304">
        <v>3197</v>
      </c>
      <c r="I304" t="s">
        <v>2712</v>
      </c>
      <c r="J304">
        <v>10</v>
      </c>
      <c r="K304">
        <v>31970</v>
      </c>
      <c r="L304">
        <v>0</v>
      </c>
      <c r="M304">
        <v>31970</v>
      </c>
      <c r="N304" s="15">
        <v>43217</v>
      </c>
    </row>
    <row r="305" spans="4:14" x14ac:dyDescent="0.3">
      <c r="D305" s="1">
        <v>6</v>
      </c>
      <c r="E305" t="s">
        <v>2782</v>
      </c>
      <c r="F305" t="s">
        <v>2718</v>
      </c>
      <c r="G305" t="s">
        <v>2783</v>
      </c>
      <c r="H305">
        <v>3197</v>
      </c>
      <c r="I305" t="s">
        <v>2712</v>
      </c>
      <c r="J305">
        <v>6</v>
      </c>
      <c r="K305">
        <v>19182</v>
      </c>
      <c r="L305">
        <v>0.03</v>
      </c>
      <c r="M305">
        <v>18606.54</v>
      </c>
      <c r="N305" s="15">
        <v>42460</v>
      </c>
    </row>
    <row r="306" spans="4:14" x14ac:dyDescent="0.3">
      <c r="D306" s="1">
        <v>6</v>
      </c>
      <c r="E306" t="s">
        <v>2782</v>
      </c>
      <c r="F306" t="s">
        <v>2718</v>
      </c>
      <c r="G306" t="s">
        <v>2783</v>
      </c>
      <c r="H306">
        <v>3197</v>
      </c>
      <c r="I306" t="s">
        <v>2712</v>
      </c>
      <c r="J306">
        <v>6</v>
      </c>
      <c r="K306">
        <v>19182</v>
      </c>
      <c r="L306">
        <v>0.03</v>
      </c>
      <c r="M306">
        <v>18606.54</v>
      </c>
      <c r="N306" s="15">
        <v>43390</v>
      </c>
    </row>
    <row r="307" spans="4:14" x14ac:dyDescent="0.3">
      <c r="D307" s="1">
        <v>23</v>
      </c>
      <c r="E307" t="s">
        <v>2726</v>
      </c>
      <c r="F307" t="s">
        <v>2711</v>
      </c>
      <c r="G307" t="s">
        <v>2727</v>
      </c>
      <c r="H307">
        <v>2645</v>
      </c>
      <c r="I307" t="s">
        <v>2712</v>
      </c>
      <c r="J307">
        <v>50</v>
      </c>
      <c r="K307">
        <v>132250</v>
      </c>
      <c r="L307">
        <v>0.15</v>
      </c>
      <c r="M307">
        <v>112412.5</v>
      </c>
      <c r="N307" s="15">
        <v>43839</v>
      </c>
    </row>
    <row r="308" spans="4:14" x14ac:dyDescent="0.3">
      <c r="D308" s="1">
        <v>1</v>
      </c>
      <c r="E308" t="s">
        <v>2785</v>
      </c>
      <c r="F308" t="s">
        <v>2739</v>
      </c>
      <c r="G308" t="s">
        <v>2786</v>
      </c>
      <c r="H308">
        <v>876</v>
      </c>
      <c r="I308" t="s">
        <v>2712</v>
      </c>
      <c r="J308">
        <v>20</v>
      </c>
      <c r="K308">
        <v>17520</v>
      </c>
      <c r="L308">
        <v>0.03</v>
      </c>
      <c r="M308">
        <v>16994.400000000001</v>
      </c>
      <c r="N308" s="15">
        <v>42519</v>
      </c>
    </row>
    <row r="309" spans="4:14" x14ac:dyDescent="0.3">
      <c r="D309" s="1">
        <v>52</v>
      </c>
      <c r="E309" t="s">
        <v>2717</v>
      </c>
      <c r="F309" t="s">
        <v>2718</v>
      </c>
      <c r="G309" t="s">
        <v>2719</v>
      </c>
      <c r="H309">
        <v>1182</v>
      </c>
      <c r="I309" t="s">
        <v>2716</v>
      </c>
      <c r="J309">
        <v>17</v>
      </c>
      <c r="K309">
        <v>20094</v>
      </c>
      <c r="L309">
        <v>0.03</v>
      </c>
      <c r="M309">
        <v>19491.18</v>
      </c>
      <c r="N309" s="15">
        <v>44036</v>
      </c>
    </row>
    <row r="310" spans="4:14" x14ac:dyDescent="0.3">
      <c r="D310" s="1">
        <v>8</v>
      </c>
      <c r="E310" t="s">
        <v>2722</v>
      </c>
      <c r="F310" t="s">
        <v>2714</v>
      </c>
      <c r="G310" t="s">
        <v>2723</v>
      </c>
      <c r="H310">
        <v>847</v>
      </c>
      <c r="I310" t="s">
        <v>2716</v>
      </c>
      <c r="J310">
        <v>15</v>
      </c>
      <c r="K310">
        <v>12705</v>
      </c>
      <c r="L310">
        <v>0</v>
      </c>
      <c r="M310">
        <v>12705</v>
      </c>
      <c r="N310" s="15">
        <v>44138</v>
      </c>
    </row>
    <row r="311" spans="4:14" x14ac:dyDescent="0.3">
      <c r="D311" s="1">
        <v>28</v>
      </c>
      <c r="E311" t="s">
        <v>2781</v>
      </c>
      <c r="F311" t="s">
        <v>2729</v>
      </c>
      <c r="G311" t="s">
        <v>2765</v>
      </c>
      <c r="H311">
        <v>1994</v>
      </c>
      <c r="I311" t="s">
        <v>2712</v>
      </c>
      <c r="J311">
        <v>40</v>
      </c>
      <c r="K311">
        <v>79760</v>
      </c>
      <c r="L311">
        <v>0.12</v>
      </c>
      <c r="M311">
        <v>70188.800000000003</v>
      </c>
      <c r="N311" s="15">
        <v>44042</v>
      </c>
    </row>
    <row r="312" spans="4:14" x14ac:dyDescent="0.3">
      <c r="D312" s="1">
        <v>25</v>
      </c>
      <c r="E312" t="s">
        <v>2764</v>
      </c>
      <c r="F312" t="s">
        <v>2729</v>
      </c>
      <c r="G312" t="s">
        <v>2765</v>
      </c>
      <c r="H312">
        <v>1994</v>
      </c>
      <c r="I312" t="s">
        <v>2712</v>
      </c>
      <c r="J312">
        <v>10</v>
      </c>
      <c r="K312">
        <v>19940</v>
      </c>
      <c r="L312">
        <v>0.03</v>
      </c>
      <c r="M312">
        <v>19341.8</v>
      </c>
      <c r="N312" s="15">
        <v>42293</v>
      </c>
    </row>
    <row r="313" spans="4:14" x14ac:dyDescent="0.3">
      <c r="D313" s="1">
        <v>38</v>
      </c>
      <c r="E313" t="s">
        <v>2717</v>
      </c>
      <c r="F313" t="s">
        <v>2718</v>
      </c>
      <c r="G313" t="s">
        <v>2719</v>
      </c>
      <c r="H313">
        <v>1182</v>
      </c>
      <c r="I313" t="s">
        <v>2716</v>
      </c>
      <c r="J313">
        <v>17</v>
      </c>
      <c r="K313">
        <v>20094</v>
      </c>
      <c r="L313">
        <v>0.03</v>
      </c>
      <c r="M313">
        <v>19491.18</v>
      </c>
      <c r="N313" s="15">
        <v>43338</v>
      </c>
    </row>
    <row r="314" spans="4:14" x14ac:dyDescent="0.3">
      <c r="D314" s="1">
        <v>15</v>
      </c>
      <c r="E314" t="s">
        <v>2728</v>
      </c>
      <c r="F314" t="s">
        <v>2729</v>
      </c>
      <c r="G314" t="s">
        <v>2730</v>
      </c>
      <c r="H314">
        <v>1994</v>
      </c>
      <c r="I314" t="s">
        <v>2712</v>
      </c>
      <c r="J314">
        <v>17</v>
      </c>
      <c r="K314">
        <v>33898</v>
      </c>
      <c r="L314">
        <v>0.06</v>
      </c>
      <c r="M314">
        <v>31864.12</v>
      </c>
      <c r="N314" s="15">
        <v>43272</v>
      </c>
    </row>
    <row r="315" spans="4:14" x14ac:dyDescent="0.3">
      <c r="D315" s="1">
        <v>17</v>
      </c>
      <c r="E315" t="s">
        <v>2747</v>
      </c>
      <c r="F315" t="s">
        <v>2718</v>
      </c>
      <c r="G315" t="s">
        <v>2737</v>
      </c>
      <c r="H315">
        <v>967</v>
      </c>
      <c r="I315" t="s">
        <v>2712</v>
      </c>
      <c r="J315">
        <v>12</v>
      </c>
      <c r="K315">
        <v>11604</v>
      </c>
      <c r="L315">
        <v>0</v>
      </c>
      <c r="M315">
        <v>11604</v>
      </c>
      <c r="N315" s="15">
        <v>42333</v>
      </c>
    </row>
    <row r="316" spans="4:14" x14ac:dyDescent="0.3">
      <c r="D316" s="1">
        <v>56</v>
      </c>
      <c r="E316" t="s">
        <v>2762</v>
      </c>
      <c r="F316" t="s">
        <v>2739</v>
      </c>
      <c r="G316" t="s">
        <v>2763</v>
      </c>
      <c r="H316">
        <v>800</v>
      </c>
      <c r="I316" t="s">
        <v>2716</v>
      </c>
      <c r="J316">
        <v>40</v>
      </c>
      <c r="K316">
        <v>32000</v>
      </c>
      <c r="L316">
        <v>0.03</v>
      </c>
      <c r="M316">
        <v>31040</v>
      </c>
      <c r="N316" s="15">
        <v>42754</v>
      </c>
    </row>
    <row r="317" spans="4:14" x14ac:dyDescent="0.3">
      <c r="D317" s="1">
        <v>41</v>
      </c>
      <c r="E317" t="s">
        <v>2710</v>
      </c>
      <c r="F317" t="s">
        <v>2711</v>
      </c>
      <c r="G317" t="s">
        <v>2711</v>
      </c>
      <c r="H317">
        <v>699</v>
      </c>
      <c r="I317" t="s">
        <v>2712</v>
      </c>
      <c r="J317">
        <v>10</v>
      </c>
      <c r="K317">
        <v>6990</v>
      </c>
      <c r="L317">
        <v>0</v>
      </c>
      <c r="M317">
        <v>6990</v>
      </c>
      <c r="N317" s="15">
        <v>42483</v>
      </c>
    </row>
    <row r="318" spans="4:14" x14ac:dyDescent="0.3">
      <c r="D318" s="1">
        <v>46</v>
      </c>
      <c r="E318" t="s">
        <v>2724</v>
      </c>
      <c r="F318" t="s">
        <v>2725</v>
      </c>
      <c r="G318" t="s">
        <v>2725</v>
      </c>
      <c r="H318">
        <v>770</v>
      </c>
      <c r="I318" t="s">
        <v>2716</v>
      </c>
      <c r="J318">
        <v>20</v>
      </c>
      <c r="K318">
        <v>15400</v>
      </c>
      <c r="L318">
        <v>0.03</v>
      </c>
      <c r="M318">
        <v>14938</v>
      </c>
      <c r="N318" s="15">
        <v>43299</v>
      </c>
    </row>
    <row r="319" spans="4:14" x14ac:dyDescent="0.3">
      <c r="D319" s="1">
        <v>1</v>
      </c>
      <c r="E319" t="s">
        <v>2785</v>
      </c>
      <c r="F319" t="s">
        <v>2739</v>
      </c>
      <c r="G319" t="s">
        <v>2786</v>
      </c>
      <c r="H319">
        <v>876</v>
      </c>
      <c r="I319" t="s">
        <v>2712</v>
      </c>
      <c r="J319">
        <v>20</v>
      </c>
      <c r="K319">
        <v>17520</v>
      </c>
      <c r="L319">
        <v>0.03</v>
      </c>
      <c r="M319">
        <v>16994.400000000001</v>
      </c>
      <c r="N319" s="15">
        <v>43746</v>
      </c>
    </row>
    <row r="320" spans="4:14" x14ac:dyDescent="0.3">
      <c r="D320" s="1">
        <v>41</v>
      </c>
      <c r="E320" t="s">
        <v>2710</v>
      </c>
      <c r="F320" t="s">
        <v>2711</v>
      </c>
      <c r="G320" t="s">
        <v>2711</v>
      </c>
      <c r="H320">
        <v>699</v>
      </c>
      <c r="I320" t="s">
        <v>2712</v>
      </c>
      <c r="J320">
        <v>10</v>
      </c>
      <c r="K320">
        <v>6990</v>
      </c>
      <c r="L320">
        <v>0</v>
      </c>
      <c r="M320">
        <v>6990</v>
      </c>
      <c r="N320" s="15">
        <v>43947</v>
      </c>
    </row>
    <row r="321" spans="4:14" x14ac:dyDescent="0.3">
      <c r="D321" s="1">
        <v>16</v>
      </c>
      <c r="E321" t="s">
        <v>2770</v>
      </c>
      <c r="F321" t="s">
        <v>2751</v>
      </c>
      <c r="G321" t="s">
        <v>2771</v>
      </c>
      <c r="H321">
        <v>843</v>
      </c>
      <c r="I321" t="s">
        <v>2712</v>
      </c>
      <c r="J321">
        <v>5</v>
      </c>
      <c r="K321">
        <v>4215</v>
      </c>
      <c r="L321">
        <v>0</v>
      </c>
      <c r="M321">
        <v>4215</v>
      </c>
      <c r="N321" s="15">
        <v>42172</v>
      </c>
    </row>
    <row r="322" spans="4:14" x14ac:dyDescent="0.3">
      <c r="D322" s="1">
        <v>49</v>
      </c>
      <c r="E322" t="s">
        <v>2768</v>
      </c>
      <c r="F322" t="s">
        <v>2754</v>
      </c>
      <c r="G322" t="s">
        <v>2769</v>
      </c>
      <c r="H322">
        <v>617</v>
      </c>
      <c r="I322" t="s">
        <v>2712</v>
      </c>
      <c r="J322">
        <v>25</v>
      </c>
      <c r="K322">
        <v>15425</v>
      </c>
      <c r="L322">
        <v>0</v>
      </c>
      <c r="M322">
        <v>15425</v>
      </c>
      <c r="N322" s="15">
        <v>43717</v>
      </c>
    </row>
    <row r="323" spans="4:14" x14ac:dyDescent="0.3">
      <c r="D323" s="1">
        <v>43</v>
      </c>
      <c r="E323" t="s">
        <v>2741</v>
      </c>
      <c r="F323" t="s">
        <v>2718</v>
      </c>
      <c r="G323" t="s">
        <v>2732</v>
      </c>
      <c r="H323">
        <v>759</v>
      </c>
      <c r="I323" t="s">
        <v>2712</v>
      </c>
      <c r="J323">
        <v>10</v>
      </c>
      <c r="K323">
        <v>7590</v>
      </c>
      <c r="L323">
        <v>0</v>
      </c>
      <c r="M323">
        <v>7590</v>
      </c>
      <c r="N323" s="15">
        <v>44060</v>
      </c>
    </row>
    <row r="324" spans="4:14" x14ac:dyDescent="0.3">
      <c r="D324" s="1">
        <v>52</v>
      </c>
      <c r="E324" t="s">
        <v>2717</v>
      </c>
      <c r="F324" t="s">
        <v>2718</v>
      </c>
      <c r="G324" t="s">
        <v>2719</v>
      </c>
      <c r="H324">
        <v>1182</v>
      </c>
      <c r="I324" t="s">
        <v>2716</v>
      </c>
      <c r="J324">
        <v>17</v>
      </c>
      <c r="K324">
        <v>20094</v>
      </c>
      <c r="L324">
        <v>0.03</v>
      </c>
      <c r="M324">
        <v>19491.18</v>
      </c>
      <c r="N324" s="15">
        <v>42858</v>
      </c>
    </row>
    <row r="325" spans="4:14" x14ac:dyDescent="0.3">
      <c r="D325" s="1">
        <v>7</v>
      </c>
      <c r="E325" t="s">
        <v>2774</v>
      </c>
      <c r="F325" t="s">
        <v>2739</v>
      </c>
      <c r="G325" t="s">
        <v>2775</v>
      </c>
      <c r="H325">
        <v>1923</v>
      </c>
      <c r="I325" t="s">
        <v>2716</v>
      </c>
      <c r="J325">
        <v>25</v>
      </c>
      <c r="K325">
        <v>48075</v>
      </c>
      <c r="L325">
        <v>0.06</v>
      </c>
      <c r="M325">
        <v>45190.5</v>
      </c>
      <c r="N325" s="15">
        <v>42676</v>
      </c>
    </row>
    <row r="326" spans="4:14" x14ac:dyDescent="0.3">
      <c r="D326" s="1">
        <v>41</v>
      </c>
      <c r="E326" t="s">
        <v>2710</v>
      </c>
      <c r="F326" t="s">
        <v>2711</v>
      </c>
      <c r="G326" t="s">
        <v>2711</v>
      </c>
      <c r="H326">
        <v>699</v>
      </c>
      <c r="I326" t="s">
        <v>2712</v>
      </c>
      <c r="J326">
        <v>10</v>
      </c>
      <c r="K326">
        <v>6990</v>
      </c>
      <c r="L326">
        <v>0</v>
      </c>
      <c r="M326">
        <v>6990</v>
      </c>
      <c r="N326" s="15">
        <v>42050</v>
      </c>
    </row>
    <row r="327" spans="4:14" x14ac:dyDescent="0.3">
      <c r="D327" s="1">
        <v>50</v>
      </c>
      <c r="E327" t="s">
        <v>2743</v>
      </c>
      <c r="F327" t="s">
        <v>2714</v>
      </c>
      <c r="G327" t="s">
        <v>2744</v>
      </c>
      <c r="H327">
        <v>912</v>
      </c>
      <c r="I327" t="s">
        <v>2716</v>
      </c>
      <c r="J327">
        <v>20</v>
      </c>
      <c r="K327">
        <v>18240</v>
      </c>
      <c r="L327">
        <v>0</v>
      </c>
      <c r="M327">
        <v>18240</v>
      </c>
      <c r="N327" s="15">
        <v>42889</v>
      </c>
    </row>
    <row r="328" spans="4:14" x14ac:dyDescent="0.3">
      <c r="D328" s="1">
        <v>8</v>
      </c>
      <c r="E328" t="s">
        <v>2722</v>
      </c>
      <c r="F328" t="s">
        <v>2714</v>
      </c>
      <c r="G328" t="s">
        <v>2723</v>
      </c>
      <c r="H328">
        <v>847</v>
      </c>
      <c r="I328" t="s">
        <v>2716</v>
      </c>
      <c r="J328">
        <v>15</v>
      </c>
      <c r="K328">
        <v>12705</v>
      </c>
      <c r="L328">
        <v>0</v>
      </c>
      <c r="M328">
        <v>12705</v>
      </c>
      <c r="N328" s="15">
        <v>44151</v>
      </c>
    </row>
    <row r="329" spans="4:14" x14ac:dyDescent="0.3">
      <c r="D329" s="1">
        <v>1</v>
      </c>
      <c r="E329" t="s">
        <v>2785</v>
      </c>
      <c r="F329" t="s">
        <v>2739</v>
      </c>
      <c r="G329" t="s">
        <v>2786</v>
      </c>
      <c r="H329">
        <v>876</v>
      </c>
      <c r="I329" t="s">
        <v>2712</v>
      </c>
      <c r="J329">
        <v>20</v>
      </c>
      <c r="K329">
        <v>17520</v>
      </c>
      <c r="L329">
        <v>0.03</v>
      </c>
      <c r="M329">
        <v>16994.400000000001</v>
      </c>
      <c r="N329" s="15">
        <v>43616</v>
      </c>
    </row>
    <row r="330" spans="4:14" x14ac:dyDescent="0.3">
      <c r="D330" s="1">
        <v>30</v>
      </c>
      <c r="E330" t="s">
        <v>2787</v>
      </c>
      <c r="F330" t="s">
        <v>2725</v>
      </c>
      <c r="G330" t="s">
        <v>2788</v>
      </c>
      <c r="H330">
        <v>1730</v>
      </c>
      <c r="I330" t="s">
        <v>2716</v>
      </c>
      <c r="J330">
        <v>5</v>
      </c>
      <c r="K330">
        <v>8650</v>
      </c>
      <c r="L330">
        <v>0</v>
      </c>
      <c r="M330">
        <v>8650</v>
      </c>
      <c r="N330" s="15">
        <v>43632</v>
      </c>
    </row>
    <row r="331" spans="4:14" x14ac:dyDescent="0.3">
      <c r="D331" s="1">
        <v>11</v>
      </c>
      <c r="E331" t="s">
        <v>2741</v>
      </c>
      <c r="F331" t="s">
        <v>2718</v>
      </c>
      <c r="G331" t="s">
        <v>2742</v>
      </c>
      <c r="H331">
        <v>3197</v>
      </c>
      <c r="I331" t="s">
        <v>2712</v>
      </c>
      <c r="J331">
        <v>10</v>
      </c>
      <c r="K331">
        <v>31970</v>
      </c>
      <c r="L331">
        <v>0</v>
      </c>
      <c r="M331">
        <v>31970</v>
      </c>
      <c r="N331" s="15">
        <v>43631</v>
      </c>
    </row>
    <row r="332" spans="4:14" x14ac:dyDescent="0.3">
      <c r="D332" s="1">
        <v>55</v>
      </c>
      <c r="E332" t="s">
        <v>2710</v>
      </c>
      <c r="F332" t="s">
        <v>2711</v>
      </c>
      <c r="G332" t="s">
        <v>2711</v>
      </c>
      <c r="H332">
        <v>699</v>
      </c>
      <c r="I332" t="s">
        <v>2712</v>
      </c>
      <c r="J332">
        <v>10</v>
      </c>
      <c r="K332">
        <v>6990</v>
      </c>
      <c r="L332">
        <v>0</v>
      </c>
      <c r="M332">
        <v>6990</v>
      </c>
      <c r="N332" s="15">
        <v>43317</v>
      </c>
    </row>
    <row r="333" spans="4:14" x14ac:dyDescent="0.3">
      <c r="D333" s="1">
        <v>36</v>
      </c>
      <c r="E333" t="s">
        <v>2743</v>
      </c>
      <c r="F333" t="s">
        <v>2714</v>
      </c>
      <c r="G333" t="s">
        <v>2744</v>
      </c>
      <c r="H333">
        <v>912</v>
      </c>
      <c r="I333" t="s">
        <v>2716</v>
      </c>
      <c r="J333">
        <v>15</v>
      </c>
      <c r="K333">
        <v>13680</v>
      </c>
      <c r="L333">
        <v>0</v>
      </c>
      <c r="M333">
        <v>13680</v>
      </c>
      <c r="N333" s="15">
        <v>44039</v>
      </c>
    </row>
    <row r="334" spans="4:14" x14ac:dyDescent="0.3">
      <c r="D334" s="1">
        <v>53</v>
      </c>
      <c r="E334" t="s">
        <v>2774</v>
      </c>
      <c r="F334" t="s">
        <v>2739</v>
      </c>
      <c r="G334" t="s">
        <v>2775</v>
      </c>
      <c r="H334">
        <v>1923</v>
      </c>
      <c r="I334" t="s">
        <v>2716</v>
      </c>
      <c r="J334">
        <v>35</v>
      </c>
      <c r="K334">
        <v>67305</v>
      </c>
      <c r="L334">
        <v>0.06</v>
      </c>
      <c r="M334">
        <v>63266.7</v>
      </c>
      <c r="N334" s="15">
        <v>42217</v>
      </c>
    </row>
    <row r="335" spans="4:14" x14ac:dyDescent="0.3">
      <c r="D335" s="1">
        <v>10</v>
      </c>
      <c r="E335" t="s">
        <v>2762</v>
      </c>
      <c r="F335" t="s">
        <v>2739</v>
      </c>
      <c r="G335" t="s">
        <v>2763</v>
      </c>
      <c r="H335">
        <v>800</v>
      </c>
      <c r="I335" t="s">
        <v>2716</v>
      </c>
      <c r="J335">
        <v>25</v>
      </c>
      <c r="K335">
        <v>20000</v>
      </c>
      <c r="L335">
        <v>0.03</v>
      </c>
      <c r="M335">
        <v>19400</v>
      </c>
      <c r="N335" s="15">
        <v>42668</v>
      </c>
    </row>
    <row r="336" spans="4:14" x14ac:dyDescent="0.3">
      <c r="D336" s="1">
        <v>0</v>
      </c>
      <c r="E336" t="s">
        <v>2753</v>
      </c>
      <c r="F336" t="s">
        <v>2754</v>
      </c>
      <c r="G336" t="s">
        <v>2755</v>
      </c>
      <c r="H336">
        <v>620</v>
      </c>
      <c r="I336" t="s">
        <v>2712</v>
      </c>
      <c r="J336">
        <v>30</v>
      </c>
      <c r="K336">
        <v>18600</v>
      </c>
      <c r="L336">
        <v>0.03</v>
      </c>
      <c r="M336">
        <v>18042</v>
      </c>
      <c r="N336" s="15">
        <v>43751</v>
      </c>
    </row>
    <row r="337" spans="4:14" x14ac:dyDescent="0.3">
      <c r="D337" s="1">
        <v>53</v>
      </c>
      <c r="E337" t="s">
        <v>2774</v>
      </c>
      <c r="F337" t="s">
        <v>2739</v>
      </c>
      <c r="G337" t="s">
        <v>2775</v>
      </c>
      <c r="H337">
        <v>1923</v>
      </c>
      <c r="I337" t="s">
        <v>2716</v>
      </c>
      <c r="J337">
        <v>35</v>
      </c>
      <c r="K337">
        <v>67305</v>
      </c>
      <c r="L337">
        <v>0.06</v>
      </c>
      <c r="M337">
        <v>63266.7</v>
      </c>
      <c r="N337" s="15">
        <v>42803</v>
      </c>
    </row>
    <row r="338" spans="4:14" x14ac:dyDescent="0.3">
      <c r="D338" s="1">
        <v>54</v>
      </c>
      <c r="E338" t="s">
        <v>2722</v>
      </c>
      <c r="F338" t="s">
        <v>2714</v>
      </c>
      <c r="G338" t="s">
        <v>2723</v>
      </c>
      <c r="H338">
        <v>847</v>
      </c>
      <c r="I338" t="s">
        <v>2716</v>
      </c>
      <c r="J338">
        <v>15</v>
      </c>
      <c r="K338">
        <v>12705</v>
      </c>
      <c r="L338">
        <v>0</v>
      </c>
      <c r="M338">
        <v>12705</v>
      </c>
      <c r="N338" s="15">
        <v>43214</v>
      </c>
    </row>
    <row r="339" spans="4:14" x14ac:dyDescent="0.3">
      <c r="D339" s="1">
        <v>46</v>
      </c>
      <c r="E339" t="s">
        <v>2724</v>
      </c>
      <c r="F339" t="s">
        <v>2725</v>
      </c>
      <c r="G339" t="s">
        <v>2725</v>
      </c>
      <c r="H339">
        <v>770</v>
      </c>
      <c r="I339" t="s">
        <v>2716</v>
      </c>
      <c r="J339">
        <v>20</v>
      </c>
      <c r="K339">
        <v>15400</v>
      </c>
      <c r="L339">
        <v>0.03</v>
      </c>
      <c r="M339">
        <v>14938</v>
      </c>
      <c r="N339" s="15">
        <v>43606</v>
      </c>
    </row>
    <row r="340" spans="4:14" x14ac:dyDescent="0.3">
      <c r="D340" s="1">
        <v>16</v>
      </c>
      <c r="E340" t="s">
        <v>2770</v>
      </c>
      <c r="F340" t="s">
        <v>2751</v>
      </c>
      <c r="G340" t="s">
        <v>2771</v>
      </c>
      <c r="H340">
        <v>843</v>
      </c>
      <c r="I340" t="s">
        <v>2712</v>
      </c>
      <c r="J340">
        <v>5</v>
      </c>
      <c r="K340">
        <v>4215</v>
      </c>
      <c r="L340">
        <v>0</v>
      </c>
      <c r="M340">
        <v>4215</v>
      </c>
      <c r="N340" s="15">
        <v>42475</v>
      </c>
    </row>
    <row r="341" spans="4:14" x14ac:dyDescent="0.3">
      <c r="D341" s="1">
        <v>5</v>
      </c>
      <c r="E341" t="s">
        <v>2717</v>
      </c>
      <c r="F341" t="s">
        <v>2718</v>
      </c>
      <c r="G341" t="s">
        <v>2719</v>
      </c>
      <c r="H341">
        <v>1182</v>
      </c>
      <c r="I341" t="s">
        <v>2716</v>
      </c>
      <c r="J341">
        <v>17</v>
      </c>
      <c r="K341">
        <v>20094</v>
      </c>
      <c r="L341">
        <v>0.03</v>
      </c>
      <c r="M341">
        <v>19491.18</v>
      </c>
      <c r="N341" s="15">
        <v>43210</v>
      </c>
    </row>
    <row r="342" spans="4:14" x14ac:dyDescent="0.3">
      <c r="D342" s="1">
        <v>27</v>
      </c>
      <c r="E342" t="s">
        <v>2748</v>
      </c>
      <c r="F342" t="s">
        <v>2729</v>
      </c>
      <c r="G342" t="s">
        <v>2746</v>
      </c>
      <c r="H342">
        <v>1994</v>
      </c>
      <c r="I342" t="s">
        <v>2712</v>
      </c>
      <c r="J342">
        <v>25</v>
      </c>
      <c r="K342">
        <v>49850</v>
      </c>
      <c r="L342">
        <v>0.06</v>
      </c>
      <c r="M342">
        <v>46859</v>
      </c>
      <c r="N342" s="15">
        <v>42681</v>
      </c>
    </row>
    <row r="343" spans="4:14" x14ac:dyDescent="0.3">
      <c r="D343" s="1">
        <v>23</v>
      </c>
      <c r="E343" t="s">
        <v>2726</v>
      </c>
      <c r="F343" t="s">
        <v>2711</v>
      </c>
      <c r="G343" t="s">
        <v>2727</v>
      </c>
      <c r="H343">
        <v>2645</v>
      </c>
      <c r="I343" t="s">
        <v>2712</v>
      </c>
      <c r="J343">
        <v>50</v>
      </c>
      <c r="K343">
        <v>132250</v>
      </c>
      <c r="L343">
        <v>0.15</v>
      </c>
      <c r="M343">
        <v>112412.5</v>
      </c>
      <c r="N343" s="15">
        <v>43477</v>
      </c>
    </row>
    <row r="344" spans="4:14" x14ac:dyDescent="0.3">
      <c r="D344" s="1">
        <v>1</v>
      </c>
      <c r="E344" t="s">
        <v>2785</v>
      </c>
      <c r="F344" t="s">
        <v>2739</v>
      </c>
      <c r="G344" t="s">
        <v>2786</v>
      </c>
      <c r="H344">
        <v>876</v>
      </c>
      <c r="I344" t="s">
        <v>2712</v>
      </c>
      <c r="J344">
        <v>20</v>
      </c>
      <c r="K344">
        <v>17520</v>
      </c>
      <c r="L344">
        <v>0.03</v>
      </c>
      <c r="M344">
        <v>16994.400000000001</v>
      </c>
      <c r="N344" s="15">
        <v>42641</v>
      </c>
    </row>
    <row r="345" spans="4:14" x14ac:dyDescent="0.3">
      <c r="D345" s="1">
        <v>10</v>
      </c>
      <c r="E345" t="s">
        <v>2762</v>
      </c>
      <c r="F345" t="s">
        <v>2739</v>
      </c>
      <c r="G345" t="s">
        <v>2763</v>
      </c>
      <c r="H345">
        <v>800</v>
      </c>
      <c r="I345" t="s">
        <v>2716</v>
      </c>
      <c r="J345">
        <v>25</v>
      </c>
      <c r="K345">
        <v>20000</v>
      </c>
      <c r="L345">
        <v>0.03</v>
      </c>
      <c r="M345">
        <v>19400</v>
      </c>
      <c r="N345" s="15">
        <v>44096</v>
      </c>
    </row>
    <row r="346" spans="4:14" x14ac:dyDescent="0.3">
      <c r="D346" s="1">
        <v>20</v>
      </c>
      <c r="E346" t="s">
        <v>2766</v>
      </c>
      <c r="F346" t="s">
        <v>2734</v>
      </c>
      <c r="G346" t="s">
        <v>2767</v>
      </c>
      <c r="H346">
        <v>2198</v>
      </c>
      <c r="I346" t="s">
        <v>2712</v>
      </c>
      <c r="J346">
        <v>35</v>
      </c>
      <c r="K346">
        <v>76930</v>
      </c>
      <c r="L346">
        <v>0.12</v>
      </c>
      <c r="M346">
        <v>67698.399999999994</v>
      </c>
      <c r="N346" s="15">
        <v>43743</v>
      </c>
    </row>
    <row r="347" spans="4:14" x14ac:dyDescent="0.3">
      <c r="D347" s="1">
        <v>30</v>
      </c>
      <c r="E347" t="s">
        <v>2787</v>
      </c>
      <c r="F347" t="s">
        <v>2725</v>
      </c>
      <c r="G347" t="s">
        <v>2788</v>
      </c>
      <c r="H347">
        <v>1730</v>
      </c>
      <c r="I347" t="s">
        <v>2716</v>
      </c>
      <c r="J347">
        <v>5</v>
      </c>
      <c r="K347">
        <v>8650</v>
      </c>
      <c r="L347">
        <v>0</v>
      </c>
      <c r="M347">
        <v>8650</v>
      </c>
      <c r="N347" s="15">
        <v>42877</v>
      </c>
    </row>
    <row r="348" spans="4:14" x14ac:dyDescent="0.3">
      <c r="D348" s="1">
        <v>0</v>
      </c>
      <c r="E348" t="s">
        <v>2753</v>
      </c>
      <c r="F348" t="s">
        <v>2754</v>
      </c>
      <c r="G348" t="s">
        <v>2755</v>
      </c>
      <c r="H348">
        <v>620</v>
      </c>
      <c r="I348" t="s">
        <v>2712</v>
      </c>
      <c r="J348">
        <v>30</v>
      </c>
      <c r="K348">
        <v>18600</v>
      </c>
      <c r="L348">
        <v>0.03</v>
      </c>
      <c r="M348">
        <v>18042</v>
      </c>
      <c r="N348" s="15">
        <v>43271</v>
      </c>
    </row>
    <row r="349" spans="4:14" x14ac:dyDescent="0.3">
      <c r="D349" s="1">
        <v>52</v>
      </c>
      <c r="E349" t="s">
        <v>2717</v>
      </c>
      <c r="F349" t="s">
        <v>2718</v>
      </c>
      <c r="G349" t="s">
        <v>2719</v>
      </c>
      <c r="H349">
        <v>1182</v>
      </c>
      <c r="I349" t="s">
        <v>2716</v>
      </c>
      <c r="J349">
        <v>17</v>
      </c>
      <c r="K349">
        <v>20094</v>
      </c>
      <c r="L349">
        <v>0.03</v>
      </c>
      <c r="M349">
        <v>19491.18</v>
      </c>
      <c r="N349" s="15">
        <v>43865</v>
      </c>
    </row>
    <row r="350" spans="4:14" x14ac:dyDescent="0.3">
      <c r="D350" s="1">
        <v>22</v>
      </c>
      <c r="E350" t="s">
        <v>2756</v>
      </c>
      <c r="F350" t="s">
        <v>2757</v>
      </c>
      <c r="G350" t="s">
        <v>2757</v>
      </c>
      <c r="H350">
        <v>4889</v>
      </c>
      <c r="I350" t="s">
        <v>2712</v>
      </c>
      <c r="J350">
        <v>18</v>
      </c>
      <c r="K350">
        <v>88002</v>
      </c>
      <c r="L350">
        <v>0.12</v>
      </c>
      <c r="M350">
        <v>77441.759999999995</v>
      </c>
      <c r="N350" s="15">
        <v>44123</v>
      </c>
    </row>
    <row r="351" spans="4:14" x14ac:dyDescent="0.3">
      <c r="D351" s="1">
        <v>9</v>
      </c>
      <c r="E351" t="s">
        <v>2710</v>
      </c>
      <c r="F351" t="s">
        <v>2711</v>
      </c>
      <c r="G351" t="s">
        <v>2711</v>
      </c>
      <c r="H351">
        <v>699</v>
      </c>
      <c r="I351" t="s">
        <v>2712</v>
      </c>
      <c r="J351">
        <v>10</v>
      </c>
      <c r="K351">
        <v>6990</v>
      </c>
      <c r="L351">
        <v>0</v>
      </c>
      <c r="M351">
        <v>6990</v>
      </c>
      <c r="N351" s="15">
        <v>43792</v>
      </c>
    </row>
    <row r="352" spans="4:14" x14ac:dyDescent="0.3">
      <c r="D352" s="1">
        <v>54</v>
      </c>
      <c r="E352" t="s">
        <v>2722</v>
      </c>
      <c r="F352" t="s">
        <v>2714</v>
      </c>
      <c r="G352" t="s">
        <v>2723</v>
      </c>
      <c r="H352">
        <v>847</v>
      </c>
      <c r="I352" t="s">
        <v>2716</v>
      </c>
      <c r="J352">
        <v>15</v>
      </c>
      <c r="K352">
        <v>12705</v>
      </c>
      <c r="L352">
        <v>0</v>
      </c>
      <c r="M352">
        <v>12705</v>
      </c>
      <c r="N352" s="15">
        <v>42528</v>
      </c>
    </row>
    <row r="353" spans="4:14" x14ac:dyDescent="0.3">
      <c r="D353" s="1">
        <v>45</v>
      </c>
      <c r="E353" t="s">
        <v>2731</v>
      </c>
      <c r="F353" t="s">
        <v>2718</v>
      </c>
      <c r="G353" t="s">
        <v>2732</v>
      </c>
      <c r="H353">
        <v>759</v>
      </c>
      <c r="I353" t="s">
        <v>2712</v>
      </c>
      <c r="J353">
        <v>14</v>
      </c>
      <c r="K353">
        <v>10626</v>
      </c>
      <c r="L353">
        <v>0</v>
      </c>
      <c r="M353">
        <v>10626</v>
      </c>
      <c r="N353" s="15">
        <v>42618</v>
      </c>
    </row>
    <row r="354" spans="4:14" x14ac:dyDescent="0.3">
      <c r="D354" s="1">
        <v>43</v>
      </c>
      <c r="E354" t="s">
        <v>2741</v>
      </c>
      <c r="F354" t="s">
        <v>2718</v>
      </c>
      <c r="G354" t="s">
        <v>2732</v>
      </c>
      <c r="H354">
        <v>759</v>
      </c>
      <c r="I354" t="s">
        <v>2712</v>
      </c>
      <c r="J354">
        <v>10</v>
      </c>
      <c r="K354">
        <v>7590</v>
      </c>
      <c r="L354">
        <v>0</v>
      </c>
      <c r="M354">
        <v>7590</v>
      </c>
      <c r="N354" s="15">
        <v>42403</v>
      </c>
    </row>
    <row r="355" spans="4:14" x14ac:dyDescent="0.3">
      <c r="D355" s="1">
        <v>32</v>
      </c>
      <c r="E355" t="s">
        <v>2736</v>
      </c>
      <c r="F355" t="s">
        <v>2718</v>
      </c>
      <c r="G355" t="s">
        <v>2737</v>
      </c>
      <c r="H355">
        <v>967</v>
      </c>
      <c r="I355" t="s">
        <v>2712</v>
      </c>
      <c r="J355">
        <v>8</v>
      </c>
      <c r="K355">
        <v>7736</v>
      </c>
      <c r="L355">
        <v>0</v>
      </c>
      <c r="M355">
        <v>7736</v>
      </c>
      <c r="N355" s="15">
        <v>43021</v>
      </c>
    </row>
    <row r="356" spans="4:14" x14ac:dyDescent="0.3">
      <c r="D356" s="1">
        <v>30</v>
      </c>
      <c r="E356" t="s">
        <v>2787</v>
      </c>
      <c r="F356" t="s">
        <v>2725</v>
      </c>
      <c r="G356" t="s">
        <v>2788</v>
      </c>
      <c r="H356">
        <v>1730</v>
      </c>
      <c r="I356" t="s">
        <v>2716</v>
      </c>
      <c r="J356">
        <v>5</v>
      </c>
      <c r="K356">
        <v>8650</v>
      </c>
      <c r="L356">
        <v>0</v>
      </c>
      <c r="M356">
        <v>8650</v>
      </c>
      <c r="N356" s="15">
        <v>43794</v>
      </c>
    </row>
    <row r="357" spans="4:14" x14ac:dyDescent="0.3">
      <c r="D357" s="1">
        <v>36</v>
      </c>
      <c r="E357" t="s">
        <v>2743</v>
      </c>
      <c r="F357" t="s">
        <v>2714</v>
      </c>
      <c r="G357" t="s">
        <v>2744</v>
      </c>
      <c r="H357">
        <v>912</v>
      </c>
      <c r="I357" t="s">
        <v>2716</v>
      </c>
      <c r="J357">
        <v>15</v>
      </c>
      <c r="K357">
        <v>13680</v>
      </c>
      <c r="L357">
        <v>0</v>
      </c>
      <c r="M357">
        <v>13680</v>
      </c>
      <c r="N357" s="15">
        <v>44082</v>
      </c>
    </row>
    <row r="358" spans="4:14" x14ac:dyDescent="0.3">
      <c r="D358" s="1">
        <v>33</v>
      </c>
      <c r="E358" t="s">
        <v>2745</v>
      </c>
      <c r="F358" t="s">
        <v>2729</v>
      </c>
      <c r="G358" t="s">
        <v>2746</v>
      </c>
      <c r="H358">
        <v>1994</v>
      </c>
      <c r="I358" t="s">
        <v>2712</v>
      </c>
      <c r="J358">
        <v>12</v>
      </c>
      <c r="K358">
        <v>23928</v>
      </c>
      <c r="L358">
        <v>0.03</v>
      </c>
      <c r="M358">
        <v>23210.16</v>
      </c>
      <c r="N358" s="15">
        <v>42533</v>
      </c>
    </row>
    <row r="359" spans="4:14" x14ac:dyDescent="0.3">
      <c r="D359" s="1">
        <v>13</v>
      </c>
      <c r="E359" t="s">
        <v>2731</v>
      </c>
      <c r="F359" t="s">
        <v>2718</v>
      </c>
      <c r="G359" t="s">
        <v>2732</v>
      </c>
      <c r="H359">
        <v>759</v>
      </c>
      <c r="I359" t="s">
        <v>2712</v>
      </c>
      <c r="J359">
        <v>14</v>
      </c>
      <c r="K359">
        <v>10626</v>
      </c>
      <c r="L359">
        <v>0</v>
      </c>
      <c r="M359">
        <v>10626</v>
      </c>
      <c r="N359" s="15">
        <v>43064</v>
      </c>
    </row>
    <row r="360" spans="4:14" x14ac:dyDescent="0.3">
      <c r="D360" s="1">
        <v>9</v>
      </c>
      <c r="E360" t="s">
        <v>2710</v>
      </c>
      <c r="F360" t="s">
        <v>2711</v>
      </c>
      <c r="G360" t="s">
        <v>2711</v>
      </c>
      <c r="H360">
        <v>699</v>
      </c>
      <c r="I360" t="s">
        <v>2712</v>
      </c>
      <c r="J360">
        <v>10</v>
      </c>
      <c r="K360">
        <v>6990</v>
      </c>
      <c r="L360">
        <v>0</v>
      </c>
      <c r="M360">
        <v>6990</v>
      </c>
      <c r="N360" s="15">
        <v>43786</v>
      </c>
    </row>
    <row r="361" spans="4:14" x14ac:dyDescent="0.3">
      <c r="D361" s="1">
        <v>11</v>
      </c>
      <c r="E361" t="s">
        <v>2741</v>
      </c>
      <c r="F361" t="s">
        <v>2718</v>
      </c>
      <c r="G361" t="s">
        <v>2742</v>
      </c>
      <c r="H361">
        <v>3197</v>
      </c>
      <c r="I361" t="s">
        <v>2712</v>
      </c>
      <c r="J361">
        <v>10</v>
      </c>
      <c r="K361">
        <v>31970</v>
      </c>
      <c r="L361">
        <v>0</v>
      </c>
      <c r="M361">
        <v>31970</v>
      </c>
      <c r="N361" s="15">
        <v>42499</v>
      </c>
    </row>
    <row r="362" spans="4:14" x14ac:dyDescent="0.3">
      <c r="D362" s="1">
        <v>43</v>
      </c>
      <c r="E362" t="s">
        <v>2741</v>
      </c>
      <c r="F362" t="s">
        <v>2718</v>
      </c>
      <c r="G362" t="s">
        <v>2732</v>
      </c>
      <c r="H362">
        <v>759</v>
      </c>
      <c r="I362" t="s">
        <v>2712</v>
      </c>
      <c r="J362">
        <v>10</v>
      </c>
      <c r="K362">
        <v>7590</v>
      </c>
      <c r="L362">
        <v>0</v>
      </c>
      <c r="M362">
        <v>7590</v>
      </c>
      <c r="N362" s="15">
        <v>42633</v>
      </c>
    </row>
    <row r="363" spans="4:14" x14ac:dyDescent="0.3">
      <c r="D363" s="1">
        <v>52</v>
      </c>
      <c r="E363" t="s">
        <v>2717</v>
      </c>
      <c r="F363" t="s">
        <v>2718</v>
      </c>
      <c r="G363" t="s">
        <v>2719</v>
      </c>
      <c r="H363">
        <v>1182</v>
      </c>
      <c r="I363" t="s">
        <v>2716</v>
      </c>
      <c r="J363">
        <v>17</v>
      </c>
      <c r="K363">
        <v>20094</v>
      </c>
      <c r="L363">
        <v>0.03</v>
      </c>
      <c r="M363">
        <v>19491.18</v>
      </c>
      <c r="N363" s="15">
        <v>42602</v>
      </c>
    </row>
    <row r="364" spans="4:14" x14ac:dyDescent="0.3">
      <c r="D364" s="1">
        <v>16</v>
      </c>
      <c r="E364" t="s">
        <v>2770</v>
      </c>
      <c r="F364" t="s">
        <v>2751</v>
      </c>
      <c r="G364" t="s">
        <v>2771</v>
      </c>
      <c r="H364">
        <v>843</v>
      </c>
      <c r="I364" t="s">
        <v>2712</v>
      </c>
      <c r="J364">
        <v>5</v>
      </c>
      <c r="K364">
        <v>4215</v>
      </c>
      <c r="L364">
        <v>0</v>
      </c>
      <c r="M364">
        <v>4215</v>
      </c>
      <c r="N364" s="15">
        <v>42264</v>
      </c>
    </row>
    <row r="365" spans="4:14" x14ac:dyDescent="0.3">
      <c r="D365" s="1">
        <v>27</v>
      </c>
      <c r="E365" t="s">
        <v>2748</v>
      </c>
      <c r="F365" t="s">
        <v>2729</v>
      </c>
      <c r="G365" t="s">
        <v>2746</v>
      </c>
      <c r="H365">
        <v>1994</v>
      </c>
      <c r="I365" t="s">
        <v>2712</v>
      </c>
      <c r="J365">
        <v>25</v>
      </c>
      <c r="K365">
        <v>49850</v>
      </c>
      <c r="L365">
        <v>0.06</v>
      </c>
      <c r="M365">
        <v>46859</v>
      </c>
      <c r="N365" s="15">
        <v>44139</v>
      </c>
    </row>
    <row r="366" spans="4:14" x14ac:dyDescent="0.3">
      <c r="D366" s="1">
        <v>28</v>
      </c>
      <c r="E366" t="s">
        <v>2781</v>
      </c>
      <c r="F366" t="s">
        <v>2729</v>
      </c>
      <c r="G366" t="s">
        <v>2765</v>
      </c>
      <c r="H366">
        <v>1994</v>
      </c>
      <c r="I366" t="s">
        <v>2712</v>
      </c>
      <c r="J366">
        <v>40</v>
      </c>
      <c r="K366">
        <v>79760</v>
      </c>
      <c r="L366">
        <v>0.12</v>
      </c>
      <c r="M366">
        <v>70188.800000000003</v>
      </c>
      <c r="N366" s="15">
        <v>44111</v>
      </c>
    </row>
    <row r="367" spans="4:14" x14ac:dyDescent="0.3">
      <c r="D367" s="1">
        <v>14</v>
      </c>
      <c r="E367" t="s">
        <v>2724</v>
      </c>
      <c r="F367" t="s">
        <v>2725</v>
      </c>
      <c r="G367" t="s">
        <v>2725</v>
      </c>
      <c r="H367">
        <v>770</v>
      </c>
      <c r="I367" t="s">
        <v>2716</v>
      </c>
      <c r="J367">
        <v>20</v>
      </c>
      <c r="K367">
        <v>15400</v>
      </c>
      <c r="L367">
        <v>0.03</v>
      </c>
      <c r="M367">
        <v>14938</v>
      </c>
      <c r="N367" s="15">
        <v>42196</v>
      </c>
    </row>
    <row r="368" spans="4:14" x14ac:dyDescent="0.3">
      <c r="D368" s="1">
        <v>20</v>
      </c>
      <c r="E368" t="s">
        <v>2766</v>
      </c>
      <c r="F368" t="s">
        <v>2734</v>
      </c>
      <c r="G368" t="s">
        <v>2767</v>
      </c>
      <c r="H368">
        <v>2198</v>
      </c>
      <c r="I368" t="s">
        <v>2712</v>
      </c>
      <c r="J368">
        <v>35</v>
      </c>
      <c r="K368">
        <v>76930</v>
      </c>
      <c r="L368">
        <v>0.12</v>
      </c>
      <c r="M368">
        <v>67698.399999999994</v>
      </c>
      <c r="N368" s="15">
        <v>44064</v>
      </c>
    </row>
    <row r="369" spans="4:14" x14ac:dyDescent="0.3">
      <c r="D369" s="1">
        <v>8</v>
      </c>
      <c r="E369" t="s">
        <v>2722</v>
      </c>
      <c r="F369" t="s">
        <v>2714</v>
      </c>
      <c r="G369" t="s">
        <v>2723</v>
      </c>
      <c r="H369">
        <v>847</v>
      </c>
      <c r="I369" t="s">
        <v>2716</v>
      </c>
      <c r="J369">
        <v>15</v>
      </c>
      <c r="K369">
        <v>12705</v>
      </c>
      <c r="L369">
        <v>0</v>
      </c>
      <c r="M369">
        <v>12705</v>
      </c>
      <c r="N369" s="15">
        <v>43395</v>
      </c>
    </row>
    <row r="370" spans="4:14" x14ac:dyDescent="0.3">
      <c r="D370" s="1">
        <v>32</v>
      </c>
      <c r="E370" t="s">
        <v>2736</v>
      </c>
      <c r="F370" t="s">
        <v>2718</v>
      </c>
      <c r="G370" t="s">
        <v>2737</v>
      </c>
      <c r="H370">
        <v>967</v>
      </c>
      <c r="I370" t="s">
        <v>2712</v>
      </c>
      <c r="J370">
        <v>8</v>
      </c>
      <c r="K370">
        <v>7736</v>
      </c>
      <c r="L370">
        <v>0</v>
      </c>
      <c r="M370">
        <v>7736</v>
      </c>
      <c r="N370" s="15">
        <v>44066</v>
      </c>
    </row>
    <row r="371" spans="4:14" x14ac:dyDescent="0.3">
      <c r="D371" s="1">
        <v>51</v>
      </c>
      <c r="E371" t="s">
        <v>2758</v>
      </c>
      <c r="F371" t="s">
        <v>2711</v>
      </c>
      <c r="G371" t="s">
        <v>2784</v>
      </c>
      <c r="H371">
        <v>2211</v>
      </c>
      <c r="I371" t="s">
        <v>2712</v>
      </c>
      <c r="J371">
        <v>25</v>
      </c>
      <c r="K371">
        <v>55275</v>
      </c>
      <c r="L371">
        <v>0.09</v>
      </c>
      <c r="M371">
        <v>50300.25</v>
      </c>
      <c r="N371" s="15">
        <v>43356</v>
      </c>
    </row>
    <row r="372" spans="4:14" x14ac:dyDescent="0.3">
      <c r="D372" s="1">
        <v>49</v>
      </c>
      <c r="E372" t="s">
        <v>2768</v>
      </c>
      <c r="F372" t="s">
        <v>2754</v>
      </c>
      <c r="G372" t="s">
        <v>2769</v>
      </c>
      <c r="H372">
        <v>617</v>
      </c>
      <c r="I372" t="s">
        <v>2712</v>
      </c>
      <c r="J372">
        <v>25</v>
      </c>
      <c r="K372">
        <v>15425</v>
      </c>
      <c r="L372">
        <v>0</v>
      </c>
      <c r="M372">
        <v>15425</v>
      </c>
      <c r="N372" s="15">
        <v>43107</v>
      </c>
    </row>
    <row r="373" spans="4:14" x14ac:dyDescent="0.3">
      <c r="D373" s="1">
        <v>24</v>
      </c>
      <c r="E373" t="s">
        <v>2733</v>
      </c>
      <c r="F373" t="s">
        <v>2734</v>
      </c>
      <c r="G373" t="s">
        <v>2735</v>
      </c>
      <c r="H373">
        <v>957</v>
      </c>
      <c r="I373" t="s">
        <v>2716</v>
      </c>
      <c r="J373">
        <v>25</v>
      </c>
      <c r="K373">
        <v>23925</v>
      </c>
      <c r="L373">
        <v>0.03</v>
      </c>
      <c r="M373">
        <v>23207.25</v>
      </c>
      <c r="N373" s="15">
        <v>42568</v>
      </c>
    </row>
    <row r="374" spans="4:14" x14ac:dyDescent="0.3">
      <c r="D374" s="1">
        <v>46</v>
      </c>
      <c r="E374" t="s">
        <v>2724</v>
      </c>
      <c r="F374" t="s">
        <v>2725</v>
      </c>
      <c r="G374" t="s">
        <v>2725</v>
      </c>
      <c r="H374">
        <v>770</v>
      </c>
      <c r="I374" t="s">
        <v>2716</v>
      </c>
      <c r="J374">
        <v>20</v>
      </c>
      <c r="K374">
        <v>15400</v>
      </c>
      <c r="L374">
        <v>0.03</v>
      </c>
      <c r="M374">
        <v>14938</v>
      </c>
      <c r="N374" s="15">
        <v>43947</v>
      </c>
    </row>
    <row r="375" spans="4:14" x14ac:dyDescent="0.3">
      <c r="D375" s="1">
        <v>17</v>
      </c>
      <c r="E375" t="s">
        <v>2747</v>
      </c>
      <c r="F375" t="s">
        <v>2718</v>
      </c>
      <c r="G375" t="s">
        <v>2737</v>
      </c>
      <c r="H375">
        <v>967</v>
      </c>
      <c r="I375" t="s">
        <v>2712</v>
      </c>
      <c r="J375">
        <v>12</v>
      </c>
      <c r="K375">
        <v>11604</v>
      </c>
      <c r="L375">
        <v>0</v>
      </c>
      <c r="M375">
        <v>11604</v>
      </c>
      <c r="N375" s="15">
        <v>43147</v>
      </c>
    </row>
    <row r="376" spans="4:14" x14ac:dyDescent="0.3">
      <c r="D376" s="1">
        <v>56</v>
      </c>
      <c r="E376" t="s">
        <v>2762</v>
      </c>
      <c r="F376" t="s">
        <v>2739</v>
      </c>
      <c r="G376" t="s">
        <v>2763</v>
      </c>
      <c r="H376">
        <v>800</v>
      </c>
      <c r="I376" t="s">
        <v>2716</v>
      </c>
      <c r="J376">
        <v>40</v>
      </c>
      <c r="K376">
        <v>32000</v>
      </c>
      <c r="L376">
        <v>0.03</v>
      </c>
      <c r="M376">
        <v>31040</v>
      </c>
      <c r="N376" s="15">
        <v>42281</v>
      </c>
    </row>
    <row r="377" spans="4:14" x14ac:dyDescent="0.3">
      <c r="D377" s="1">
        <v>32</v>
      </c>
      <c r="E377" t="s">
        <v>2736</v>
      </c>
      <c r="F377" t="s">
        <v>2718</v>
      </c>
      <c r="G377" t="s">
        <v>2737</v>
      </c>
      <c r="H377">
        <v>967</v>
      </c>
      <c r="I377" t="s">
        <v>2712</v>
      </c>
      <c r="J377">
        <v>8</v>
      </c>
      <c r="K377">
        <v>7736</v>
      </c>
      <c r="L377">
        <v>0</v>
      </c>
      <c r="M377">
        <v>7736</v>
      </c>
      <c r="N377" s="15">
        <v>42717</v>
      </c>
    </row>
    <row r="378" spans="4:14" x14ac:dyDescent="0.3">
      <c r="D378" s="1">
        <v>5</v>
      </c>
      <c r="E378" t="s">
        <v>2717</v>
      </c>
      <c r="F378" t="s">
        <v>2718</v>
      </c>
      <c r="G378" t="s">
        <v>2719</v>
      </c>
      <c r="H378">
        <v>1182</v>
      </c>
      <c r="I378" t="s">
        <v>2716</v>
      </c>
      <c r="J378">
        <v>17</v>
      </c>
      <c r="K378">
        <v>20094</v>
      </c>
      <c r="L378">
        <v>0.03</v>
      </c>
      <c r="M378">
        <v>19491.18</v>
      </c>
      <c r="N378" s="15">
        <v>42921</v>
      </c>
    </row>
    <row r="379" spans="4:14" x14ac:dyDescent="0.3">
      <c r="D379" s="1">
        <v>14</v>
      </c>
      <c r="E379" t="s">
        <v>2724</v>
      </c>
      <c r="F379" t="s">
        <v>2725</v>
      </c>
      <c r="G379" t="s">
        <v>2725</v>
      </c>
      <c r="H379">
        <v>770</v>
      </c>
      <c r="I379" t="s">
        <v>2716</v>
      </c>
      <c r="J379">
        <v>20</v>
      </c>
      <c r="K379">
        <v>15400</v>
      </c>
      <c r="L379">
        <v>0.03</v>
      </c>
      <c r="M379">
        <v>14938</v>
      </c>
      <c r="N379" s="15">
        <v>42114</v>
      </c>
    </row>
    <row r="380" spans="4:14" x14ac:dyDescent="0.3">
      <c r="D380" s="1">
        <v>12</v>
      </c>
      <c r="E380" t="s">
        <v>2713</v>
      </c>
      <c r="F380" t="s">
        <v>2714</v>
      </c>
      <c r="G380" t="s">
        <v>2715</v>
      </c>
      <c r="H380">
        <v>1386</v>
      </c>
      <c r="I380" t="s">
        <v>2716</v>
      </c>
      <c r="J380">
        <v>20</v>
      </c>
      <c r="K380">
        <v>27720</v>
      </c>
      <c r="L380">
        <v>0.03</v>
      </c>
      <c r="M380">
        <v>26888.400000000001</v>
      </c>
      <c r="N380" s="15">
        <v>43462</v>
      </c>
    </row>
    <row r="381" spans="4:14" x14ac:dyDescent="0.3">
      <c r="D381" s="1">
        <v>25</v>
      </c>
      <c r="E381" t="s">
        <v>2764</v>
      </c>
      <c r="F381" t="s">
        <v>2729</v>
      </c>
      <c r="G381" t="s">
        <v>2765</v>
      </c>
      <c r="H381">
        <v>1994</v>
      </c>
      <c r="I381" t="s">
        <v>2712</v>
      </c>
      <c r="J381">
        <v>10</v>
      </c>
      <c r="K381">
        <v>19940</v>
      </c>
      <c r="L381">
        <v>0.03</v>
      </c>
      <c r="M381">
        <v>19341.8</v>
      </c>
      <c r="N381" s="15">
        <v>42624</v>
      </c>
    </row>
    <row r="382" spans="4:14" x14ac:dyDescent="0.3">
      <c r="D382" s="1">
        <v>45</v>
      </c>
      <c r="E382" t="s">
        <v>2731</v>
      </c>
      <c r="F382" t="s">
        <v>2718</v>
      </c>
      <c r="G382" t="s">
        <v>2732</v>
      </c>
      <c r="H382">
        <v>759</v>
      </c>
      <c r="I382" t="s">
        <v>2712</v>
      </c>
      <c r="J382">
        <v>14</v>
      </c>
      <c r="K382">
        <v>10626</v>
      </c>
      <c r="L382">
        <v>0</v>
      </c>
      <c r="M382">
        <v>10626</v>
      </c>
      <c r="N382" s="15">
        <v>43076</v>
      </c>
    </row>
    <row r="383" spans="4:14" x14ac:dyDescent="0.3">
      <c r="D383" s="1">
        <v>23</v>
      </c>
      <c r="E383" t="s">
        <v>2726</v>
      </c>
      <c r="F383" t="s">
        <v>2711</v>
      </c>
      <c r="G383" t="s">
        <v>2727</v>
      </c>
      <c r="H383">
        <v>2645</v>
      </c>
      <c r="I383" t="s">
        <v>2712</v>
      </c>
      <c r="J383">
        <v>50</v>
      </c>
      <c r="K383">
        <v>132250</v>
      </c>
      <c r="L383">
        <v>0.15</v>
      </c>
      <c r="M383">
        <v>112412.5</v>
      </c>
      <c r="N383" s="15">
        <v>43266</v>
      </c>
    </row>
    <row r="384" spans="4:14" x14ac:dyDescent="0.3">
      <c r="D384" s="1">
        <v>55</v>
      </c>
      <c r="E384" t="s">
        <v>2710</v>
      </c>
      <c r="F384" t="s">
        <v>2711</v>
      </c>
      <c r="G384" t="s">
        <v>2711</v>
      </c>
      <c r="H384">
        <v>699</v>
      </c>
      <c r="I384" t="s">
        <v>2712</v>
      </c>
      <c r="J384">
        <v>10</v>
      </c>
      <c r="K384">
        <v>6990</v>
      </c>
      <c r="L384">
        <v>0</v>
      </c>
      <c r="M384">
        <v>6990</v>
      </c>
      <c r="N384" s="15">
        <v>42197</v>
      </c>
    </row>
    <row r="385" spans="4:14" x14ac:dyDescent="0.3">
      <c r="D385" s="1">
        <v>26</v>
      </c>
      <c r="E385" t="s">
        <v>2780</v>
      </c>
      <c r="F385" t="s">
        <v>2754</v>
      </c>
      <c r="G385" t="s">
        <v>2769</v>
      </c>
      <c r="H385">
        <v>2197</v>
      </c>
      <c r="I385" t="s">
        <v>2716</v>
      </c>
      <c r="J385">
        <v>40</v>
      </c>
      <c r="K385">
        <v>87880</v>
      </c>
      <c r="L385">
        <v>0.12</v>
      </c>
      <c r="M385">
        <v>77334.399999999994</v>
      </c>
      <c r="N385" s="15">
        <v>43553</v>
      </c>
    </row>
    <row r="386" spans="4:14" x14ac:dyDescent="0.3">
      <c r="D386" s="1">
        <v>6</v>
      </c>
      <c r="E386" t="s">
        <v>2782</v>
      </c>
      <c r="F386" t="s">
        <v>2718</v>
      </c>
      <c r="G386" t="s">
        <v>2783</v>
      </c>
      <c r="H386">
        <v>3197</v>
      </c>
      <c r="I386" t="s">
        <v>2712</v>
      </c>
      <c r="J386">
        <v>6</v>
      </c>
      <c r="K386">
        <v>19182</v>
      </c>
      <c r="L386">
        <v>0.03</v>
      </c>
      <c r="M386">
        <v>18606.54</v>
      </c>
      <c r="N386" s="15">
        <v>43748</v>
      </c>
    </row>
    <row r="387" spans="4:14" x14ac:dyDescent="0.3">
      <c r="D387" s="1">
        <v>47</v>
      </c>
      <c r="E387" t="s">
        <v>2745</v>
      </c>
      <c r="F387" t="s">
        <v>2729</v>
      </c>
      <c r="G387" t="s">
        <v>2746</v>
      </c>
      <c r="H387">
        <v>1994</v>
      </c>
      <c r="I387" t="s">
        <v>2712</v>
      </c>
      <c r="J387">
        <v>12</v>
      </c>
      <c r="K387">
        <v>23928</v>
      </c>
      <c r="L387">
        <v>0.03</v>
      </c>
      <c r="M387">
        <v>23210.16</v>
      </c>
      <c r="N387" s="15">
        <v>43725</v>
      </c>
    </row>
    <row r="388" spans="4:14" x14ac:dyDescent="0.3">
      <c r="D388" s="1">
        <v>28</v>
      </c>
      <c r="E388" t="s">
        <v>2781</v>
      </c>
      <c r="F388" t="s">
        <v>2729</v>
      </c>
      <c r="G388" t="s">
        <v>2765</v>
      </c>
      <c r="H388">
        <v>1994</v>
      </c>
      <c r="I388" t="s">
        <v>2712</v>
      </c>
      <c r="J388">
        <v>40</v>
      </c>
      <c r="K388">
        <v>79760</v>
      </c>
      <c r="L388">
        <v>0.12</v>
      </c>
      <c r="M388">
        <v>70188.800000000003</v>
      </c>
      <c r="N388" s="15">
        <v>42338</v>
      </c>
    </row>
    <row r="389" spans="4:14" x14ac:dyDescent="0.3">
      <c r="D389" s="1">
        <v>5</v>
      </c>
      <c r="E389" t="s">
        <v>2717</v>
      </c>
      <c r="F389" t="s">
        <v>2718</v>
      </c>
      <c r="G389" t="s">
        <v>2719</v>
      </c>
      <c r="H389">
        <v>1182</v>
      </c>
      <c r="I389" t="s">
        <v>2716</v>
      </c>
      <c r="J389">
        <v>17</v>
      </c>
      <c r="K389">
        <v>20094</v>
      </c>
      <c r="L389">
        <v>0.03</v>
      </c>
      <c r="M389">
        <v>19491.18</v>
      </c>
      <c r="N389" s="15">
        <v>43872</v>
      </c>
    </row>
    <row r="390" spans="4:14" x14ac:dyDescent="0.3">
      <c r="D390" s="1">
        <v>8</v>
      </c>
      <c r="E390" t="s">
        <v>2722</v>
      </c>
      <c r="F390" t="s">
        <v>2714</v>
      </c>
      <c r="G390" t="s">
        <v>2723</v>
      </c>
      <c r="H390">
        <v>847</v>
      </c>
      <c r="I390" t="s">
        <v>2716</v>
      </c>
      <c r="J390">
        <v>15</v>
      </c>
      <c r="K390">
        <v>12705</v>
      </c>
      <c r="L390">
        <v>0</v>
      </c>
      <c r="M390">
        <v>12705</v>
      </c>
      <c r="N390" s="15">
        <v>44168</v>
      </c>
    </row>
    <row r="391" spans="4:14" x14ac:dyDescent="0.3">
      <c r="D391" s="1">
        <v>3</v>
      </c>
      <c r="E391" t="s">
        <v>2749</v>
      </c>
      <c r="F391" t="s">
        <v>2718</v>
      </c>
      <c r="G391" t="s">
        <v>2718</v>
      </c>
      <c r="H391">
        <v>807</v>
      </c>
      <c r="I391" t="s">
        <v>2716</v>
      </c>
      <c r="J391">
        <v>18</v>
      </c>
      <c r="K391">
        <v>14526</v>
      </c>
      <c r="L391">
        <v>0</v>
      </c>
      <c r="M391">
        <v>14526</v>
      </c>
      <c r="N391" s="15">
        <v>43039</v>
      </c>
    </row>
    <row r="392" spans="4:14" x14ac:dyDescent="0.3">
      <c r="D392" s="1">
        <v>24</v>
      </c>
      <c r="E392" t="s">
        <v>2733</v>
      </c>
      <c r="F392" t="s">
        <v>2734</v>
      </c>
      <c r="G392" t="s">
        <v>2735</v>
      </c>
      <c r="H392">
        <v>957</v>
      </c>
      <c r="I392" t="s">
        <v>2716</v>
      </c>
      <c r="J392">
        <v>25</v>
      </c>
      <c r="K392">
        <v>23925</v>
      </c>
      <c r="L392">
        <v>0.03</v>
      </c>
      <c r="M392">
        <v>23207.25</v>
      </c>
      <c r="N392" s="15">
        <v>44124</v>
      </c>
    </row>
    <row r="393" spans="4:14" x14ac:dyDescent="0.3">
      <c r="D393" s="1">
        <v>34</v>
      </c>
      <c r="E393" t="s">
        <v>2738</v>
      </c>
      <c r="F393" t="s">
        <v>2739</v>
      </c>
      <c r="G393" t="s">
        <v>2740</v>
      </c>
      <c r="H393">
        <v>2199</v>
      </c>
      <c r="I393" t="s">
        <v>2716</v>
      </c>
      <c r="J393">
        <v>60</v>
      </c>
      <c r="K393">
        <v>131940</v>
      </c>
      <c r="L393">
        <v>0.15</v>
      </c>
      <c r="M393">
        <v>112149</v>
      </c>
      <c r="N393" s="15">
        <v>43730</v>
      </c>
    </row>
    <row r="394" spans="4:14" x14ac:dyDescent="0.3">
      <c r="D394" s="1">
        <v>24</v>
      </c>
      <c r="E394" t="s">
        <v>2733</v>
      </c>
      <c r="F394" t="s">
        <v>2734</v>
      </c>
      <c r="G394" t="s">
        <v>2735</v>
      </c>
      <c r="H394">
        <v>957</v>
      </c>
      <c r="I394" t="s">
        <v>2716</v>
      </c>
      <c r="J394">
        <v>25</v>
      </c>
      <c r="K394">
        <v>23925</v>
      </c>
      <c r="L394">
        <v>0.03</v>
      </c>
      <c r="M394">
        <v>23207.25</v>
      </c>
      <c r="N394" s="15">
        <v>43185</v>
      </c>
    </row>
    <row r="395" spans="4:14" x14ac:dyDescent="0.3">
      <c r="D395" s="1">
        <v>30</v>
      </c>
      <c r="E395" t="s">
        <v>2787</v>
      </c>
      <c r="F395" t="s">
        <v>2725</v>
      </c>
      <c r="G395" t="s">
        <v>2788</v>
      </c>
      <c r="H395">
        <v>1730</v>
      </c>
      <c r="I395" t="s">
        <v>2716</v>
      </c>
      <c r="J395">
        <v>5</v>
      </c>
      <c r="K395">
        <v>8650</v>
      </c>
      <c r="L395">
        <v>0</v>
      </c>
      <c r="M395">
        <v>8650</v>
      </c>
      <c r="N395" s="15">
        <v>42536</v>
      </c>
    </row>
    <row r="396" spans="4:14" x14ac:dyDescent="0.3">
      <c r="D396" s="1">
        <v>28</v>
      </c>
      <c r="E396" t="s">
        <v>2781</v>
      </c>
      <c r="F396" t="s">
        <v>2729</v>
      </c>
      <c r="G396" t="s">
        <v>2765</v>
      </c>
      <c r="H396">
        <v>1994</v>
      </c>
      <c r="I396" t="s">
        <v>2712</v>
      </c>
      <c r="J396">
        <v>40</v>
      </c>
      <c r="K396">
        <v>79760</v>
      </c>
      <c r="L396">
        <v>0.12</v>
      </c>
      <c r="M396">
        <v>70188.800000000003</v>
      </c>
      <c r="N396" s="15">
        <v>42121</v>
      </c>
    </row>
    <row r="397" spans="4:14" x14ac:dyDescent="0.3">
      <c r="D397" s="1">
        <v>39</v>
      </c>
      <c r="E397" t="s">
        <v>2774</v>
      </c>
      <c r="F397" t="s">
        <v>2739</v>
      </c>
      <c r="G397" t="s">
        <v>2775</v>
      </c>
      <c r="H397">
        <v>1923</v>
      </c>
      <c r="I397" t="s">
        <v>2716</v>
      </c>
      <c r="J397">
        <v>25</v>
      </c>
      <c r="K397">
        <v>48075</v>
      </c>
      <c r="L397">
        <v>0.06</v>
      </c>
      <c r="M397">
        <v>45190.5</v>
      </c>
      <c r="N397" s="15">
        <v>42786</v>
      </c>
    </row>
    <row r="398" spans="4:14" x14ac:dyDescent="0.3">
      <c r="D398" s="1">
        <v>53</v>
      </c>
      <c r="E398" t="s">
        <v>2774</v>
      </c>
      <c r="F398" t="s">
        <v>2739</v>
      </c>
      <c r="G398" t="s">
        <v>2775</v>
      </c>
      <c r="H398">
        <v>1923</v>
      </c>
      <c r="I398" t="s">
        <v>2716</v>
      </c>
      <c r="J398">
        <v>35</v>
      </c>
      <c r="K398">
        <v>67305</v>
      </c>
      <c r="L398">
        <v>0.06</v>
      </c>
      <c r="M398">
        <v>63266.7</v>
      </c>
      <c r="N398" s="15">
        <v>42408</v>
      </c>
    </row>
    <row r="399" spans="4:14" x14ac:dyDescent="0.3">
      <c r="D399" s="1">
        <v>9</v>
      </c>
      <c r="E399" t="s">
        <v>2710</v>
      </c>
      <c r="F399" t="s">
        <v>2711</v>
      </c>
      <c r="G399" t="s">
        <v>2711</v>
      </c>
      <c r="H399">
        <v>699</v>
      </c>
      <c r="I399" t="s">
        <v>2712</v>
      </c>
      <c r="J399">
        <v>10</v>
      </c>
      <c r="K399">
        <v>6990</v>
      </c>
      <c r="L399">
        <v>0</v>
      </c>
      <c r="M399">
        <v>6990</v>
      </c>
      <c r="N399" s="15">
        <v>42593</v>
      </c>
    </row>
    <row r="400" spans="4:14" x14ac:dyDescent="0.3">
      <c r="D400" s="1">
        <v>0</v>
      </c>
      <c r="E400" t="s">
        <v>2753</v>
      </c>
      <c r="F400" t="s">
        <v>2754</v>
      </c>
      <c r="G400" t="s">
        <v>2755</v>
      </c>
      <c r="H400">
        <v>620</v>
      </c>
      <c r="I400" t="s">
        <v>2712</v>
      </c>
      <c r="J400">
        <v>30</v>
      </c>
      <c r="K400">
        <v>18600</v>
      </c>
      <c r="L400">
        <v>0.03</v>
      </c>
      <c r="M400">
        <v>18042</v>
      </c>
      <c r="N400" s="15">
        <v>43804</v>
      </c>
    </row>
    <row r="401" spans="4:14" x14ac:dyDescent="0.3">
      <c r="D401" s="1">
        <v>45</v>
      </c>
      <c r="E401" t="s">
        <v>2731</v>
      </c>
      <c r="F401" t="s">
        <v>2718</v>
      </c>
      <c r="G401" t="s">
        <v>2732</v>
      </c>
      <c r="H401">
        <v>759</v>
      </c>
      <c r="I401" t="s">
        <v>2712</v>
      </c>
      <c r="J401">
        <v>14</v>
      </c>
      <c r="K401">
        <v>10626</v>
      </c>
      <c r="L401">
        <v>0</v>
      </c>
      <c r="M401">
        <v>10626</v>
      </c>
      <c r="N401" s="15">
        <v>42098</v>
      </c>
    </row>
    <row r="402" spans="4:14" x14ac:dyDescent="0.3">
      <c r="D402" s="1">
        <v>33</v>
      </c>
      <c r="E402" t="s">
        <v>2745</v>
      </c>
      <c r="F402" t="s">
        <v>2729</v>
      </c>
      <c r="G402" t="s">
        <v>2746</v>
      </c>
      <c r="H402">
        <v>1994</v>
      </c>
      <c r="I402" t="s">
        <v>2712</v>
      </c>
      <c r="J402">
        <v>12</v>
      </c>
      <c r="K402">
        <v>23928</v>
      </c>
      <c r="L402">
        <v>0.03</v>
      </c>
      <c r="M402">
        <v>23210.16</v>
      </c>
      <c r="N402" s="15">
        <v>42071</v>
      </c>
    </row>
    <row r="403" spans="4:14" x14ac:dyDescent="0.3">
      <c r="D403" s="1">
        <v>7</v>
      </c>
      <c r="E403" t="s">
        <v>2774</v>
      </c>
      <c r="F403" t="s">
        <v>2739</v>
      </c>
      <c r="G403" t="s">
        <v>2775</v>
      </c>
      <c r="H403">
        <v>1923</v>
      </c>
      <c r="I403" t="s">
        <v>2716</v>
      </c>
      <c r="J403">
        <v>25</v>
      </c>
      <c r="K403">
        <v>48075</v>
      </c>
      <c r="L403">
        <v>0.06</v>
      </c>
      <c r="M403">
        <v>45190.5</v>
      </c>
      <c r="N403" s="15">
        <v>43524</v>
      </c>
    </row>
    <row r="404" spans="4:14" x14ac:dyDescent="0.3">
      <c r="D404" s="1">
        <v>24</v>
      </c>
      <c r="E404" t="s">
        <v>2733</v>
      </c>
      <c r="F404" t="s">
        <v>2734</v>
      </c>
      <c r="G404" t="s">
        <v>2735</v>
      </c>
      <c r="H404">
        <v>957</v>
      </c>
      <c r="I404" t="s">
        <v>2716</v>
      </c>
      <c r="J404">
        <v>25</v>
      </c>
      <c r="K404">
        <v>23925</v>
      </c>
      <c r="L404">
        <v>0.03</v>
      </c>
      <c r="M404">
        <v>23207.25</v>
      </c>
      <c r="N404" s="15">
        <v>42105</v>
      </c>
    </row>
    <row r="405" spans="4:14" x14ac:dyDescent="0.3">
      <c r="D405" s="1">
        <v>16</v>
      </c>
      <c r="E405" t="s">
        <v>2770</v>
      </c>
      <c r="F405" t="s">
        <v>2751</v>
      </c>
      <c r="G405" t="s">
        <v>2771</v>
      </c>
      <c r="H405">
        <v>843</v>
      </c>
      <c r="I405" t="s">
        <v>2712</v>
      </c>
      <c r="J405">
        <v>5</v>
      </c>
      <c r="K405">
        <v>4215</v>
      </c>
      <c r="L405">
        <v>0</v>
      </c>
      <c r="M405">
        <v>4215</v>
      </c>
      <c r="N405" s="15">
        <v>43720</v>
      </c>
    </row>
    <row r="406" spans="4:14" x14ac:dyDescent="0.3">
      <c r="D406" s="1">
        <v>23</v>
      </c>
      <c r="E406" t="s">
        <v>2726</v>
      </c>
      <c r="F406" t="s">
        <v>2711</v>
      </c>
      <c r="G406" t="s">
        <v>2727</v>
      </c>
      <c r="H406">
        <v>2645</v>
      </c>
      <c r="I406" t="s">
        <v>2712</v>
      </c>
      <c r="J406">
        <v>50</v>
      </c>
      <c r="K406">
        <v>132250</v>
      </c>
      <c r="L406">
        <v>0.15</v>
      </c>
      <c r="M406">
        <v>112412.5</v>
      </c>
      <c r="N406" s="15">
        <v>42875</v>
      </c>
    </row>
    <row r="407" spans="4:14" x14ac:dyDescent="0.3">
      <c r="D407" s="1">
        <v>27</v>
      </c>
      <c r="E407" t="s">
        <v>2748</v>
      </c>
      <c r="F407" t="s">
        <v>2729</v>
      </c>
      <c r="G407" t="s">
        <v>2746</v>
      </c>
      <c r="H407">
        <v>1994</v>
      </c>
      <c r="I407" t="s">
        <v>2712</v>
      </c>
      <c r="J407">
        <v>25</v>
      </c>
      <c r="K407">
        <v>49850</v>
      </c>
      <c r="L407">
        <v>0.06</v>
      </c>
      <c r="M407">
        <v>46859</v>
      </c>
      <c r="N407" s="15">
        <v>43170</v>
      </c>
    </row>
    <row r="408" spans="4:14" x14ac:dyDescent="0.3">
      <c r="D408" s="1">
        <v>48</v>
      </c>
      <c r="E408" t="s">
        <v>2738</v>
      </c>
      <c r="F408" t="s">
        <v>2739</v>
      </c>
      <c r="G408" t="s">
        <v>2740</v>
      </c>
      <c r="H408">
        <v>2199</v>
      </c>
      <c r="I408" t="s">
        <v>2716</v>
      </c>
      <c r="J408">
        <v>55</v>
      </c>
      <c r="K408">
        <v>120945</v>
      </c>
      <c r="L408">
        <v>0.15</v>
      </c>
      <c r="M408">
        <v>102803.25</v>
      </c>
      <c r="N408" s="15">
        <v>43344</v>
      </c>
    </row>
    <row r="409" spans="4:14" x14ac:dyDescent="0.3">
      <c r="D409" s="1">
        <v>55</v>
      </c>
      <c r="E409" t="s">
        <v>2710</v>
      </c>
      <c r="F409" t="s">
        <v>2711</v>
      </c>
      <c r="G409" t="s">
        <v>2711</v>
      </c>
      <c r="H409">
        <v>699</v>
      </c>
      <c r="I409" t="s">
        <v>2712</v>
      </c>
      <c r="J409">
        <v>10</v>
      </c>
      <c r="K409">
        <v>6990</v>
      </c>
      <c r="L409">
        <v>0</v>
      </c>
      <c r="M409">
        <v>6990</v>
      </c>
      <c r="N409" s="15">
        <v>43808</v>
      </c>
    </row>
    <row r="410" spans="4:14" x14ac:dyDescent="0.3">
      <c r="D410" s="1">
        <v>28</v>
      </c>
      <c r="E410" t="s">
        <v>2781</v>
      </c>
      <c r="F410" t="s">
        <v>2729</v>
      </c>
      <c r="G410" t="s">
        <v>2765</v>
      </c>
      <c r="H410">
        <v>1994</v>
      </c>
      <c r="I410" t="s">
        <v>2712</v>
      </c>
      <c r="J410">
        <v>40</v>
      </c>
      <c r="K410">
        <v>79760</v>
      </c>
      <c r="L410">
        <v>0.12</v>
      </c>
      <c r="M410">
        <v>70188.800000000003</v>
      </c>
      <c r="N410" s="15">
        <v>42337</v>
      </c>
    </row>
    <row r="411" spans="4:14" x14ac:dyDescent="0.3">
      <c r="D411" s="1">
        <v>26</v>
      </c>
      <c r="E411" t="s">
        <v>2780</v>
      </c>
      <c r="F411" t="s">
        <v>2754</v>
      </c>
      <c r="G411" t="s">
        <v>2769</v>
      </c>
      <c r="H411">
        <v>2197</v>
      </c>
      <c r="I411" t="s">
        <v>2716</v>
      </c>
      <c r="J411">
        <v>40</v>
      </c>
      <c r="K411">
        <v>87880</v>
      </c>
      <c r="L411">
        <v>0.12</v>
      </c>
      <c r="M411">
        <v>77334.399999999994</v>
      </c>
      <c r="N411" s="15">
        <v>42345</v>
      </c>
    </row>
    <row r="412" spans="4:14" x14ac:dyDescent="0.3">
      <c r="D412" s="1">
        <v>19</v>
      </c>
      <c r="E412" t="s">
        <v>2720</v>
      </c>
      <c r="F412" t="s">
        <v>2714</v>
      </c>
      <c r="G412" t="s">
        <v>2721</v>
      </c>
      <c r="H412">
        <v>1879</v>
      </c>
      <c r="I412" t="s">
        <v>2716</v>
      </c>
      <c r="J412">
        <v>15</v>
      </c>
      <c r="K412">
        <v>28185</v>
      </c>
      <c r="L412">
        <v>0.03</v>
      </c>
      <c r="M412">
        <v>27339.45</v>
      </c>
      <c r="N412" s="15">
        <v>43217</v>
      </c>
    </row>
    <row r="413" spans="4:14" x14ac:dyDescent="0.3">
      <c r="D413" s="1">
        <v>39</v>
      </c>
      <c r="E413" t="s">
        <v>2774</v>
      </c>
      <c r="F413" t="s">
        <v>2739</v>
      </c>
      <c r="G413" t="s">
        <v>2775</v>
      </c>
      <c r="H413">
        <v>1923</v>
      </c>
      <c r="I413" t="s">
        <v>2716</v>
      </c>
      <c r="J413">
        <v>25</v>
      </c>
      <c r="K413">
        <v>48075</v>
      </c>
      <c r="L413">
        <v>0.06</v>
      </c>
      <c r="M413">
        <v>45190.5</v>
      </c>
      <c r="N413" s="15">
        <v>43131</v>
      </c>
    </row>
    <row r="414" spans="4:14" x14ac:dyDescent="0.3">
      <c r="D414" s="1">
        <v>27</v>
      </c>
      <c r="E414" t="s">
        <v>2748</v>
      </c>
      <c r="F414" t="s">
        <v>2729</v>
      </c>
      <c r="G414" t="s">
        <v>2746</v>
      </c>
      <c r="H414">
        <v>1994</v>
      </c>
      <c r="I414" t="s">
        <v>2712</v>
      </c>
      <c r="J414">
        <v>25</v>
      </c>
      <c r="K414">
        <v>49850</v>
      </c>
      <c r="L414">
        <v>0.06</v>
      </c>
      <c r="M414">
        <v>46859</v>
      </c>
      <c r="N414" s="15">
        <v>43997</v>
      </c>
    </row>
    <row r="415" spans="4:14" x14ac:dyDescent="0.3">
      <c r="D415" s="1">
        <v>55</v>
      </c>
      <c r="E415" t="s">
        <v>2710</v>
      </c>
      <c r="F415" t="s">
        <v>2711</v>
      </c>
      <c r="G415" t="s">
        <v>2711</v>
      </c>
      <c r="H415">
        <v>699</v>
      </c>
      <c r="I415" t="s">
        <v>2712</v>
      </c>
      <c r="J415">
        <v>10</v>
      </c>
      <c r="K415">
        <v>6990</v>
      </c>
      <c r="L415">
        <v>0</v>
      </c>
      <c r="M415">
        <v>6990</v>
      </c>
      <c r="N415" s="15">
        <v>42187</v>
      </c>
    </row>
    <row r="416" spans="4:14" x14ac:dyDescent="0.3">
      <c r="D416" s="1">
        <v>12</v>
      </c>
      <c r="E416" t="s">
        <v>2713</v>
      </c>
      <c r="F416" t="s">
        <v>2714</v>
      </c>
      <c r="G416" t="s">
        <v>2715</v>
      </c>
      <c r="H416">
        <v>1386</v>
      </c>
      <c r="I416" t="s">
        <v>2716</v>
      </c>
      <c r="J416">
        <v>20</v>
      </c>
      <c r="K416">
        <v>27720</v>
      </c>
      <c r="L416">
        <v>0.03</v>
      </c>
      <c r="M416">
        <v>26888.400000000001</v>
      </c>
      <c r="N416" s="15">
        <v>42482</v>
      </c>
    </row>
    <row r="417" spans="4:14" x14ac:dyDescent="0.3">
      <c r="D417" s="1">
        <v>30</v>
      </c>
      <c r="E417" t="s">
        <v>2787</v>
      </c>
      <c r="F417" t="s">
        <v>2725</v>
      </c>
      <c r="G417" t="s">
        <v>2788</v>
      </c>
      <c r="H417">
        <v>1730</v>
      </c>
      <c r="I417" t="s">
        <v>2716</v>
      </c>
      <c r="J417">
        <v>5</v>
      </c>
      <c r="K417">
        <v>8650</v>
      </c>
      <c r="L417">
        <v>0</v>
      </c>
      <c r="M417">
        <v>8650</v>
      </c>
      <c r="N417" s="15">
        <v>43710</v>
      </c>
    </row>
    <row r="418" spans="4:14" x14ac:dyDescent="0.3">
      <c r="D418" s="1">
        <v>7</v>
      </c>
      <c r="E418" t="s">
        <v>2774</v>
      </c>
      <c r="F418" t="s">
        <v>2739</v>
      </c>
      <c r="G418" t="s">
        <v>2775</v>
      </c>
      <c r="H418">
        <v>1923</v>
      </c>
      <c r="I418" t="s">
        <v>2716</v>
      </c>
      <c r="J418">
        <v>25</v>
      </c>
      <c r="K418">
        <v>48075</v>
      </c>
      <c r="L418">
        <v>0.06</v>
      </c>
      <c r="M418">
        <v>45190.5</v>
      </c>
      <c r="N418" s="15">
        <v>43220</v>
      </c>
    </row>
    <row r="419" spans="4:14" x14ac:dyDescent="0.3">
      <c r="D419" s="1">
        <v>50</v>
      </c>
      <c r="E419" t="s">
        <v>2743</v>
      </c>
      <c r="F419" t="s">
        <v>2714</v>
      </c>
      <c r="G419" t="s">
        <v>2744</v>
      </c>
      <c r="H419">
        <v>912</v>
      </c>
      <c r="I419" t="s">
        <v>2716</v>
      </c>
      <c r="J419">
        <v>20</v>
      </c>
      <c r="K419">
        <v>18240</v>
      </c>
      <c r="L419">
        <v>0</v>
      </c>
      <c r="M419">
        <v>18240</v>
      </c>
      <c r="N419" s="15">
        <v>42270</v>
      </c>
    </row>
    <row r="420" spans="4:14" x14ac:dyDescent="0.3">
      <c r="D420" s="1">
        <v>40</v>
      </c>
      <c r="E420" t="s">
        <v>2722</v>
      </c>
      <c r="F420" t="s">
        <v>2714</v>
      </c>
      <c r="G420" t="s">
        <v>2723</v>
      </c>
      <c r="H420">
        <v>847</v>
      </c>
      <c r="I420" t="s">
        <v>2716</v>
      </c>
      <c r="J420">
        <v>15</v>
      </c>
      <c r="K420">
        <v>12705</v>
      </c>
      <c r="L420">
        <v>0</v>
      </c>
      <c r="M420">
        <v>12705</v>
      </c>
      <c r="N420" s="15">
        <v>43803</v>
      </c>
    </row>
    <row r="421" spans="4:14" x14ac:dyDescent="0.3">
      <c r="D421" s="1">
        <v>34</v>
      </c>
      <c r="E421" t="s">
        <v>2738</v>
      </c>
      <c r="F421" t="s">
        <v>2739</v>
      </c>
      <c r="G421" t="s">
        <v>2740</v>
      </c>
      <c r="H421">
        <v>2199</v>
      </c>
      <c r="I421" t="s">
        <v>2716</v>
      </c>
      <c r="J421">
        <v>60</v>
      </c>
      <c r="K421">
        <v>131940</v>
      </c>
      <c r="L421">
        <v>0.15</v>
      </c>
      <c r="M421">
        <v>112149</v>
      </c>
      <c r="N421" s="15">
        <v>42519</v>
      </c>
    </row>
    <row r="422" spans="4:14" x14ac:dyDescent="0.3">
      <c r="D422" s="1">
        <v>33</v>
      </c>
      <c r="E422" t="s">
        <v>2745</v>
      </c>
      <c r="F422" t="s">
        <v>2729</v>
      </c>
      <c r="G422" t="s">
        <v>2746</v>
      </c>
      <c r="H422">
        <v>1994</v>
      </c>
      <c r="I422" t="s">
        <v>2712</v>
      </c>
      <c r="J422">
        <v>12</v>
      </c>
      <c r="K422">
        <v>23928</v>
      </c>
      <c r="L422">
        <v>0.03</v>
      </c>
      <c r="M422">
        <v>23210.16</v>
      </c>
      <c r="N422" s="15">
        <v>43197</v>
      </c>
    </row>
    <row r="423" spans="4:14" x14ac:dyDescent="0.3">
      <c r="D423" s="1">
        <v>9</v>
      </c>
      <c r="E423" t="s">
        <v>2710</v>
      </c>
      <c r="F423" t="s">
        <v>2711</v>
      </c>
      <c r="G423" t="s">
        <v>2711</v>
      </c>
      <c r="H423">
        <v>699</v>
      </c>
      <c r="I423" t="s">
        <v>2712</v>
      </c>
      <c r="J423">
        <v>10</v>
      </c>
      <c r="K423">
        <v>6990</v>
      </c>
      <c r="L423">
        <v>0</v>
      </c>
      <c r="M423">
        <v>6990</v>
      </c>
      <c r="N423" s="15">
        <v>42227</v>
      </c>
    </row>
    <row r="424" spans="4:14" x14ac:dyDescent="0.3">
      <c r="D424" s="1">
        <v>17</v>
      </c>
      <c r="E424" t="s">
        <v>2747</v>
      </c>
      <c r="F424" t="s">
        <v>2718</v>
      </c>
      <c r="G424" t="s">
        <v>2737</v>
      </c>
      <c r="H424">
        <v>967</v>
      </c>
      <c r="I424" t="s">
        <v>2712</v>
      </c>
      <c r="J424">
        <v>12</v>
      </c>
      <c r="K424">
        <v>11604</v>
      </c>
      <c r="L424">
        <v>0</v>
      </c>
      <c r="M424">
        <v>11604</v>
      </c>
      <c r="N424" s="15">
        <v>43038</v>
      </c>
    </row>
    <row r="425" spans="4:14" x14ac:dyDescent="0.3">
      <c r="D425" s="1">
        <v>40</v>
      </c>
      <c r="E425" t="s">
        <v>2722</v>
      </c>
      <c r="F425" t="s">
        <v>2714</v>
      </c>
      <c r="G425" t="s">
        <v>2723</v>
      </c>
      <c r="H425">
        <v>847</v>
      </c>
      <c r="I425" t="s">
        <v>2716</v>
      </c>
      <c r="J425">
        <v>15</v>
      </c>
      <c r="K425">
        <v>12705</v>
      </c>
      <c r="L425">
        <v>0</v>
      </c>
      <c r="M425">
        <v>12705</v>
      </c>
      <c r="N425" s="15">
        <v>42299</v>
      </c>
    </row>
    <row r="426" spans="4:14" x14ac:dyDescent="0.3">
      <c r="D426" s="1">
        <v>28</v>
      </c>
      <c r="E426" t="s">
        <v>2781</v>
      </c>
      <c r="F426" t="s">
        <v>2729</v>
      </c>
      <c r="G426" t="s">
        <v>2765</v>
      </c>
      <c r="H426">
        <v>1994</v>
      </c>
      <c r="I426" t="s">
        <v>2712</v>
      </c>
      <c r="J426">
        <v>40</v>
      </c>
      <c r="K426">
        <v>79760</v>
      </c>
      <c r="L426">
        <v>0.12</v>
      </c>
      <c r="M426">
        <v>70188.800000000003</v>
      </c>
      <c r="N426" s="15">
        <v>42264</v>
      </c>
    </row>
    <row r="427" spans="4:14" x14ac:dyDescent="0.3">
      <c r="D427" s="1">
        <v>15</v>
      </c>
      <c r="E427" t="s">
        <v>2728</v>
      </c>
      <c r="F427" t="s">
        <v>2729</v>
      </c>
      <c r="G427" t="s">
        <v>2730</v>
      </c>
      <c r="H427">
        <v>1994</v>
      </c>
      <c r="I427" t="s">
        <v>2712</v>
      </c>
      <c r="J427">
        <v>17</v>
      </c>
      <c r="K427">
        <v>33898</v>
      </c>
      <c r="L427">
        <v>0.06</v>
      </c>
      <c r="M427">
        <v>31864.12</v>
      </c>
      <c r="N427" s="15">
        <v>43498</v>
      </c>
    </row>
    <row r="428" spans="4:14" x14ac:dyDescent="0.3">
      <c r="D428" s="1">
        <v>33</v>
      </c>
      <c r="E428" t="s">
        <v>2745</v>
      </c>
      <c r="F428" t="s">
        <v>2729</v>
      </c>
      <c r="G428" t="s">
        <v>2746</v>
      </c>
      <c r="H428">
        <v>1994</v>
      </c>
      <c r="I428" t="s">
        <v>2712</v>
      </c>
      <c r="J428">
        <v>12</v>
      </c>
      <c r="K428">
        <v>23928</v>
      </c>
      <c r="L428">
        <v>0.03</v>
      </c>
      <c r="M428">
        <v>23210.16</v>
      </c>
      <c r="N428" s="15">
        <v>43132</v>
      </c>
    </row>
    <row r="429" spans="4:14" x14ac:dyDescent="0.3">
      <c r="D429" s="1">
        <v>7</v>
      </c>
      <c r="E429" t="s">
        <v>2774</v>
      </c>
      <c r="F429" t="s">
        <v>2739</v>
      </c>
      <c r="G429" t="s">
        <v>2775</v>
      </c>
      <c r="H429">
        <v>1923</v>
      </c>
      <c r="I429" t="s">
        <v>2716</v>
      </c>
      <c r="J429">
        <v>25</v>
      </c>
      <c r="K429">
        <v>48075</v>
      </c>
      <c r="L429">
        <v>0.06</v>
      </c>
      <c r="M429">
        <v>45190.5</v>
      </c>
      <c r="N429" s="15">
        <v>43730</v>
      </c>
    </row>
  </sheetData>
  <pageMargins left="0.75" right="0.75" top="1" bottom="1" header="0.5" footer="0.5"/>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AB40"/>
  <sheetViews>
    <sheetView workbookViewId="0">
      <selection activeCell="C4" sqref="C4:AB29"/>
    </sheetView>
  </sheetViews>
  <sheetFormatPr defaultColWidth="8.77734375" defaultRowHeight="14.4" x14ac:dyDescent="0.3"/>
  <sheetData>
    <row r="3" spans="2:28" x14ac:dyDescent="0.3">
      <c r="C3" s="17">
        <v>1</v>
      </c>
      <c r="D3" s="17">
        <v>2</v>
      </c>
      <c r="E3" s="17">
        <v>3</v>
      </c>
      <c r="F3" s="17">
        <v>4</v>
      </c>
      <c r="G3" s="17">
        <v>5</v>
      </c>
      <c r="H3" s="17">
        <v>6</v>
      </c>
      <c r="I3" s="17">
        <v>7</v>
      </c>
      <c r="J3" s="17">
        <v>8</v>
      </c>
      <c r="K3" s="17">
        <v>9</v>
      </c>
      <c r="L3" s="17">
        <v>10</v>
      </c>
      <c r="M3" s="17">
        <v>11</v>
      </c>
      <c r="N3" s="17">
        <v>12</v>
      </c>
      <c r="O3" s="17">
        <v>13</v>
      </c>
      <c r="P3" s="17">
        <v>14</v>
      </c>
      <c r="Q3" s="17">
        <v>15</v>
      </c>
      <c r="R3" s="17">
        <v>16</v>
      </c>
      <c r="S3" s="17">
        <v>17</v>
      </c>
      <c r="T3" s="17">
        <v>18</v>
      </c>
      <c r="U3" s="17">
        <v>19</v>
      </c>
      <c r="V3" s="17">
        <v>20</v>
      </c>
      <c r="W3" s="17">
        <v>21</v>
      </c>
      <c r="X3" s="17">
        <v>22</v>
      </c>
      <c r="Y3" s="17">
        <v>23</v>
      </c>
      <c r="Z3" s="17">
        <v>24</v>
      </c>
      <c r="AA3" s="17">
        <v>25</v>
      </c>
      <c r="AB3" s="17">
        <v>26</v>
      </c>
    </row>
    <row r="4" spans="2:28" x14ac:dyDescent="0.3">
      <c r="B4" s="16">
        <v>1</v>
      </c>
      <c r="C4">
        <v>53</v>
      </c>
      <c r="D4">
        <v>80</v>
      </c>
      <c r="E4">
        <v>22</v>
      </c>
      <c r="F4">
        <v>82</v>
      </c>
      <c r="G4">
        <v>8</v>
      </c>
      <c r="H4">
        <v>96</v>
      </c>
      <c r="I4">
        <v>83</v>
      </c>
      <c r="J4">
        <v>90</v>
      </c>
      <c r="K4">
        <v>78</v>
      </c>
      <c r="L4">
        <v>61</v>
      </c>
      <c r="M4">
        <v>29</v>
      </c>
      <c r="N4">
        <v>68</v>
      </c>
      <c r="O4">
        <v>82</v>
      </c>
      <c r="P4">
        <v>73</v>
      </c>
      <c r="Q4">
        <v>18</v>
      </c>
      <c r="R4">
        <v>72</v>
      </c>
      <c r="S4">
        <v>98</v>
      </c>
      <c r="T4">
        <v>52</v>
      </c>
      <c r="U4">
        <v>41</v>
      </c>
      <c r="V4">
        <v>35</v>
      </c>
      <c r="W4">
        <v>46</v>
      </c>
      <c r="X4">
        <v>10</v>
      </c>
      <c r="Y4">
        <v>11</v>
      </c>
      <c r="Z4">
        <v>36</v>
      </c>
      <c r="AA4">
        <v>57</v>
      </c>
      <c r="AB4">
        <v>24</v>
      </c>
    </row>
    <row r="5" spans="2:28" x14ac:dyDescent="0.3">
      <c r="B5" s="16">
        <v>2</v>
      </c>
      <c r="C5">
        <v>66</v>
      </c>
      <c r="D5">
        <v>66</v>
      </c>
      <c r="E5">
        <v>4</v>
      </c>
      <c r="F5">
        <v>13</v>
      </c>
      <c r="G5">
        <v>45</v>
      </c>
      <c r="H5">
        <v>45</v>
      </c>
      <c r="I5">
        <v>98</v>
      </c>
      <c r="J5">
        <v>57</v>
      </c>
      <c r="K5">
        <v>77</v>
      </c>
      <c r="L5">
        <v>58</v>
      </c>
      <c r="M5">
        <v>79</v>
      </c>
      <c r="N5">
        <v>18</v>
      </c>
      <c r="O5">
        <v>87</v>
      </c>
      <c r="P5">
        <v>84</v>
      </c>
      <c r="Q5">
        <v>42</v>
      </c>
      <c r="R5">
        <v>31</v>
      </c>
      <c r="S5">
        <v>56</v>
      </c>
      <c r="T5">
        <v>62</v>
      </c>
      <c r="U5">
        <v>1</v>
      </c>
      <c r="V5">
        <v>19</v>
      </c>
      <c r="W5">
        <v>23</v>
      </c>
      <c r="X5">
        <v>60</v>
      </c>
      <c r="Y5">
        <v>95</v>
      </c>
      <c r="Z5">
        <v>69</v>
      </c>
      <c r="AA5">
        <v>29</v>
      </c>
      <c r="AB5">
        <v>77</v>
      </c>
    </row>
    <row r="6" spans="2:28" x14ac:dyDescent="0.3">
      <c r="B6" s="16">
        <v>3</v>
      </c>
      <c r="C6">
        <v>18</v>
      </c>
      <c r="D6">
        <v>72</v>
      </c>
      <c r="E6">
        <v>22</v>
      </c>
      <c r="F6">
        <v>83</v>
      </c>
      <c r="G6">
        <v>49</v>
      </c>
      <c r="H6">
        <v>61</v>
      </c>
      <c r="I6">
        <v>12</v>
      </c>
      <c r="J6">
        <v>59</v>
      </c>
      <c r="K6">
        <v>46</v>
      </c>
      <c r="L6">
        <v>12</v>
      </c>
      <c r="M6">
        <v>78</v>
      </c>
      <c r="N6">
        <v>59</v>
      </c>
      <c r="O6">
        <v>80</v>
      </c>
      <c r="P6">
        <v>44</v>
      </c>
      <c r="Q6">
        <v>65</v>
      </c>
      <c r="R6">
        <v>16</v>
      </c>
      <c r="S6">
        <v>49</v>
      </c>
      <c r="T6">
        <v>77</v>
      </c>
      <c r="U6">
        <v>50</v>
      </c>
      <c r="V6">
        <v>56</v>
      </c>
      <c r="W6">
        <v>32</v>
      </c>
      <c r="X6">
        <v>33</v>
      </c>
      <c r="Y6">
        <v>89</v>
      </c>
      <c r="Z6">
        <v>86</v>
      </c>
      <c r="AA6">
        <v>52</v>
      </c>
      <c r="AB6">
        <v>41</v>
      </c>
    </row>
    <row r="7" spans="2:28" x14ac:dyDescent="0.3">
      <c r="B7" s="16">
        <v>4</v>
      </c>
      <c r="C7">
        <v>60</v>
      </c>
      <c r="D7">
        <v>28</v>
      </c>
      <c r="E7">
        <v>2</v>
      </c>
      <c r="F7">
        <v>91</v>
      </c>
      <c r="G7">
        <v>99</v>
      </c>
      <c r="H7">
        <v>18</v>
      </c>
      <c r="I7">
        <v>10</v>
      </c>
      <c r="J7">
        <v>38</v>
      </c>
      <c r="K7">
        <v>59</v>
      </c>
      <c r="L7">
        <v>78</v>
      </c>
      <c r="M7">
        <v>55</v>
      </c>
      <c r="N7">
        <v>47</v>
      </c>
      <c r="O7">
        <v>2</v>
      </c>
      <c r="P7">
        <v>37</v>
      </c>
      <c r="Q7">
        <v>65</v>
      </c>
      <c r="R7">
        <v>48</v>
      </c>
      <c r="S7">
        <v>13</v>
      </c>
      <c r="T7">
        <v>12</v>
      </c>
      <c r="U7">
        <v>50</v>
      </c>
      <c r="V7">
        <v>36</v>
      </c>
      <c r="W7">
        <v>39</v>
      </c>
      <c r="X7">
        <v>17</v>
      </c>
      <c r="Y7">
        <v>66</v>
      </c>
      <c r="Z7">
        <v>34</v>
      </c>
      <c r="AA7">
        <v>25</v>
      </c>
      <c r="AB7">
        <v>4</v>
      </c>
    </row>
    <row r="8" spans="2:28" x14ac:dyDescent="0.3">
      <c r="B8" s="16">
        <v>5</v>
      </c>
      <c r="C8">
        <v>34</v>
      </c>
      <c r="D8">
        <v>60</v>
      </c>
      <c r="E8">
        <v>61</v>
      </c>
      <c r="F8">
        <v>71</v>
      </c>
      <c r="G8">
        <v>65</v>
      </c>
      <c r="H8">
        <v>34</v>
      </c>
      <c r="I8">
        <v>79</v>
      </c>
      <c r="J8">
        <v>85</v>
      </c>
      <c r="K8">
        <v>15</v>
      </c>
      <c r="L8">
        <v>35</v>
      </c>
      <c r="M8">
        <v>54</v>
      </c>
      <c r="N8">
        <v>67</v>
      </c>
      <c r="O8">
        <v>19</v>
      </c>
      <c r="P8">
        <v>49</v>
      </c>
      <c r="Q8">
        <v>92</v>
      </c>
      <c r="R8">
        <v>16</v>
      </c>
      <c r="S8">
        <v>50</v>
      </c>
      <c r="T8">
        <v>53</v>
      </c>
      <c r="U8">
        <v>44</v>
      </c>
      <c r="V8">
        <v>8</v>
      </c>
      <c r="W8">
        <v>43</v>
      </c>
      <c r="X8">
        <v>23</v>
      </c>
      <c r="Y8">
        <v>56</v>
      </c>
      <c r="Z8">
        <v>18</v>
      </c>
      <c r="AA8">
        <v>65</v>
      </c>
      <c r="AB8">
        <v>2</v>
      </c>
    </row>
    <row r="9" spans="2:28" x14ac:dyDescent="0.3">
      <c r="B9" s="16">
        <v>6</v>
      </c>
      <c r="C9">
        <v>91</v>
      </c>
      <c r="D9">
        <v>46</v>
      </c>
      <c r="E9">
        <v>87</v>
      </c>
      <c r="F9">
        <v>17</v>
      </c>
      <c r="G9">
        <v>4</v>
      </c>
      <c r="H9">
        <v>7</v>
      </c>
      <c r="I9">
        <v>14</v>
      </c>
      <c r="J9">
        <v>80</v>
      </c>
      <c r="K9">
        <v>97</v>
      </c>
      <c r="L9">
        <v>24</v>
      </c>
      <c r="M9">
        <v>45</v>
      </c>
      <c r="N9">
        <v>53</v>
      </c>
      <c r="O9">
        <v>93</v>
      </c>
      <c r="P9">
        <v>51</v>
      </c>
      <c r="Q9">
        <v>39</v>
      </c>
      <c r="R9">
        <v>16</v>
      </c>
      <c r="S9">
        <v>88</v>
      </c>
      <c r="T9">
        <v>42</v>
      </c>
      <c r="U9">
        <v>58</v>
      </c>
      <c r="V9">
        <v>81</v>
      </c>
      <c r="W9">
        <v>31</v>
      </c>
      <c r="X9">
        <v>16</v>
      </c>
      <c r="Y9">
        <v>32</v>
      </c>
      <c r="Z9">
        <v>93</v>
      </c>
      <c r="AA9">
        <v>96</v>
      </c>
      <c r="AB9">
        <v>68</v>
      </c>
    </row>
    <row r="10" spans="2:28" x14ac:dyDescent="0.3">
      <c r="B10" s="16">
        <v>7</v>
      </c>
      <c r="C10">
        <v>20</v>
      </c>
      <c r="D10">
        <v>36</v>
      </c>
      <c r="E10">
        <v>81</v>
      </c>
      <c r="F10">
        <v>77</v>
      </c>
      <c r="G10">
        <v>6</v>
      </c>
      <c r="H10">
        <v>25</v>
      </c>
      <c r="I10">
        <v>11</v>
      </c>
      <c r="J10">
        <v>20</v>
      </c>
      <c r="K10">
        <v>22</v>
      </c>
      <c r="L10">
        <v>98</v>
      </c>
      <c r="M10">
        <v>43</v>
      </c>
      <c r="N10">
        <v>95</v>
      </c>
      <c r="O10">
        <v>34</v>
      </c>
      <c r="P10">
        <v>60</v>
      </c>
      <c r="Q10">
        <v>47</v>
      </c>
      <c r="R10">
        <v>80</v>
      </c>
      <c r="S10">
        <v>56</v>
      </c>
      <c r="T10">
        <v>42</v>
      </c>
      <c r="U10">
        <v>20</v>
      </c>
      <c r="V10">
        <v>49</v>
      </c>
      <c r="W10">
        <v>76</v>
      </c>
      <c r="X10">
        <v>99</v>
      </c>
      <c r="Y10">
        <v>39</v>
      </c>
      <c r="Z10">
        <v>63</v>
      </c>
      <c r="AA10">
        <v>81</v>
      </c>
      <c r="AB10">
        <v>46</v>
      </c>
    </row>
    <row r="11" spans="2:28" x14ac:dyDescent="0.3">
      <c r="B11" s="16">
        <v>8</v>
      </c>
      <c r="C11">
        <v>60</v>
      </c>
      <c r="D11">
        <v>28</v>
      </c>
      <c r="E11">
        <v>78</v>
      </c>
      <c r="F11">
        <v>72</v>
      </c>
      <c r="G11">
        <v>18</v>
      </c>
      <c r="H11">
        <v>63</v>
      </c>
      <c r="I11">
        <v>83</v>
      </c>
      <c r="J11">
        <v>57</v>
      </c>
      <c r="K11">
        <v>74</v>
      </c>
      <c r="L11">
        <v>32</v>
      </c>
      <c r="M11">
        <v>31</v>
      </c>
      <c r="N11">
        <v>28</v>
      </c>
      <c r="O11">
        <v>10</v>
      </c>
      <c r="P11">
        <v>36</v>
      </c>
      <c r="Q11">
        <v>48</v>
      </c>
      <c r="R11">
        <v>87</v>
      </c>
      <c r="S11">
        <v>88</v>
      </c>
      <c r="T11">
        <v>94</v>
      </c>
      <c r="U11">
        <v>43</v>
      </c>
      <c r="V11">
        <v>76</v>
      </c>
      <c r="W11">
        <v>4</v>
      </c>
      <c r="X11">
        <v>37</v>
      </c>
      <c r="Y11">
        <v>87</v>
      </c>
      <c r="Z11">
        <v>51</v>
      </c>
      <c r="AA11">
        <v>13</v>
      </c>
      <c r="AB11">
        <v>65</v>
      </c>
    </row>
    <row r="12" spans="2:28" x14ac:dyDescent="0.3">
      <c r="B12" s="16">
        <v>9</v>
      </c>
      <c r="C12">
        <v>63</v>
      </c>
      <c r="D12">
        <v>95</v>
      </c>
      <c r="E12">
        <v>46</v>
      </c>
      <c r="F12">
        <v>96</v>
      </c>
      <c r="G12">
        <v>96</v>
      </c>
      <c r="H12">
        <v>41</v>
      </c>
      <c r="I12">
        <v>97</v>
      </c>
      <c r="J12">
        <v>42</v>
      </c>
      <c r="K12">
        <v>23</v>
      </c>
      <c r="L12">
        <v>68</v>
      </c>
      <c r="M12">
        <v>60</v>
      </c>
      <c r="N12">
        <v>50</v>
      </c>
      <c r="O12">
        <v>37</v>
      </c>
      <c r="P12">
        <v>44</v>
      </c>
      <c r="Q12">
        <v>3</v>
      </c>
      <c r="R12">
        <v>39</v>
      </c>
      <c r="S12">
        <v>53</v>
      </c>
      <c r="T12">
        <v>64</v>
      </c>
      <c r="U12">
        <v>69</v>
      </c>
      <c r="V12">
        <v>12</v>
      </c>
      <c r="W12">
        <v>79</v>
      </c>
      <c r="X12">
        <v>14</v>
      </c>
      <c r="Y12">
        <v>1</v>
      </c>
      <c r="Z12">
        <v>71</v>
      </c>
      <c r="AA12">
        <v>68</v>
      </c>
      <c r="AB12">
        <v>53</v>
      </c>
    </row>
    <row r="13" spans="2:28" x14ac:dyDescent="0.3">
      <c r="B13" s="16">
        <v>10</v>
      </c>
      <c r="C13">
        <v>29</v>
      </c>
      <c r="D13">
        <v>39</v>
      </c>
      <c r="E13">
        <v>7</v>
      </c>
      <c r="F13">
        <v>66</v>
      </c>
      <c r="G13">
        <v>98</v>
      </c>
      <c r="H13">
        <v>97</v>
      </c>
      <c r="I13">
        <v>6</v>
      </c>
      <c r="J13">
        <v>25</v>
      </c>
      <c r="K13">
        <v>60</v>
      </c>
      <c r="L13">
        <v>80</v>
      </c>
      <c r="M13">
        <v>57</v>
      </c>
      <c r="N13">
        <v>94</v>
      </c>
      <c r="O13">
        <v>94</v>
      </c>
      <c r="P13">
        <v>59</v>
      </c>
      <c r="Q13">
        <v>22</v>
      </c>
      <c r="R13">
        <v>69</v>
      </c>
      <c r="S13">
        <v>90</v>
      </c>
      <c r="T13">
        <v>59</v>
      </c>
      <c r="U13">
        <v>52</v>
      </c>
      <c r="V13">
        <v>16</v>
      </c>
      <c r="W13">
        <v>72</v>
      </c>
      <c r="X13">
        <v>37</v>
      </c>
      <c r="Y13">
        <v>19</v>
      </c>
      <c r="Z13">
        <v>79</v>
      </c>
      <c r="AA13">
        <v>83</v>
      </c>
      <c r="AB13">
        <v>74</v>
      </c>
    </row>
    <row r="14" spans="2:28" x14ac:dyDescent="0.3">
      <c r="B14" s="16">
        <v>11</v>
      </c>
      <c r="C14">
        <v>45</v>
      </c>
      <c r="D14">
        <v>36</v>
      </c>
      <c r="E14">
        <v>99</v>
      </c>
      <c r="F14">
        <v>95</v>
      </c>
      <c r="G14">
        <v>31</v>
      </c>
      <c r="H14">
        <v>54</v>
      </c>
      <c r="I14">
        <v>21</v>
      </c>
      <c r="J14">
        <v>44</v>
      </c>
      <c r="K14">
        <v>42</v>
      </c>
      <c r="L14">
        <v>8</v>
      </c>
      <c r="M14">
        <v>40</v>
      </c>
      <c r="N14">
        <v>30</v>
      </c>
      <c r="O14">
        <v>99</v>
      </c>
      <c r="P14">
        <v>77</v>
      </c>
      <c r="Q14">
        <v>44</v>
      </c>
      <c r="R14">
        <v>1</v>
      </c>
      <c r="S14">
        <v>50</v>
      </c>
      <c r="T14">
        <v>9</v>
      </c>
      <c r="U14">
        <v>87</v>
      </c>
      <c r="V14">
        <v>85</v>
      </c>
      <c r="W14">
        <v>56</v>
      </c>
      <c r="X14">
        <v>28</v>
      </c>
      <c r="Y14">
        <v>81</v>
      </c>
      <c r="Z14">
        <v>3</v>
      </c>
      <c r="AA14">
        <v>25</v>
      </c>
      <c r="AB14">
        <v>1</v>
      </c>
    </row>
    <row r="15" spans="2:28" x14ac:dyDescent="0.3">
      <c r="B15" s="16">
        <v>12</v>
      </c>
      <c r="C15">
        <v>58</v>
      </c>
      <c r="D15">
        <v>8</v>
      </c>
      <c r="E15">
        <v>84</v>
      </c>
      <c r="F15">
        <v>33</v>
      </c>
      <c r="G15">
        <v>81</v>
      </c>
      <c r="H15">
        <v>95</v>
      </c>
      <c r="I15">
        <v>75</v>
      </c>
      <c r="J15">
        <v>40</v>
      </c>
      <c r="K15">
        <v>10</v>
      </c>
      <c r="L15">
        <v>70</v>
      </c>
      <c r="M15">
        <v>23</v>
      </c>
      <c r="N15">
        <v>62</v>
      </c>
      <c r="O15">
        <v>82</v>
      </c>
      <c r="P15">
        <v>73</v>
      </c>
      <c r="Q15">
        <v>26</v>
      </c>
      <c r="R15">
        <v>10</v>
      </c>
      <c r="S15">
        <v>73</v>
      </c>
      <c r="T15">
        <v>72</v>
      </c>
      <c r="U15">
        <v>28</v>
      </c>
      <c r="V15">
        <v>73</v>
      </c>
      <c r="W15">
        <v>32</v>
      </c>
      <c r="X15">
        <v>13</v>
      </c>
      <c r="Y15">
        <v>10</v>
      </c>
      <c r="Z15">
        <v>62</v>
      </c>
      <c r="AA15">
        <v>60</v>
      </c>
      <c r="AB15">
        <v>31</v>
      </c>
    </row>
    <row r="16" spans="2:28" x14ac:dyDescent="0.3">
      <c r="B16" s="16">
        <v>13</v>
      </c>
      <c r="C16">
        <v>69</v>
      </c>
      <c r="D16">
        <v>89</v>
      </c>
      <c r="E16">
        <v>30</v>
      </c>
      <c r="F16">
        <v>48</v>
      </c>
      <c r="G16">
        <v>21</v>
      </c>
      <c r="H16">
        <v>97</v>
      </c>
      <c r="I16">
        <v>56</v>
      </c>
      <c r="J16">
        <v>1</v>
      </c>
      <c r="K16">
        <v>14</v>
      </c>
      <c r="L16">
        <v>50</v>
      </c>
      <c r="M16">
        <v>11</v>
      </c>
      <c r="N16">
        <v>14</v>
      </c>
      <c r="O16">
        <v>81</v>
      </c>
      <c r="P16">
        <v>71</v>
      </c>
      <c r="Q16">
        <v>29</v>
      </c>
      <c r="R16">
        <v>5</v>
      </c>
      <c r="S16">
        <v>23</v>
      </c>
      <c r="T16">
        <v>22</v>
      </c>
      <c r="U16">
        <v>55</v>
      </c>
      <c r="V16">
        <v>83</v>
      </c>
      <c r="W16">
        <v>36</v>
      </c>
      <c r="X16">
        <v>63</v>
      </c>
      <c r="Y16">
        <v>46</v>
      </c>
      <c r="Z16">
        <v>26</v>
      </c>
      <c r="AA16">
        <v>94</v>
      </c>
      <c r="AB16">
        <v>68</v>
      </c>
    </row>
    <row r="17" spans="2:28" x14ac:dyDescent="0.3">
      <c r="B17" s="16">
        <v>14</v>
      </c>
      <c r="C17">
        <v>63</v>
      </c>
      <c r="D17">
        <v>7</v>
      </c>
      <c r="E17">
        <v>96</v>
      </c>
      <c r="F17">
        <v>69</v>
      </c>
      <c r="G17">
        <v>68</v>
      </c>
      <c r="H17">
        <v>51</v>
      </c>
      <c r="I17">
        <v>39</v>
      </c>
      <c r="J17">
        <v>91</v>
      </c>
      <c r="K17">
        <v>24</v>
      </c>
      <c r="L17">
        <v>59</v>
      </c>
      <c r="M17">
        <v>44</v>
      </c>
      <c r="N17">
        <v>72</v>
      </c>
      <c r="O17">
        <v>6</v>
      </c>
      <c r="P17">
        <v>25</v>
      </c>
      <c r="Q17">
        <v>46</v>
      </c>
      <c r="R17">
        <v>20</v>
      </c>
      <c r="S17">
        <v>82</v>
      </c>
      <c r="T17">
        <v>6</v>
      </c>
      <c r="U17">
        <v>45</v>
      </c>
      <c r="V17">
        <v>70</v>
      </c>
      <c r="W17">
        <v>86</v>
      </c>
      <c r="X17">
        <v>11</v>
      </c>
      <c r="Y17">
        <v>24</v>
      </c>
      <c r="Z17">
        <v>68</v>
      </c>
      <c r="AA17">
        <v>65</v>
      </c>
      <c r="AB17">
        <v>66</v>
      </c>
    </row>
    <row r="18" spans="2:28" x14ac:dyDescent="0.3">
      <c r="B18" s="16">
        <v>15</v>
      </c>
      <c r="C18">
        <v>32</v>
      </c>
      <c r="D18">
        <v>4</v>
      </c>
      <c r="E18">
        <v>60</v>
      </c>
      <c r="F18">
        <v>45</v>
      </c>
      <c r="G18">
        <v>70</v>
      </c>
      <c r="H18">
        <v>70</v>
      </c>
      <c r="I18">
        <v>13</v>
      </c>
      <c r="J18">
        <v>83</v>
      </c>
      <c r="K18">
        <v>65</v>
      </c>
      <c r="L18">
        <v>42</v>
      </c>
      <c r="M18">
        <v>98</v>
      </c>
      <c r="N18">
        <v>83</v>
      </c>
      <c r="O18">
        <v>38</v>
      </c>
      <c r="P18">
        <v>15</v>
      </c>
      <c r="Q18">
        <v>3</v>
      </c>
      <c r="R18">
        <v>52</v>
      </c>
      <c r="S18">
        <v>36</v>
      </c>
      <c r="T18">
        <v>25</v>
      </c>
      <c r="U18">
        <v>53</v>
      </c>
      <c r="V18">
        <v>45</v>
      </c>
      <c r="W18">
        <v>11</v>
      </c>
      <c r="X18">
        <v>11</v>
      </c>
      <c r="Y18">
        <v>32</v>
      </c>
      <c r="Z18">
        <v>99</v>
      </c>
      <c r="AA18">
        <v>55</v>
      </c>
      <c r="AB18">
        <v>53</v>
      </c>
    </row>
    <row r="19" spans="2:28" x14ac:dyDescent="0.3">
      <c r="B19" s="16">
        <v>16</v>
      </c>
      <c r="C19">
        <v>26</v>
      </c>
      <c r="D19">
        <v>51</v>
      </c>
      <c r="E19">
        <v>28</v>
      </c>
      <c r="F19">
        <v>90</v>
      </c>
      <c r="G19">
        <v>65</v>
      </c>
      <c r="H19">
        <v>49</v>
      </c>
      <c r="I19">
        <v>12</v>
      </c>
      <c r="J19">
        <v>18</v>
      </c>
      <c r="K19">
        <v>80</v>
      </c>
      <c r="L19">
        <v>56</v>
      </c>
      <c r="M19">
        <v>73</v>
      </c>
      <c r="N19">
        <v>37</v>
      </c>
      <c r="O19">
        <v>37</v>
      </c>
      <c r="P19">
        <v>51</v>
      </c>
      <c r="Q19">
        <v>95</v>
      </c>
      <c r="R19">
        <v>72</v>
      </c>
      <c r="S19">
        <v>18</v>
      </c>
      <c r="T19">
        <v>61</v>
      </c>
      <c r="U19">
        <v>97</v>
      </c>
      <c r="V19">
        <v>81</v>
      </c>
      <c r="W19">
        <v>11</v>
      </c>
      <c r="X19">
        <v>20</v>
      </c>
      <c r="Y19">
        <v>94</v>
      </c>
      <c r="Z19">
        <v>31</v>
      </c>
      <c r="AA19">
        <v>81</v>
      </c>
      <c r="AB19">
        <v>92</v>
      </c>
    </row>
    <row r="20" spans="2:28" x14ac:dyDescent="0.3">
      <c r="B20" s="16">
        <v>17</v>
      </c>
      <c r="C20">
        <v>35</v>
      </c>
      <c r="D20">
        <v>80</v>
      </c>
      <c r="E20">
        <v>82</v>
      </c>
      <c r="F20">
        <v>1</v>
      </c>
      <c r="G20">
        <v>79</v>
      </c>
      <c r="H20">
        <v>87</v>
      </c>
      <c r="I20">
        <v>18</v>
      </c>
      <c r="J20">
        <v>96</v>
      </c>
      <c r="K20">
        <v>1</v>
      </c>
      <c r="L20">
        <v>58</v>
      </c>
      <c r="M20">
        <v>3</v>
      </c>
      <c r="N20">
        <v>85</v>
      </c>
      <c r="O20">
        <v>3</v>
      </c>
      <c r="P20">
        <v>27</v>
      </c>
      <c r="Q20">
        <v>87</v>
      </c>
      <c r="R20">
        <v>59</v>
      </c>
      <c r="S20">
        <v>10</v>
      </c>
      <c r="T20">
        <v>85</v>
      </c>
      <c r="U20">
        <v>69</v>
      </c>
      <c r="V20">
        <v>42</v>
      </c>
      <c r="W20">
        <v>35</v>
      </c>
      <c r="X20">
        <v>46</v>
      </c>
      <c r="Y20">
        <v>43</v>
      </c>
      <c r="Z20">
        <v>48</v>
      </c>
      <c r="AA20">
        <v>25</v>
      </c>
      <c r="AB20">
        <v>28</v>
      </c>
    </row>
    <row r="21" spans="2:28" x14ac:dyDescent="0.3">
      <c r="B21" s="16">
        <v>18</v>
      </c>
      <c r="C21">
        <v>26</v>
      </c>
      <c r="D21">
        <v>59</v>
      </c>
      <c r="E21">
        <v>74</v>
      </c>
      <c r="F21">
        <v>80</v>
      </c>
      <c r="G21">
        <v>90</v>
      </c>
      <c r="H21">
        <v>24</v>
      </c>
      <c r="I21">
        <v>7</v>
      </c>
      <c r="J21">
        <v>47</v>
      </c>
      <c r="K21">
        <v>96</v>
      </c>
      <c r="L21">
        <v>72</v>
      </c>
      <c r="M21">
        <v>72</v>
      </c>
      <c r="N21">
        <v>75</v>
      </c>
      <c r="O21">
        <v>77</v>
      </c>
      <c r="P21">
        <v>81</v>
      </c>
      <c r="Q21">
        <v>63</v>
      </c>
      <c r="R21">
        <v>54</v>
      </c>
      <c r="S21">
        <v>37</v>
      </c>
      <c r="T21">
        <v>76</v>
      </c>
      <c r="U21">
        <v>58</v>
      </c>
      <c r="V21">
        <v>80</v>
      </c>
      <c r="W21">
        <v>97</v>
      </c>
      <c r="X21">
        <v>18</v>
      </c>
      <c r="Y21">
        <v>7</v>
      </c>
      <c r="Z21">
        <v>37</v>
      </c>
      <c r="AA21">
        <v>14</v>
      </c>
      <c r="AB21">
        <v>18</v>
      </c>
    </row>
    <row r="22" spans="2:28" x14ac:dyDescent="0.3">
      <c r="B22" s="16">
        <v>19</v>
      </c>
      <c r="C22">
        <v>2</v>
      </c>
      <c r="D22">
        <v>72</v>
      </c>
      <c r="E22">
        <v>35</v>
      </c>
      <c r="F22">
        <v>37</v>
      </c>
      <c r="G22">
        <v>8</v>
      </c>
      <c r="H22">
        <v>36</v>
      </c>
      <c r="I22">
        <v>50</v>
      </c>
      <c r="J22">
        <v>94</v>
      </c>
      <c r="K22">
        <v>42</v>
      </c>
      <c r="L22">
        <v>29</v>
      </c>
      <c r="M22">
        <v>73</v>
      </c>
      <c r="N22">
        <v>55</v>
      </c>
      <c r="O22">
        <v>73</v>
      </c>
      <c r="P22">
        <v>26</v>
      </c>
      <c r="Q22">
        <v>5</v>
      </c>
      <c r="R22">
        <v>68</v>
      </c>
      <c r="S22">
        <v>4</v>
      </c>
      <c r="T22">
        <v>21</v>
      </c>
      <c r="U22">
        <v>8</v>
      </c>
      <c r="V22">
        <v>38</v>
      </c>
      <c r="W22">
        <v>62</v>
      </c>
      <c r="X22">
        <v>68</v>
      </c>
      <c r="Y22">
        <v>13</v>
      </c>
      <c r="Z22">
        <v>85</v>
      </c>
      <c r="AA22">
        <v>15</v>
      </c>
      <c r="AB22">
        <v>34</v>
      </c>
    </row>
    <row r="23" spans="2:28" x14ac:dyDescent="0.3">
      <c r="B23" s="16">
        <v>20</v>
      </c>
      <c r="C23">
        <v>22</v>
      </c>
      <c r="D23">
        <v>51</v>
      </c>
      <c r="E23">
        <v>52</v>
      </c>
      <c r="F23">
        <v>47</v>
      </c>
      <c r="G23">
        <v>36</v>
      </c>
      <c r="H23">
        <v>13</v>
      </c>
      <c r="I23">
        <v>40</v>
      </c>
      <c r="J23">
        <v>23</v>
      </c>
      <c r="K23">
        <v>83</v>
      </c>
      <c r="L23">
        <v>1</v>
      </c>
      <c r="M23">
        <v>22</v>
      </c>
      <c r="N23">
        <v>28</v>
      </c>
      <c r="O23">
        <v>39</v>
      </c>
      <c r="P23">
        <v>93</v>
      </c>
      <c r="Q23">
        <v>58</v>
      </c>
      <c r="R23">
        <v>28</v>
      </c>
      <c r="S23">
        <v>24</v>
      </c>
      <c r="T23">
        <v>8</v>
      </c>
      <c r="U23">
        <v>68</v>
      </c>
      <c r="V23">
        <v>47</v>
      </c>
      <c r="W23">
        <v>15</v>
      </c>
      <c r="X23">
        <v>53</v>
      </c>
      <c r="Y23">
        <v>64</v>
      </c>
      <c r="Z23">
        <v>98</v>
      </c>
      <c r="AA23">
        <v>28</v>
      </c>
      <c r="AB23">
        <v>35</v>
      </c>
    </row>
    <row r="24" spans="2:28" x14ac:dyDescent="0.3">
      <c r="B24" s="16">
        <v>21</v>
      </c>
      <c r="C24">
        <v>42</v>
      </c>
      <c r="D24">
        <v>10</v>
      </c>
      <c r="E24">
        <v>25</v>
      </c>
      <c r="F24">
        <v>95</v>
      </c>
      <c r="G24">
        <v>38</v>
      </c>
      <c r="H24">
        <v>4</v>
      </c>
      <c r="I24">
        <v>63</v>
      </c>
      <c r="J24">
        <v>96</v>
      </c>
      <c r="K24">
        <v>27</v>
      </c>
      <c r="L24">
        <v>45</v>
      </c>
      <c r="M24">
        <v>83</v>
      </c>
      <c r="N24">
        <v>62</v>
      </c>
      <c r="O24">
        <v>56</v>
      </c>
      <c r="P24">
        <v>12</v>
      </c>
      <c r="Q24">
        <v>93</v>
      </c>
      <c r="R24">
        <v>57</v>
      </c>
      <c r="S24">
        <v>95</v>
      </c>
      <c r="T24">
        <v>99</v>
      </c>
      <c r="U24">
        <v>35</v>
      </c>
      <c r="V24">
        <v>80</v>
      </c>
      <c r="W24">
        <v>44</v>
      </c>
      <c r="X24">
        <v>30</v>
      </c>
      <c r="Y24">
        <v>55</v>
      </c>
      <c r="Z24">
        <v>55</v>
      </c>
      <c r="AA24">
        <v>58</v>
      </c>
      <c r="AB24">
        <v>57</v>
      </c>
    </row>
    <row r="25" spans="2:28" x14ac:dyDescent="0.3">
      <c r="B25" s="16">
        <v>22</v>
      </c>
      <c r="C25">
        <v>94</v>
      </c>
      <c r="D25">
        <v>27</v>
      </c>
      <c r="E25">
        <v>59</v>
      </c>
      <c r="F25">
        <v>94</v>
      </c>
      <c r="G25">
        <v>77</v>
      </c>
      <c r="H25">
        <v>55</v>
      </c>
      <c r="I25">
        <v>37</v>
      </c>
      <c r="J25">
        <v>75</v>
      </c>
      <c r="K25">
        <v>22</v>
      </c>
      <c r="L25">
        <v>61</v>
      </c>
      <c r="M25">
        <v>94</v>
      </c>
      <c r="N25">
        <v>10</v>
      </c>
      <c r="O25">
        <v>47</v>
      </c>
      <c r="P25">
        <v>30</v>
      </c>
      <c r="Q25">
        <v>39</v>
      </c>
      <c r="R25">
        <v>59</v>
      </c>
      <c r="S25">
        <v>65</v>
      </c>
      <c r="T25">
        <v>79</v>
      </c>
      <c r="U25">
        <v>82</v>
      </c>
      <c r="V25">
        <v>24</v>
      </c>
      <c r="W25">
        <v>95</v>
      </c>
      <c r="X25">
        <v>30</v>
      </c>
      <c r="Y25">
        <v>46</v>
      </c>
      <c r="Z25">
        <v>38</v>
      </c>
      <c r="AA25">
        <v>63</v>
      </c>
      <c r="AB25">
        <v>29</v>
      </c>
    </row>
    <row r="26" spans="2:28" x14ac:dyDescent="0.3">
      <c r="B26" s="16">
        <v>23</v>
      </c>
      <c r="C26">
        <v>47</v>
      </c>
      <c r="D26">
        <v>23</v>
      </c>
      <c r="E26">
        <v>11</v>
      </c>
      <c r="F26">
        <v>88</v>
      </c>
      <c r="G26">
        <v>36</v>
      </c>
      <c r="H26">
        <v>5</v>
      </c>
      <c r="I26">
        <v>40</v>
      </c>
      <c r="J26">
        <v>50</v>
      </c>
      <c r="K26">
        <v>99</v>
      </c>
      <c r="L26">
        <v>76</v>
      </c>
      <c r="M26">
        <v>32</v>
      </c>
      <c r="N26">
        <v>97</v>
      </c>
      <c r="O26">
        <v>58</v>
      </c>
      <c r="P26">
        <v>5</v>
      </c>
      <c r="Q26">
        <v>60</v>
      </c>
      <c r="R26">
        <v>33</v>
      </c>
      <c r="S26">
        <v>15</v>
      </c>
      <c r="T26">
        <v>76</v>
      </c>
      <c r="U26">
        <v>55</v>
      </c>
      <c r="V26">
        <v>35</v>
      </c>
      <c r="W26">
        <v>58</v>
      </c>
      <c r="X26">
        <v>81</v>
      </c>
      <c r="Y26">
        <v>69</v>
      </c>
      <c r="Z26">
        <v>95</v>
      </c>
      <c r="AA26">
        <v>30</v>
      </c>
      <c r="AB26">
        <v>49</v>
      </c>
    </row>
    <row r="27" spans="2:28" x14ac:dyDescent="0.3">
      <c r="B27" s="16">
        <v>24</v>
      </c>
      <c r="C27">
        <v>28</v>
      </c>
      <c r="D27">
        <v>57</v>
      </c>
      <c r="E27">
        <v>63</v>
      </c>
      <c r="F27">
        <v>9</v>
      </c>
      <c r="G27">
        <v>68</v>
      </c>
      <c r="H27">
        <v>91</v>
      </c>
      <c r="I27">
        <v>32</v>
      </c>
      <c r="J27">
        <v>71</v>
      </c>
      <c r="K27">
        <v>28</v>
      </c>
      <c r="L27">
        <v>74</v>
      </c>
      <c r="M27">
        <v>43</v>
      </c>
      <c r="N27">
        <v>91</v>
      </c>
      <c r="O27">
        <v>13</v>
      </c>
      <c r="P27">
        <v>84</v>
      </c>
      <c r="Q27">
        <v>9</v>
      </c>
      <c r="R27">
        <v>30</v>
      </c>
      <c r="S27">
        <v>31</v>
      </c>
      <c r="T27">
        <v>7</v>
      </c>
      <c r="U27">
        <v>52</v>
      </c>
      <c r="V27">
        <v>53</v>
      </c>
      <c r="W27">
        <v>85</v>
      </c>
      <c r="X27">
        <v>53</v>
      </c>
      <c r="Y27">
        <v>1</v>
      </c>
      <c r="Z27">
        <v>1</v>
      </c>
      <c r="AA27">
        <v>32</v>
      </c>
      <c r="AB27">
        <v>60</v>
      </c>
    </row>
    <row r="28" spans="2:28" x14ac:dyDescent="0.3">
      <c r="B28" s="16">
        <v>25</v>
      </c>
      <c r="C28">
        <v>68</v>
      </c>
      <c r="D28">
        <v>16</v>
      </c>
      <c r="E28">
        <v>74</v>
      </c>
      <c r="F28">
        <v>11</v>
      </c>
      <c r="G28">
        <v>37</v>
      </c>
      <c r="H28">
        <v>18</v>
      </c>
      <c r="I28">
        <v>36</v>
      </c>
      <c r="J28">
        <v>70</v>
      </c>
      <c r="K28">
        <v>66</v>
      </c>
      <c r="L28">
        <v>57</v>
      </c>
      <c r="M28">
        <v>18</v>
      </c>
      <c r="N28">
        <v>35</v>
      </c>
      <c r="O28">
        <v>70</v>
      </c>
      <c r="P28">
        <v>4</v>
      </c>
      <c r="Q28">
        <v>81</v>
      </c>
      <c r="R28">
        <v>65</v>
      </c>
      <c r="S28">
        <v>56</v>
      </c>
      <c r="T28">
        <v>11</v>
      </c>
      <c r="U28">
        <v>20</v>
      </c>
      <c r="V28">
        <v>6</v>
      </c>
      <c r="W28">
        <v>43</v>
      </c>
      <c r="X28">
        <v>37</v>
      </c>
      <c r="Y28">
        <v>12</v>
      </c>
      <c r="Z28">
        <v>28</v>
      </c>
      <c r="AA28">
        <v>30</v>
      </c>
      <c r="AB28">
        <v>8</v>
      </c>
    </row>
    <row r="29" spans="2:28" x14ac:dyDescent="0.3">
      <c r="B29" s="16">
        <v>26</v>
      </c>
      <c r="C29">
        <v>71</v>
      </c>
      <c r="D29">
        <v>83</v>
      </c>
      <c r="E29">
        <v>85</v>
      </c>
      <c r="F29">
        <v>90</v>
      </c>
      <c r="G29">
        <v>48</v>
      </c>
      <c r="H29">
        <v>33</v>
      </c>
      <c r="I29">
        <v>55</v>
      </c>
      <c r="J29">
        <v>79</v>
      </c>
      <c r="K29">
        <v>71</v>
      </c>
      <c r="L29">
        <v>72</v>
      </c>
      <c r="M29">
        <v>18</v>
      </c>
      <c r="N29">
        <v>80</v>
      </c>
      <c r="O29">
        <v>50</v>
      </c>
      <c r="P29">
        <v>70</v>
      </c>
      <c r="Q29">
        <v>22</v>
      </c>
      <c r="R29">
        <v>24</v>
      </c>
      <c r="S29">
        <v>94</v>
      </c>
      <c r="T29">
        <v>57</v>
      </c>
      <c r="U29">
        <v>58</v>
      </c>
      <c r="V29">
        <v>39</v>
      </c>
      <c r="W29">
        <v>62</v>
      </c>
      <c r="X29">
        <v>85</v>
      </c>
      <c r="Y29">
        <v>92</v>
      </c>
      <c r="Z29">
        <v>40</v>
      </c>
      <c r="AA29">
        <v>34</v>
      </c>
      <c r="AB29">
        <v>66</v>
      </c>
    </row>
    <row r="30" spans="2:28" s="29" customFormat="1" x14ac:dyDescent="0.3"/>
    <row r="31" spans="2:28" s="29" customFormat="1" x14ac:dyDescent="0.3"/>
    <row r="32" spans="2:28" s="29" customFormat="1" x14ac:dyDescent="0.3"/>
    <row r="33" spans="3:3" s="29" customFormat="1" x14ac:dyDescent="0.3"/>
    <row r="34" spans="3:3" s="29" customFormat="1" x14ac:dyDescent="0.3"/>
    <row r="35" spans="3:3" s="29" customFormat="1" x14ac:dyDescent="0.3">
      <c r="C35" s="31"/>
    </row>
    <row r="36" spans="3:3" s="29" customFormat="1" x14ac:dyDescent="0.3">
      <c r="C36" s="31"/>
    </row>
    <row r="37" spans="3:3" s="29" customFormat="1" x14ac:dyDescent="0.3">
      <c r="C37" s="31"/>
    </row>
    <row r="38" spans="3:3" s="29" customFormat="1" x14ac:dyDescent="0.3">
      <c r="C38" s="31"/>
    </row>
    <row r="39" spans="3:3" s="29" customFormat="1" x14ac:dyDescent="0.3">
      <c r="C39" s="31"/>
    </row>
    <row r="40" spans="3:3" s="29" customFormat="1" x14ac:dyDescent="0.3">
      <c r="C40" s="31"/>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4"/>
  <sheetViews>
    <sheetView topLeftCell="A109" workbookViewId="0">
      <selection activeCell="H12" sqref="H12"/>
    </sheetView>
  </sheetViews>
  <sheetFormatPr defaultColWidth="8.77734375" defaultRowHeight="14.4" x14ac:dyDescent="0.3"/>
  <cols>
    <col min="1" max="1" width="13" customWidth="1"/>
    <col min="2" max="2" width="12.33203125" customWidth="1"/>
    <col min="3" max="3" width="12.6640625" customWidth="1"/>
    <col min="4" max="4" width="18.77734375" bestFit="1" customWidth="1"/>
    <col min="5" max="5" width="20.6640625" bestFit="1" customWidth="1"/>
  </cols>
  <sheetData>
    <row r="1" spans="1:5" x14ac:dyDescent="0.3">
      <c r="A1" s="9" t="s">
        <v>2789</v>
      </c>
      <c r="B1" s="9" t="s">
        <v>2790</v>
      </c>
      <c r="C1" s="9" t="s">
        <v>2791</v>
      </c>
      <c r="D1" s="9" t="s">
        <v>2797</v>
      </c>
      <c r="E1" s="9" t="s">
        <v>2799</v>
      </c>
    </row>
    <row r="2" spans="1:5" x14ac:dyDescent="0.3">
      <c r="A2" s="15">
        <v>42116</v>
      </c>
      <c r="B2" t="s">
        <v>2792</v>
      </c>
      <c r="C2">
        <v>490</v>
      </c>
      <c r="D2">
        <f>IF(Сделки[[#This Row],[Тип сделки]]="Продажа",-1*Сделки[[#This Row],[Количество]],Сделки[[#This Row],[Количество]])</f>
        <v>490</v>
      </c>
      <c r="E2">
        <f>VLOOKUP(Сделки[[#This Row],[Дата сделки]],Акции[],2)*Сделки[[#This Row],[Количество_net]]</f>
        <v>31614.799999999999</v>
      </c>
    </row>
    <row r="3" spans="1:5" x14ac:dyDescent="0.3">
      <c r="A3" s="15">
        <v>42117</v>
      </c>
      <c r="B3" t="s">
        <v>2793</v>
      </c>
      <c r="C3">
        <v>210</v>
      </c>
      <c r="D3">
        <f>IF(Сделки[[#This Row],[Тип сделки]]="Продажа",-1*Сделки[[#This Row],[Количество]],Сделки[[#This Row],[Количество]])</f>
        <v>-210</v>
      </c>
      <c r="E3">
        <f>VLOOKUP(Сделки[[#This Row],[Дата сделки]],Акции[],2)*Сделки[[#This Row],[Количество_net]]</f>
        <v>-13492.5</v>
      </c>
    </row>
    <row r="4" spans="1:5" x14ac:dyDescent="0.3">
      <c r="A4" s="15">
        <v>42122</v>
      </c>
      <c r="B4" t="s">
        <v>2792</v>
      </c>
      <c r="C4">
        <v>40</v>
      </c>
      <c r="D4">
        <f>IF(Сделки[[#This Row],[Тип сделки]]="Продажа",-1*Сделки[[#This Row],[Количество]],Сделки[[#This Row],[Количество]])</f>
        <v>40</v>
      </c>
      <c r="E4">
        <f>VLOOKUP(Сделки[[#This Row],[Дата сделки]],Акции[],2)*Сделки[[#This Row],[Количество_net]]</f>
        <v>2659.6</v>
      </c>
    </row>
    <row r="5" spans="1:5" x14ac:dyDescent="0.3">
      <c r="A5" s="15">
        <v>42124</v>
      </c>
      <c r="B5" t="s">
        <v>2793</v>
      </c>
      <c r="C5">
        <v>10</v>
      </c>
      <c r="D5">
        <f>IF(Сделки[[#This Row],[Тип сделки]]="Продажа",-1*Сделки[[#This Row],[Количество]],Сделки[[#This Row],[Количество]])</f>
        <v>-10</v>
      </c>
      <c r="E5">
        <f>VLOOKUP(Сделки[[#This Row],[Дата сделки]],Акции[],2)*Сделки[[#This Row],[Количество_net]]</f>
        <v>-646.59999999999991</v>
      </c>
    </row>
    <row r="6" spans="1:5" x14ac:dyDescent="0.3">
      <c r="A6" s="15">
        <v>42128</v>
      </c>
      <c r="B6" t="s">
        <v>2792</v>
      </c>
      <c r="C6">
        <v>110</v>
      </c>
      <c r="D6">
        <f>IF(Сделки[[#This Row],[Тип сделки]]="Продажа",-1*Сделки[[#This Row],[Количество]],Сделки[[#This Row],[Количество]])</f>
        <v>110</v>
      </c>
      <c r="E6">
        <f>VLOOKUP(Сделки[[#This Row],[Дата сделки]],Акции[],2)*Сделки[[#This Row],[Количество_net]]</f>
        <v>7114.8000000000011</v>
      </c>
    </row>
    <row r="7" spans="1:5" x14ac:dyDescent="0.3">
      <c r="A7" s="15">
        <v>42128</v>
      </c>
      <c r="B7" t="s">
        <v>2792</v>
      </c>
      <c r="C7">
        <v>130</v>
      </c>
      <c r="D7">
        <f>IF(Сделки[[#This Row],[Тип сделки]]="Продажа",-1*Сделки[[#This Row],[Количество]],Сделки[[#This Row],[Количество]])</f>
        <v>130</v>
      </c>
      <c r="E7">
        <f>VLOOKUP(Сделки[[#This Row],[Дата сделки]],Акции[],2)*Сделки[[#This Row],[Количество_net]]</f>
        <v>8408.4000000000015</v>
      </c>
    </row>
    <row r="8" spans="1:5" x14ac:dyDescent="0.3">
      <c r="A8" s="15">
        <v>42129</v>
      </c>
      <c r="B8" t="s">
        <v>2793</v>
      </c>
      <c r="C8">
        <v>110</v>
      </c>
      <c r="D8">
        <f>IF(Сделки[[#This Row],[Тип сделки]]="Продажа",-1*Сделки[[#This Row],[Количество]],Сделки[[#This Row],[Количество]])</f>
        <v>-110</v>
      </c>
      <c r="E8">
        <f>VLOOKUP(Сделки[[#This Row],[Дата сделки]],Акции[],2)*Сделки[[#This Row],[Количество_net]]</f>
        <v>-7024.6</v>
      </c>
    </row>
    <row r="9" spans="1:5" x14ac:dyDescent="0.3">
      <c r="A9" s="15">
        <v>42131</v>
      </c>
      <c r="B9" t="s">
        <v>2793</v>
      </c>
      <c r="C9">
        <v>390</v>
      </c>
      <c r="D9">
        <f>IF(Сделки[[#This Row],[Тип сделки]]="Продажа",-1*Сделки[[#This Row],[Количество]],Сделки[[#This Row],[Количество]])</f>
        <v>-390</v>
      </c>
      <c r="E9">
        <f>VLOOKUP(Сделки[[#This Row],[Дата сделки]],Акции[],2)*Сделки[[#This Row],[Количество_net]]</f>
        <v>-25233</v>
      </c>
    </row>
    <row r="10" spans="1:5" x14ac:dyDescent="0.3">
      <c r="A10" s="15">
        <v>42139</v>
      </c>
      <c r="B10" t="s">
        <v>2793</v>
      </c>
      <c r="C10">
        <v>50</v>
      </c>
      <c r="D10">
        <f>IF(Сделки[[#This Row],[Тип сделки]]="Продажа",-1*Сделки[[#This Row],[Количество]],Сделки[[#This Row],[Количество]])</f>
        <v>-50</v>
      </c>
      <c r="E10">
        <f>VLOOKUP(Сделки[[#This Row],[Дата сделки]],Акции[],2)*Сделки[[#This Row],[Количество_net]]</f>
        <v>-3299.4999999999995</v>
      </c>
    </row>
    <row r="11" spans="1:5" x14ac:dyDescent="0.3">
      <c r="A11" s="15">
        <v>42171</v>
      </c>
      <c r="B11" t="s">
        <v>2792</v>
      </c>
      <c r="C11">
        <v>410</v>
      </c>
      <c r="D11">
        <f>IF(Сделки[[#This Row],[Тип сделки]]="Продажа",-1*Сделки[[#This Row],[Количество]],Сделки[[#This Row],[Количество]])</f>
        <v>410</v>
      </c>
      <c r="E11">
        <f>VLOOKUP(Сделки[[#This Row],[Дата сделки]],Акции[],2)*Сделки[[#This Row],[Количество_net]]</f>
        <v>27375.699999999997</v>
      </c>
    </row>
    <row r="12" spans="1:5" x14ac:dyDescent="0.3">
      <c r="A12" s="15">
        <v>42177</v>
      </c>
      <c r="B12" t="s">
        <v>2792</v>
      </c>
      <c r="C12">
        <v>90</v>
      </c>
      <c r="D12">
        <f>IF(Сделки[[#This Row],[Тип сделки]]="Продажа",-1*Сделки[[#This Row],[Количество]],Сделки[[#This Row],[Количество]])</f>
        <v>90</v>
      </c>
      <c r="E12">
        <f>VLOOKUP(Сделки[[#This Row],[Дата сделки]],Акции[],2)*Сделки[[#This Row],[Количество_net]]</f>
        <v>6310.8</v>
      </c>
    </row>
    <row r="13" spans="1:5" x14ac:dyDescent="0.3">
      <c r="A13" s="15">
        <v>42178</v>
      </c>
      <c r="B13" t="s">
        <v>2792</v>
      </c>
      <c r="C13">
        <v>20</v>
      </c>
      <c r="D13">
        <f>IF(Сделки[[#This Row],[Тип сделки]]="Продажа",-1*Сделки[[#This Row],[Количество]],Сделки[[#This Row],[Количество]])</f>
        <v>20</v>
      </c>
      <c r="E13">
        <f>VLOOKUP(Сделки[[#This Row],[Дата сделки]],Акции[],2)*Сделки[[#This Row],[Количество_net]]</f>
        <v>1400.3999999999999</v>
      </c>
    </row>
    <row r="14" spans="1:5" x14ac:dyDescent="0.3">
      <c r="A14" s="15">
        <v>42180</v>
      </c>
      <c r="B14" t="s">
        <v>2793</v>
      </c>
      <c r="C14">
        <v>50</v>
      </c>
      <c r="D14">
        <f>IF(Сделки[[#This Row],[Тип сделки]]="Продажа",-1*Сделки[[#This Row],[Количество]],Сделки[[#This Row],[Количество]])</f>
        <v>-50</v>
      </c>
      <c r="E14">
        <f>VLOOKUP(Сделки[[#This Row],[Дата сделки]],Акции[],2)*Сделки[[#This Row],[Количество_net]]</f>
        <v>-3490.9999999999995</v>
      </c>
    </row>
    <row r="15" spans="1:5" x14ac:dyDescent="0.3">
      <c r="A15" s="15">
        <v>42185</v>
      </c>
      <c r="B15" t="s">
        <v>2793</v>
      </c>
      <c r="C15">
        <v>120</v>
      </c>
      <c r="D15">
        <f>IF(Сделки[[#This Row],[Тип сделки]]="Продажа",-1*Сделки[[#This Row],[Количество]],Сделки[[#This Row],[Количество]])</f>
        <v>-120</v>
      </c>
      <c r="E15">
        <f>VLOOKUP(Сделки[[#This Row],[Дата сделки]],Акции[],2)*Сделки[[#This Row],[Количество_net]]</f>
        <v>-8062.7999999999993</v>
      </c>
    </row>
    <row r="16" spans="1:5" x14ac:dyDescent="0.3">
      <c r="A16" s="15">
        <v>42185</v>
      </c>
      <c r="B16" t="s">
        <v>2792</v>
      </c>
      <c r="C16">
        <v>150</v>
      </c>
      <c r="D16">
        <f>IF(Сделки[[#This Row],[Тип сделки]]="Продажа",-1*Сделки[[#This Row],[Количество]],Сделки[[#This Row],[Количество]])</f>
        <v>150</v>
      </c>
      <c r="E16">
        <f>VLOOKUP(Сделки[[#This Row],[Дата сделки]],Акции[],2)*Сделки[[#This Row],[Количество_net]]</f>
        <v>10078.5</v>
      </c>
    </row>
    <row r="17" spans="1:5" x14ac:dyDescent="0.3">
      <c r="A17" s="15">
        <v>42186</v>
      </c>
      <c r="B17" t="s">
        <v>2793</v>
      </c>
      <c r="C17">
        <v>260</v>
      </c>
      <c r="D17">
        <f>IF(Сделки[[#This Row],[Тип сделки]]="Продажа",-1*Сделки[[#This Row],[Количество]],Сделки[[#This Row],[Количество]])</f>
        <v>-260</v>
      </c>
      <c r="E17">
        <f>VLOOKUP(Сделки[[#This Row],[Дата сделки]],Акции[],2)*Сделки[[#This Row],[Количество_net]]</f>
        <v>-17812.600000000002</v>
      </c>
    </row>
    <row r="18" spans="1:5" x14ac:dyDescent="0.3">
      <c r="A18" s="15">
        <v>42187</v>
      </c>
      <c r="B18" t="s">
        <v>2793</v>
      </c>
      <c r="C18">
        <v>270</v>
      </c>
      <c r="D18">
        <f>IF(Сделки[[#This Row],[Тип сделки]]="Продажа",-1*Сделки[[#This Row],[Количество]],Сделки[[#This Row],[Количество]])</f>
        <v>-270</v>
      </c>
      <c r="E18">
        <f>VLOOKUP(Сделки[[#This Row],[Дата сделки]],Акции[],2)*Сделки[[#This Row],[Количество_net]]</f>
        <v>-18416.699999999997</v>
      </c>
    </row>
    <row r="19" spans="1:5" x14ac:dyDescent="0.3">
      <c r="A19" s="15">
        <v>42191</v>
      </c>
      <c r="B19" t="s">
        <v>2793</v>
      </c>
      <c r="C19">
        <v>330</v>
      </c>
      <c r="D19">
        <f>IF(Сделки[[#This Row],[Тип сделки]]="Продажа",-1*Сделки[[#This Row],[Количество]],Сделки[[#This Row],[Количество]])</f>
        <v>-330</v>
      </c>
      <c r="E19">
        <f>VLOOKUP(Сделки[[#This Row],[Дата сделки]],Акции[],2)*Сделки[[#This Row],[Количество_net]]</f>
        <v>-22512.6</v>
      </c>
    </row>
    <row r="20" spans="1:5" x14ac:dyDescent="0.3">
      <c r="A20" s="15">
        <v>42198</v>
      </c>
      <c r="B20" t="s">
        <v>2792</v>
      </c>
      <c r="C20">
        <v>0</v>
      </c>
      <c r="D20">
        <f>IF(Сделки[[#This Row],[Тип сделки]]="Продажа",-1*Сделки[[#This Row],[Количество]],Сделки[[#This Row],[Количество]])</f>
        <v>0</v>
      </c>
      <c r="E20">
        <f>VLOOKUP(Сделки[[#This Row],[Дата сделки]],Акции[],2)*Сделки[[#This Row],[Количество_net]]</f>
        <v>0</v>
      </c>
    </row>
    <row r="21" spans="1:5" x14ac:dyDescent="0.3">
      <c r="A21" s="15">
        <v>42199</v>
      </c>
      <c r="B21" t="s">
        <v>2792</v>
      </c>
      <c r="C21">
        <v>170</v>
      </c>
      <c r="D21">
        <f>IF(Сделки[[#This Row],[Тип сделки]]="Продажа",-1*Сделки[[#This Row],[Количество]],Сделки[[#This Row],[Количество]])</f>
        <v>170</v>
      </c>
      <c r="E21">
        <f>VLOOKUP(Сделки[[#This Row],[Дата сделки]],Акции[],2)*Сделки[[#This Row],[Количество_net]]</f>
        <v>11866</v>
      </c>
    </row>
    <row r="22" spans="1:5" x14ac:dyDescent="0.3">
      <c r="A22" s="15">
        <v>42199</v>
      </c>
      <c r="B22" t="s">
        <v>2793</v>
      </c>
      <c r="C22">
        <v>220</v>
      </c>
      <c r="D22">
        <f>IF(Сделки[[#This Row],[Тип сделки]]="Продажа",-1*Сделки[[#This Row],[Количество]],Сделки[[#This Row],[Количество]])</f>
        <v>-220</v>
      </c>
      <c r="E22">
        <f>VLOOKUP(Сделки[[#This Row],[Дата сделки]],Акции[],2)*Сделки[[#This Row],[Количество_net]]</f>
        <v>-15356</v>
      </c>
    </row>
    <row r="23" spans="1:5" x14ac:dyDescent="0.3">
      <c r="A23" s="15">
        <v>42202</v>
      </c>
      <c r="B23" t="s">
        <v>2792</v>
      </c>
      <c r="C23">
        <v>270</v>
      </c>
      <c r="D23">
        <f>IF(Сделки[[#This Row],[Тип сделки]]="Продажа",-1*Сделки[[#This Row],[Количество]],Сделки[[#This Row],[Количество]])</f>
        <v>270</v>
      </c>
      <c r="E23">
        <f>VLOOKUP(Сделки[[#This Row],[Дата сделки]],Акции[],2)*Сделки[[#This Row],[Количество_net]]</f>
        <v>18897.3</v>
      </c>
    </row>
    <row r="24" spans="1:5" x14ac:dyDescent="0.3">
      <c r="A24" s="15">
        <v>42207</v>
      </c>
      <c r="B24" t="s">
        <v>2793</v>
      </c>
      <c r="C24">
        <v>340</v>
      </c>
      <c r="D24">
        <f>IF(Сделки[[#This Row],[Тип сделки]]="Продажа",-1*Сделки[[#This Row],[Количество]],Сделки[[#This Row],[Количество]])</f>
        <v>-340</v>
      </c>
      <c r="E24">
        <f>VLOOKUP(Сделки[[#This Row],[Дата сделки]],Акции[],2)*Сделки[[#This Row],[Количество_net]]</f>
        <v>-23990.400000000001</v>
      </c>
    </row>
    <row r="25" spans="1:5" x14ac:dyDescent="0.3">
      <c r="A25" s="15">
        <v>42212</v>
      </c>
      <c r="B25" t="s">
        <v>2792</v>
      </c>
      <c r="C25">
        <v>290</v>
      </c>
      <c r="D25">
        <f>IF(Сделки[[#This Row],[Тип сделки]]="Продажа",-1*Сделки[[#This Row],[Количество]],Сделки[[#This Row],[Количество]])</f>
        <v>290</v>
      </c>
      <c r="E25">
        <f>VLOOKUP(Сделки[[#This Row],[Дата сделки]],Акции[],2)*Сделки[[#This Row],[Количество_net]]</f>
        <v>20108.600000000002</v>
      </c>
    </row>
    <row r="26" spans="1:5" x14ac:dyDescent="0.3">
      <c r="A26" s="15">
        <v>42212</v>
      </c>
      <c r="B26" t="s">
        <v>2792</v>
      </c>
      <c r="C26">
        <v>320</v>
      </c>
      <c r="D26">
        <f>IF(Сделки[[#This Row],[Тип сделки]]="Продажа",-1*Сделки[[#This Row],[Количество]],Сделки[[#This Row],[Количество]])</f>
        <v>320</v>
      </c>
      <c r="E26">
        <f>VLOOKUP(Сделки[[#This Row],[Дата сделки]],Акции[],2)*Сделки[[#This Row],[Количество_net]]</f>
        <v>22188.800000000003</v>
      </c>
    </row>
    <row r="27" spans="1:5" x14ac:dyDescent="0.3">
      <c r="A27" s="15">
        <v>42214</v>
      </c>
      <c r="B27" t="s">
        <v>2793</v>
      </c>
      <c r="C27">
        <v>40</v>
      </c>
      <c r="D27">
        <f>IF(Сделки[[#This Row],[Тип сделки]]="Продажа",-1*Сделки[[#This Row],[Количество]],Сделки[[#This Row],[Количество]])</f>
        <v>-40</v>
      </c>
      <c r="E27">
        <f>VLOOKUP(Сделки[[#This Row],[Дата сделки]],Акции[],2)*Сделки[[#This Row],[Количество_net]]</f>
        <v>-2830.7999999999997</v>
      </c>
    </row>
    <row r="28" spans="1:5" x14ac:dyDescent="0.3">
      <c r="A28" s="15">
        <v>42230</v>
      </c>
      <c r="B28" t="s">
        <v>2792</v>
      </c>
      <c r="C28">
        <v>40</v>
      </c>
      <c r="D28">
        <f>IF(Сделки[[#This Row],[Тип сделки]]="Продажа",-1*Сделки[[#This Row],[Количество]],Сделки[[#This Row],[Количество]])</f>
        <v>40</v>
      </c>
      <c r="E28">
        <f>VLOOKUP(Сделки[[#This Row],[Дата сделки]],Акции[],2)*Сделки[[#This Row],[Количество_net]]</f>
        <v>2746</v>
      </c>
    </row>
    <row r="29" spans="1:5" x14ac:dyDescent="0.3">
      <c r="A29" s="15">
        <v>42233</v>
      </c>
      <c r="B29" t="s">
        <v>2792</v>
      </c>
      <c r="C29">
        <v>60</v>
      </c>
      <c r="D29">
        <f>IF(Сделки[[#This Row],[Тип сделки]]="Продажа",-1*Сделки[[#This Row],[Количество]],Сделки[[#This Row],[Количество]])</f>
        <v>60</v>
      </c>
      <c r="E29">
        <f>VLOOKUP(Сделки[[#This Row],[Дата сделки]],Акции[],2)*Сделки[[#This Row],[Количество_net]]</f>
        <v>4162.2000000000007</v>
      </c>
    </row>
    <row r="30" spans="1:5" x14ac:dyDescent="0.3">
      <c r="A30" s="15">
        <v>42233</v>
      </c>
      <c r="B30" t="s">
        <v>2792</v>
      </c>
      <c r="C30">
        <v>300</v>
      </c>
      <c r="D30">
        <f>IF(Сделки[[#This Row],[Тип сделки]]="Продажа",-1*Сделки[[#This Row],[Количество]],Сделки[[#This Row],[Количество]])</f>
        <v>300</v>
      </c>
      <c r="E30">
        <f>VLOOKUP(Сделки[[#This Row],[Дата сделки]],Акции[],2)*Сделки[[#This Row],[Количество_net]]</f>
        <v>20811</v>
      </c>
    </row>
    <row r="31" spans="1:5" x14ac:dyDescent="0.3">
      <c r="A31" s="15">
        <v>42237</v>
      </c>
      <c r="B31" t="s">
        <v>2793</v>
      </c>
      <c r="C31">
        <v>270</v>
      </c>
      <c r="D31">
        <f>IF(Сделки[[#This Row],[Тип сделки]]="Продажа",-1*Сделки[[#This Row],[Количество]],Сделки[[#This Row],[Количество]])</f>
        <v>-270</v>
      </c>
      <c r="E31">
        <f>VLOOKUP(Сделки[[#This Row],[Дата сделки]],Акции[],2)*Сделки[[#This Row],[Количество_net]]</f>
        <v>-17793</v>
      </c>
    </row>
    <row r="32" spans="1:5" x14ac:dyDescent="0.3">
      <c r="A32" s="15">
        <v>42242</v>
      </c>
      <c r="B32" t="s">
        <v>2792</v>
      </c>
      <c r="C32">
        <v>490</v>
      </c>
      <c r="D32">
        <f>IF(Сделки[[#This Row],[Тип сделки]]="Продажа",-1*Сделки[[#This Row],[Количество]],Сделки[[#This Row],[Количество]])</f>
        <v>490</v>
      </c>
      <c r="E32">
        <f>VLOOKUP(Сделки[[#This Row],[Дата сделки]],Акции[],2)*Сделки[[#This Row],[Количество_net]]</f>
        <v>30938.6</v>
      </c>
    </row>
    <row r="33" spans="1:5" x14ac:dyDescent="0.3">
      <c r="A33" s="15">
        <v>42242</v>
      </c>
      <c r="B33" t="s">
        <v>2792</v>
      </c>
      <c r="C33">
        <v>130</v>
      </c>
      <c r="D33">
        <f>IF(Сделки[[#This Row],[Тип сделки]]="Продажа",-1*Сделки[[#This Row],[Количество]],Сделки[[#This Row],[Количество]])</f>
        <v>130</v>
      </c>
      <c r="E33">
        <f>VLOOKUP(Сделки[[#This Row],[Дата сделки]],Акции[],2)*Сделки[[#This Row],[Количество_net]]</f>
        <v>8208.2000000000007</v>
      </c>
    </row>
    <row r="34" spans="1:5" x14ac:dyDescent="0.3">
      <c r="A34" s="15">
        <v>42248</v>
      </c>
      <c r="B34" t="s">
        <v>2792</v>
      </c>
      <c r="C34">
        <v>430</v>
      </c>
      <c r="D34">
        <f>IF(Сделки[[#This Row],[Тип сделки]]="Продажа",-1*Сделки[[#This Row],[Количество]],Сделки[[#This Row],[Количество]])</f>
        <v>430</v>
      </c>
      <c r="E34">
        <f>VLOOKUP(Сделки[[#This Row],[Дата сделки]],Акции[],2)*Сделки[[#This Row],[Количество_net]]</f>
        <v>26015</v>
      </c>
    </row>
    <row r="35" spans="1:5" x14ac:dyDescent="0.3">
      <c r="A35" s="15">
        <v>42251</v>
      </c>
      <c r="B35" t="s">
        <v>2793</v>
      </c>
      <c r="C35">
        <v>360</v>
      </c>
      <c r="D35">
        <f>IF(Сделки[[#This Row],[Тип сделки]]="Продажа",-1*Сделки[[#This Row],[Количество]],Сделки[[#This Row],[Количество]])</f>
        <v>-360</v>
      </c>
      <c r="E35">
        <f>VLOOKUP(Сделки[[#This Row],[Дата сделки]],Акции[],2)*Сделки[[#This Row],[Количество_net]]</f>
        <v>-21517.200000000001</v>
      </c>
    </row>
    <row r="36" spans="1:5" x14ac:dyDescent="0.3">
      <c r="A36" s="15">
        <v>42255</v>
      </c>
      <c r="B36" t="s">
        <v>2793</v>
      </c>
      <c r="C36">
        <v>360</v>
      </c>
      <c r="D36">
        <f>IF(Сделки[[#This Row],[Тип сделки]]="Продажа",-1*Сделки[[#This Row],[Количество]],Сделки[[#This Row],[Количество]])</f>
        <v>-360</v>
      </c>
      <c r="E36">
        <f>VLOOKUP(Сделки[[#This Row],[Дата сделки]],Акции[],2)*Сделки[[#This Row],[Количество_net]]</f>
        <v>-21805.200000000001</v>
      </c>
    </row>
    <row r="37" spans="1:5" x14ac:dyDescent="0.3">
      <c r="A37" s="15">
        <v>42258</v>
      </c>
      <c r="B37" t="s">
        <v>2793</v>
      </c>
      <c r="C37">
        <v>260</v>
      </c>
      <c r="D37">
        <f>IF(Сделки[[#This Row],[Тип сделки]]="Продажа",-1*Сделки[[#This Row],[Количество]],Сделки[[#This Row],[Количество]])</f>
        <v>-260</v>
      </c>
      <c r="E37">
        <f>VLOOKUP(Сделки[[#This Row],[Дата сделки]],Акции[],2)*Сделки[[#This Row],[Количество_net]]</f>
        <v>-15431</v>
      </c>
    </row>
    <row r="38" spans="1:5" x14ac:dyDescent="0.3">
      <c r="A38" s="15">
        <v>42268</v>
      </c>
      <c r="B38" t="s">
        <v>2793</v>
      </c>
      <c r="C38">
        <v>280</v>
      </c>
      <c r="D38">
        <f>IF(Сделки[[#This Row],[Тип сделки]]="Продажа",-1*Сделки[[#This Row],[Количество]],Сделки[[#This Row],[Количество]])</f>
        <v>-280</v>
      </c>
      <c r="E38">
        <f>VLOOKUP(Сделки[[#This Row],[Дата сделки]],Акции[],2)*Сделки[[#This Row],[Количество_net]]</f>
        <v>-16629.2</v>
      </c>
    </row>
    <row r="39" spans="1:5" x14ac:dyDescent="0.3">
      <c r="A39" s="15">
        <v>42272</v>
      </c>
      <c r="B39" t="s">
        <v>2793</v>
      </c>
      <c r="C39">
        <v>50</v>
      </c>
      <c r="D39">
        <f>IF(Сделки[[#This Row],[Тип сделки]]="Продажа",-1*Сделки[[#This Row],[Количество]],Сделки[[#This Row],[Количество]])</f>
        <v>-50</v>
      </c>
      <c r="E39">
        <f>VLOOKUP(Сделки[[#This Row],[Дата сделки]],Акции[],2)*Сделки[[#This Row],[Количество_net]]</f>
        <v>-2787</v>
      </c>
    </row>
    <row r="40" spans="1:5" x14ac:dyDescent="0.3">
      <c r="A40" s="15">
        <v>42277</v>
      </c>
      <c r="B40" t="s">
        <v>2793</v>
      </c>
      <c r="C40">
        <v>200</v>
      </c>
      <c r="D40">
        <f>IF(Сделки[[#This Row],[Тип сделки]]="Продажа",-1*Сделки[[#This Row],[Количество]],Сделки[[#This Row],[Количество]])</f>
        <v>-200</v>
      </c>
      <c r="E40">
        <f>VLOOKUP(Сделки[[#This Row],[Дата сделки]],Акции[],2)*Сделки[[#This Row],[Количество_net]]</f>
        <v>-10882</v>
      </c>
    </row>
    <row r="41" spans="1:5" x14ac:dyDescent="0.3">
      <c r="A41" s="15">
        <v>42285</v>
      </c>
      <c r="B41" t="s">
        <v>2793</v>
      </c>
      <c r="C41">
        <v>270</v>
      </c>
      <c r="D41">
        <f>IF(Сделки[[#This Row],[Тип сделки]]="Продажа",-1*Сделки[[#This Row],[Количество]],Сделки[[#This Row],[Количество]])</f>
        <v>-270</v>
      </c>
      <c r="E41">
        <f>VLOOKUP(Сделки[[#This Row],[Дата сделки]],Акции[],2)*Сделки[[#This Row],[Количество_net]]</f>
        <v>-15130.8</v>
      </c>
    </row>
    <row r="42" spans="1:5" x14ac:dyDescent="0.3">
      <c r="A42" s="15">
        <v>42286</v>
      </c>
      <c r="B42" t="s">
        <v>2792</v>
      </c>
      <c r="C42">
        <v>280</v>
      </c>
      <c r="D42">
        <f>IF(Сделки[[#This Row],[Тип сделки]]="Продажа",-1*Сделки[[#This Row],[Количество]],Сделки[[#This Row],[Количество]])</f>
        <v>280</v>
      </c>
      <c r="E42">
        <f>VLOOKUP(Сделки[[#This Row],[Дата сделки]],Акции[],2)*Сделки[[#This Row],[Количество_net]]</f>
        <v>15579.2</v>
      </c>
    </row>
    <row r="43" spans="1:5" x14ac:dyDescent="0.3">
      <c r="A43" s="15">
        <v>42291</v>
      </c>
      <c r="B43" t="s">
        <v>2793</v>
      </c>
      <c r="C43">
        <v>410</v>
      </c>
      <c r="D43">
        <f>IF(Сделки[[#This Row],[Тип сделки]]="Продажа",-1*Сделки[[#This Row],[Количество]],Сделки[[#This Row],[Количество]])</f>
        <v>-410</v>
      </c>
      <c r="E43">
        <f>VLOOKUP(Сделки[[#This Row],[Дата сделки]],Акции[],2)*Сделки[[#This Row],[Количество_net]]</f>
        <v>-22115.399999999998</v>
      </c>
    </row>
    <row r="44" spans="1:5" x14ac:dyDescent="0.3">
      <c r="A44" s="15">
        <v>42300</v>
      </c>
      <c r="B44" t="s">
        <v>2793</v>
      </c>
      <c r="C44">
        <v>60</v>
      </c>
      <c r="D44">
        <f>IF(Сделки[[#This Row],[Тип сделки]]="Продажа",-1*Сделки[[#This Row],[Количество]],Сделки[[#This Row],[Количество]])</f>
        <v>-60</v>
      </c>
      <c r="E44">
        <f>VLOOKUP(Сделки[[#This Row],[Дата сделки]],Акции[],2)*Сделки[[#This Row],[Количество_net]]</f>
        <v>-3020.4</v>
      </c>
    </row>
    <row r="45" spans="1:5" x14ac:dyDescent="0.3">
      <c r="A45" s="15">
        <v>42303</v>
      </c>
      <c r="B45" t="s">
        <v>2793</v>
      </c>
      <c r="C45">
        <v>100</v>
      </c>
      <c r="D45">
        <f>IF(Сделки[[#This Row],[Тип сделки]]="Продажа",-1*Сделки[[#This Row],[Количество]],Сделки[[#This Row],[Количество]])</f>
        <v>-100</v>
      </c>
      <c r="E45">
        <f>VLOOKUP(Сделки[[#This Row],[Дата сделки]],Акции[],2)*Сделки[[#This Row],[Количество_net]]</f>
        <v>-5187</v>
      </c>
    </row>
    <row r="46" spans="1:5" x14ac:dyDescent="0.3">
      <c r="A46" s="15">
        <v>42311</v>
      </c>
      <c r="B46" t="s">
        <v>2792</v>
      </c>
      <c r="C46">
        <v>80</v>
      </c>
      <c r="D46">
        <f>IF(Сделки[[#This Row],[Тип сделки]]="Продажа",-1*Сделки[[#This Row],[Количество]],Сделки[[#This Row],[Количество]])</f>
        <v>80</v>
      </c>
      <c r="E46">
        <f>VLOOKUP(Сделки[[#This Row],[Дата сделки]],Акции[],2)*Сделки[[#This Row],[Количество_net]]</f>
        <v>4994.3999999999996</v>
      </c>
    </row>
    <row r="47" spans="1:5" x14ac:dyDescent="0.3">
      <c r="A47" s="15">
        <v>42319</v>
      </c>
      <c r="B47" t="s">
        <v>2793</v>
      </c>
      <c r="C47">
        <v>240</v>
      </c>
      <c r="D47">
        <f>IF(Сделки[[#This Row],[Тип сделки]]="Продажа",-1*Сделки[[#This Row],[Количество]],Сделки[[#This Row],[Количество]])</f>
        <v>-240</v>
      </c>
      <c r="E47">
        <f>VLOOKUP(Сделки[[#This Row],[Дата сделки]],Акции[],2)*Сделки[[#This Row],[Количество_net]]</f>
        <v>-14606.4</v>
      </c>
    </row>
    <row r="48" spans="1:5" x14ac:dyDescent="0.3">
      <c r="A48" s="15">
        <v>42320</v>
      </c>
      <c r="B48" t="s">
        <v>2792</v>
      </c>
      <c r="C48">
        <v>210</v>
      </c>
      <c r="D48">
        <f>IF(Сделки[[#This Row],[Тип сделки]]="Продажа",-1*Сделки[[#This Row],[Количество]],Сделки[[#This Row],[Количество]])</f>
        <v>210</v>
      </c>
      <c r="E48">
        <f>VLOOKUP(Сделки[[#This Row],[Дата сделки]],Акции[],2)*Сделки[[#This Row],[Количество_net]]</f>
        <v>12648.3</v>
      </c>
    </row>
    <row r="49" spans="1:5" x14ac:dyDescent="0.3">
      <c r="A49" s="15">
        <v>42327</v>
      </c>
      <c r="B49" t="s">
        <v>2793</v>
      </c>
      <c r="C49">
        <v>330</v>
      </c>
      <c r="D49">
        <f>IF(Сделки[[#This Row],[Тип сделки]]="Продажа",-1*Сделки[[#This Row],[Количество]],Сделки[[#This Row],[Количество]])</f>
        <v>-330</v>
      </c>
      <c r="E49">
        <f>VLOOKUP(Сделки[[#This Row],[Дата сделки]],Акции[],2)*Сделки[[#This Row],[Количество_net]]</f>
        <v>-19981.5</v>
      </c>
    </row>
    <row r="50" spans="1:5" x14ac:dyDescent="0.3">
      <c r="A50" s="15">
        <v>42331</v>
      </c>
      <c r="B50" t="s">
        <v>2792</v>
      </c>
      <c r="C50">
        <v>470</v>
      </c>
      <c r="D50">
        <f>IF(Сделки[[#This Row],[Тип сделки]]="Продажа",-1*Сделки[[#This Row],[Количество]],Сделки[[#This Row],[Количество]])</f>
        <v>470</v>
      </c>
      <c r="E50">
        <f>VLOOKUP(Сделки[[#This Row],[Дата сделки]],Акции[],2)*Сделки[[#This Row],[Количество_net]]</f>
        <v>28740.5</v>
      </c>
    </row>
    <row r="51" spans="1:5" x14ac:dyDescent="0.3">
      <c r="A51" s="15">
        <v>42338</v>
      </c>
      <c r="B51" t="s">
        <v>2792</v>
      </c>
      <c r="C51">
        <v>70</v>
      </c>
      <c r="D51">
        <f>IF(Сделки[[#This Row],[Тип сделки]]="Продажа",-1*Сделки[[#This Row],[Количество]],Сделки[[#This Row],[Количество]])</f>
        <v>70</v>
      </c>
      <c r="E51">
        <f>VLOOKUP(Сделки[[#This Row],[Дата сделки]],Акции[],2)*Сделки[[#This Row],[Количество_net]]</f>
        <v>4070.5</v>
      </c>
    </row>
    <row r="52" spans="1:5" x14ac:dyDescent="0.3">
      <c r="A52" s="15">
        <v>42339</v>
      </c>
      <c r="B52" t="s">
        <v>2793</v>
      </c>
      <c r="C52">
        <v>490</v>
      </c>
      <c r="D52">
        <f>IF(Сделки[[#This Row],[Тип сделки]]="Продажа",-1*Сделки[[#This Row],[Количество]],Сделки[[#This Row],[Количество]])</f>
        <v>-490</v>
      </c>
      <c r="E52">
        <f>VLOOKUP(Сделки[[#This Row],[Дата сделки]],Акции[],2)*Сделки[[#This Row],[Количество_net]]</f>
        <v>-28919.800000000003</v>
      </c>
    </row>
    <row r="53" spans="1:5" x14ac:dyDescent="0.3">
      <c r="A53" s="15">
        <v>42340</v>
      </c>
      <c r="B53" t="s">
        <v>2792</v>
      </c>
      <c r="C53">
        <v>260</v>
      </c>
      <c r="D53">
        <f>IF(Сделки[[#This Row],[Тип сделки]]="Продажа",-1*Сделки[[#This Row],[Количество]],Сделки[[#This Row],[Количество]])</f>
        <v>260</v>
      </c>
      <c r="E53">
        <f>VLOOKUP(Сделки[[#This Row],[Дата сделки]],Акции[],2)*Сделки[[#This Row],[Количество_net]]</f>
        <v>15007.199999999999</v>
      </c>
    </row>
    <row r="54" spans="1:5" x14ac:dyDescent="0.3">
      <c r="A54" s="15">
        <v>42346</v>
      </c>
      <c r="B54" t="s">
        <v>2793</v>
      </c>
      <c r="C54">
        <v>270</v>
      </c>
      <c r="D54">
        <f>IF(Сделки[[#This Row],[Тип сделки]]="Продажа",-1*Сделки[[#This Row],[Количество]],Сделки[[#This Row],[Количество]])</f>
        <v>-270</v>
      </c>
      <c r="E54">
        <f>VLOOKUP(Сделки[[#This Row],[Дата сделки]],Акции[],2)*Сделки[[#This Row],[Количество_net]]</f>
        <v>-15300.9</v>
      </c>
    </row>
    <row r="55" spans="1:5" x14ac:dyDescent="0.3">
      <c r="A55" s="15">
        <v>42348</v>
      </c>
      <c r="B55" t="s">
        <v>2793</v>
      </c>
      <c r="C55">
        <v>420</v>
      </c>
      <c r="D55">
        <f>IF(Сделки[[#This Row],[Тип сделки]]="Продажа",-1*Сделки[[#This Row],[Количество]],Сделки[[#This Row],[Количество]])</f>
        <v>-420</v>
      </c>
      <c r="E55">
        <f>VLOOKUP(Сделки[[#This Row],[Дата сделки]],Акции[],2)*Сделки[[#This Row],[Количество_net]]</f>
        <v>-23427.600000000002</v>
      </c>
    </row>
    <row r="56" spans="1:5" x14ac:dyDescent="0.3">
      <c r="A56" s="15">
        <v>42348</v>
      </c>
      <c r="B56" t="s">
        <v>2793</v>
      </c>
      <c r="C56">
        <v>180</v>
      </c>
      <c r="D56">
        <f>IF(Сделки[[#This Row],[Тип сделки]]="Продажа",-1*Сделки[[#This Row],[Количество]],Сделки[[#This Row],[Количество]])</f>
        <v>-180</v>
      </c>
      <c r="E56">
        <f>VLOOKUP(Сделки[[#This Row],[Дата сделки]],Акции[],2)*Сделки[[#This Row],[Количество_net]]</f>
        <v>-10040.4</v>
      </c>
    </row>
    <row r="57" spans="1:5" x14ac:dyDescent="0.3">
      <c r="A57" s="15">
        <v>42348</v>
      </c>
      <c r="B57" t="s">
        <v>2792</v>
      </c>
      <c r="C57">
        <v>480</v>
      </c>
      <c r="D57">
        <f>IF(Сделки[[#This Row],[Тип сделки]]="Продажа",-1*Сделки[[#This Row],[Количество]],Сделки[[#This Row],[Количество]])</f>
        <v>480</v>
      </c>
      <c r="E57">
        <f>VLOOKUP(Сделки[[#This Row],[Дата сделки]],Акции[],2)*Сделки[[#This Row],[Количество_net]]</f>
        <v>26774.400000000001</v>
      </c>
    </row>
    <row r="58" spans="1:5" x14ac:dyDescent="0.3">
      <c r="A58" s="15">
        <v>42349</v>
      </c>
      <c r="B58" t="s">
        <v>2793</v>
      </c>
      <c r="C58">
        <v>130</v>
      </c>
      <c r="D58">
        <f>IF(Сделки[[#This Row],[Тип сделки]]="Продажа",-1*Сделки[[#This Row],[Количество]],Сделки[[#This Row],[Количество]])</f>
        <v>-130</v>
      </c>
      <c r="E58">
        <f>VLOOKUP(Сделки[[#This Row],[Дата сделки]],Акции[],2)*Сделки[[#This Row],[Количество_net]]</f>
        <v>-7025.2</v>
      </c>
    </row>
    <row r="59" spans="1:5" x14ac:dyDescent="0.3">
      <c r="A59" s="15">
        <v>42352</v>
      </c>
      <c r="B59" t="s">
        <v>2793</v>
      </c>
      <c r="C59">
        <v>320</v>
      </c>
      <c r="D59">
        <f>IF(Сделки[[#This Row],[Тип сделки]]="Продажа",-1*Сделки[[#This Row],[Количество]],Сделки[[#This Row],[Количество]])</f>
        <v>-320</v>
      </c>
      <c r="E59">
        <f>VLOOKUP(Сделки[[#This Row],[Дата сделки]],Акции[],2)*Сделки[[#This Row],[Количество_net]]</f>
        <v>-17740.8</v>
      </c>
    </row>
    <row r="60" spans="1:5" x14ac:dyDescent="0.3">
      <c r="A60" s="15">
        <v>42356</v>
      </c>
      <c r="B60" t="s">
        <v>2793</v>
      </c>
      <c r="C60">
        <v>350</v>
      </c>
      <c r="D60">
        <f>IF(Сделки[[#This Row],[Тип сделки]]="Продажа",-1*Сделки[[#This Row],[Количество]],Сделки[[#This Row],[Количество]])</f>
        <v>-350</v>
      </c>
      <c r="E60">
        <f>VLOOKUP(Сделки[[#This Row],[Дата сделки]],Акции[],2)*Сделки[[#This Row],[Количество_net]]</f>
        <v>-19509</v>
      </c>
    </row>
    <row r="61" spans="1:5" x14ac:dyDescent="0.3">
      <c r="A61" s="15">
        <v>42361</v>
      </c>
      <c r="B61" t="s">
        <v>2792</v>
      </c>
      <c r="C61">
        <v>30</v>
      </c>
      <c r="D61">
        <f>IF(Сделки[[#This Row],[Тип сделки]]="Продажа",-1*Сделки[[#This Row],[Количество]],Сделки[[#This Row],[Количество]])</f>
        <v>30</v>
      </c>
      <c r="E61">
        <f>VLOOKUP(Сделки[[#This Row],[Дата сделки]],Акции[],2)*Сделки[[#This Row],[Количество_net]]</f>
        <v>1757.3999999999999</v>
      </c>
    </row>
    <row r="62" spans="1:5" x14ac:dyDescent="0.3">
      <c r="A62" s="15">
        <v>42366</v>
      </c>
      <c r="B62" t="s">
        <v>2792</v>
      </c>
      <c r="C62">
        <v>390</v>
      </c>
      <c r="D62">
        <f>IF(Сделки[[#This Row],[Тип сделки]]="Продажа",-1*Сделки[[#This Row],[Количество]],Сделки[[#This Row],[Количество]])</f>
        <v>390</v>
      </c>
      <c r="E62">
        <f>VLOOKUP(Сделки[[#This Row],[Дата сделки]],Акции[],2)*Сделки[[#This Row],[Количество_net]]</f>
        <v>22912.5</v>
      </c>
    </row>
    <row r="63" spans="1:5" x14ac:dyDescent="0.3">
      <c r="A63" s="15">
        <v>42367</v>
      </c>
      <c r="B63" t="s">
        <v>2792</v>
      </c>
      <c r="C63">
        <v>330</v>
      </c>
      <c r="D63">
        <f>IF(Сделки[[#This Row],[Тип сделки]]="Продажа",-1*Сделки[[#This Row],[Количество]],Сделки[[#This Row],[Количество]])</f>
        <v>330</v>
      </c>
      <c r="E63">
        <f>VLOOKUP(Сделки[[#This Row],[Дата сделки]],Акции[],2)*Сделки[[#This Row],[Количество_net]]</f>
        <v>19618.5</v>
      </c>
    </row>
    <row r="64" spans="1:5" x14ac:dyDescent="0.3">
      <c r="A64" s="15">
        <v>42373</v>
      </c>
      <c r="B64" t="s">
        <v>2793</v>
      </c>
      <c r="C64">
        <v>40</v>
      </c>
      <c r="D64">
        <f>IF(Сделки[[#This Row],[Тип сделки]]="Продажа",-1*Сделки[[#This Row],[Количество]],Сделки[[#This Row],[Количество]])</f>
        <v>-40</v>
      </c>
      <c r="E64">
        <f>VLOOKUP(Сделки[[#This Row],[Дата сделки]],Акции[],2)*Сделки[[#This Row],[Количество_net]]</f>
        <v>-2304.4</v>
      </c>
    </row>
    <row r="65" spans="1:5" x14ac:dyDescent="0.3">
      <c r="A65" s="15">
        <v>42373</v>
      </c>
      <c r="B65" t="s">
        <v>2793</v>
      </c>
      <c r="C65">
        <v>270</v>
      </c>
      <c r="D65">
        <f>IF(Сделки[[#This Row],[Тип сделки]]="Продажа",-1*Сделки[[#This Row],[Количество]],Сделки[[#This Row],[Количество]])</f>
        <v>-270</v>
      </c>
      <c r="E65">
        <f>VLOOKUP(Сделки[[#This Row],[Дата сделки]],Акции[],2)*Сделки[[#This Row],[Количество_net]]</f>
        <v>-15554.7</v>
      </c>
    </row>
    <row r="66" spans="1:5" x14ac:dyDescent="0.3">
      <c r="A66" s="15">
        <v>42377</v>
      </c>
      <c r="B66" t="s">
        <v>2792</v>
      </c>
      <c r="C66">
        <v>310</v>
      </c>
      <c r="D66">
        <f>IF(Сделки[[#This Row],[Тип сделки]]="Продажа",-1*Сделки[[#This Row],[Количество]],Сделки[[#This Row],[Количество]])</f>
        <v>310</v>
      </c>
      <c r="E66">
        <f>VLOOKUP(Сделки[[#This Row],[Дата сделки]],Акции[],2)*Сделки[[#This Row],[Количество_net]]</f>
        <v>17251.5</v>
      </c>
    </row>
    <row r="67" spans="1:5" x14ac:dyDescent="0.3">
      <c r="A67" s="15">
        <v>42377</v>
      </c>
      <c r="B67" t="s">
        <v>2793</v>
      </c>
      <c r="C67">
        <v>120</v>
      </c>
      <c r="D67">
        <f>IF(Сделки[[#This Row],[Тип сделки]]="Продажа",-1*Сделки[[#This Row],[Количество]],Сделки[[#This Row],[Количество]])</f>
        <v>-120</v>
      </c>
      <c r="E67">
        <f>VLOOKUP(Сделки[[#This Row],[Дата сделки]],Акции[],2)*Сделки[[#This Row],[Количество_net]]</f>
        <v>-6678</v>
      </c>
    </row>
    <row r="68" spans="1:5" x14ac:dyDescent="0.3">
      <c r="A68" s="15">
        <v>42382</v>
      </c>
      <c r="B68" t="s">
        <v>2792</v>
      </c>
      <c r="C68">
        <v>200</v>
      </c>
      <c r="D68">
        <f>IF(Сделки[[#This Row],[Тип сделки]]="Продажа",-1*Сделки[[#This Row],[Количество]],Сделки[[#This Row],[Количество]])</f>
        <v>200</v>
      </c>
      <c r="E68">
        <f>VLOOKUP(Сделки[[#This Row],[Дата сделки]],Акции[],2)*Сделки[[#This Row],[Количество_net]]</f>
        <v>10236</v>
      </c>
    </row>
    <row r="69" spans="1:5" x14ac:dyDescent="0.3">
      <c r="A69" s="15">
        <v>42384</v>
      </c>
      <c r="B69" t="s">
        <v>2792</v>
      </c>
      <c r="C69">
        <v>480</v>
      </c>
      <c r="D69">
        <f>IF(Сделки[[#This Row],[Тип сделки]]="Продажа",-1*Сделки[[#This Row],[Количество]],Сделки[[#This Row],[Количество]])</f>
        <v>480</v>
      </c>
      <c r="E69">
        <f>VLOOKUP(Сделки[[#This Row],[Дата сделки]],Акции[],2)*Сделки[[#This Row],[Количество_net]]</f>
        <v>27523.200000000001</v>
      </c>
    </row>
    <row r="70" spans="1:5" x14ac:dyDescent="0.3">
      <c r="A70" s="15">
        <v>42390</v>
      </c>
      <c r="B70" t="s">
        <v>2793</v>
      </c>
      <c r="C70">
        <v>210</v>
      </c>
      <c r="D70">
        <f>IF(Сделки[[#This Row],[Тип сделки]]="Продажа",-1*Сделки[[#This Row],[Количество]],Сделки[[#This Row],[Количество]])</f>
        <v>-210</v>
      </c>
      <c r="E70">
        <f>VLOOKUP(Сделки[[#This Row],[Дата сделки]],Акции[],2)*Сделки[[#This Row],[Количество_net]]</f>
        <v>-12255.6</v>
      </c>
    </row>
    <row r="71" spans="1:5" x14ac:dyDescent="0.3">
      <c r="A71" s="15">
        <v>42402</v>
      </c>
      <c r="B71" t="s">
        <v>2793</v>
      </c>
      <c r="C71">
        <v>220</v>
      </c>
      <c r="D71">
        <f>IF(Сделки[[#This Row],[Тип сделки]]="Продажа",-1*Сделки[[#This Row],[Количество]],Сделки[[#This Row],[Количество]])</f>
        <v>-220</v>
      </c>
      <c r="E71">
        <f>VLOOKUP(Сделки[[#This Row],[Дата сделки]],Акции[],2)*Сделки[[#This Row],[Количество_net]]</f>
        <v>-11869</v>
      </c>
    </row>
    <row r="72" spans="1:5" x14ac:dyDescent="0.3">
      <c r="A72" s="15">
        <v>42410</v>
      </c>
      <c r="B72" t="s">
        <v>2792</v>
      </c>
      <c r="C72">
        <v>140</v>
      </c>
      <c r="D72">
        <f>IF(Сделки[[#This Row],[Тип сделки]]="Продажа",-1*Сделки[[#This Row],[Количество]],Сделки[[#This Row],[Количество]])</f>
        <v>140</v>
      </c>
      <c r="E72">
        <f>VLOOKUP(Сделки[[#This Row],[Дата сделки]],Акции[],2)*Сделки[[#This Row],[Количество_net]]</f>
        <v>7380.8</v>
      </c>
    </row>
    <row r="73" spans="1:5" x14ac:dyDescent="0.3">
      <c r="A73" s="15">
        <v>42411</v>
      </c>
      <c r="B73" t="s">
        <v>2793</v>
      </c>
      <c r="C73">
        <v>230</v>
      </c>
      <c r="D73">
        <f>IF(Сделки[[#This Row],[Тип сделки]]="Продажа",-1*Сделки[[#This Row],[Количество]],Сделки[[#This Row],[Количество]])</f>
        <v>-230</v>
      </c>
      <c r="E73">
        <f>VLOOKUP(Сделки[[#This Row],[Дата сделки]],Акции[],2)*Сделки[[#This Row],[Количество_net]]</f>
        <v>-12001.4</v>
      </c>
    </row>
    <row r="74" spans="1:5" x14ac:dyDescent="0.3">
      <c r="A74" s="15">
        <v>42412</v>
      </c>
      <c r="B74" t="s">
        <v>2792</v>
      </c>
      <c r="C74">
        <v>0</v>
      </c>
      <c r="D74">
        <f>IF(Сделки[[#This Row],[Тип сделки]]="Продажа",-1*Сделки[[#This Row],[Количество]],Сделки[[#This Row],[Количество]])</f>
        <v>0</v>
      </c>
      <c r="E74">
        <f>VLOOKUP(Сделки[[#This Row],[Дата сделки]],Акции[],2)*Сделки[[#This Row],[Количество_net]]</f>
        <v>0</v>
      </c>
    </row>
    <row r="75" spans="1:5" x14ac:dyDescent="0.3">
      <c r="A75" s="15">
        <v>42417</v>
      </c>
      <c r="B75" t="s">
        <v>2793</v>
      </c>
      <c r="C75">
        <v>260</v>
      </c>
      <c r="D75">
        <f>IF(Сделки[[#This Row],[Тип сделки]]="Продажа",-1*Сделки[[#This Row],[Количество]],Сделки[[#This Row],[Количество]])</f>
        <v>-260</v>
      </c>
      <c r="E75">
        <f>VLOOKUP(Сделки[[#This Row],[Дата сделки]],Акции[],2)*Сделки[[#This Row],[Количество_net]]</f>
        <v>-14302.6</v>
      </c>
    </row>
    <row r="76" spans="1:5" x14ac:dyDescent="0.3">
      <c r="A76" s="15">
        <v>42417</v>
      </c>
      <c r="B76" t="s">
        <v>2793</v>
      </c>
      <c r="C76">
        <v>70</v>
      </c>
      <c r="D76">
        <f>IF(Сделки[[#This Row],[Тип сделки]]="Продажа",-1*Сделки[[#This Row],[Количество]],Сделки[[#This Row],[Количество]])</f>
        <v>-70</v>
      </c>
      <c r="E76">
        <f>VLOOKUP(Сделки[[#This Row],[Дата сделки]],Акции[],2)*Сделки[[#This Row],[Количество_net]]</f>
        <v>-3850.7</v>
      </c>
    </row>
    <row r="77" spans="1:5" x14ac:dyDescent="0.3">
      <c r="A77" s="15">
        <v>42429</v>
      </c>
      <c r="B77" t="s">
        <v>2792</v>
      </c>
      <c r="C77">
        <v>460</v>
      </c>
      <c r="D77">
        <f>IF(Сделки[[#This Row],[Тип сделки]]="Продажа",-1*Сделки[[#This Row],[Количество]],Сделки[[#This Row],[Количество]])</f>
        <v>460</v>
      </c>
      <c r="E77">
        <f>VLOOKUP(Сделки[[#This Row],[Дата сделки]],Акции[],2)*Сделки[[#This Row],[Количество_net]]</f>
        <v>25120.6</v>
      </c>
    </row>
    <row r="78" spans="1:5" x14ac:dyDescent="0.3">
      <c r="A78" s="15">
        <v>42431</v>
      </c>
      <c r="B78" t="s">
        <v>2792</v>
      </c>
      <c r="C78">
        <v>170</v>
      </c>
      <c r="D78">
        <f>IF(Сделки[[#This Row],[Тип сделки]]="Продажа",-1*Сделки[[#This Row],[Количество]],Сделки[[#This Row],[Количество]])</f>
        <v>170</v>
      </c>
      <c r="E78">
        <f>VLOOKUP(Сделки[[#This Row],[Дата сделки]],Акции[],2)*Сделки[[#This Row],[Количество_net]]</f>
        <v>9469</v>
      </c>
    </row>
    <row r="79" spans="1:5" x14ac:dyDescent="0.3">
      <c r="A79" s="15">
        <v>42431</v>
      </c>
      <c r="B79" t="s">
        <v>2793</v>
      </c>
      <c r="C79">
        <v>80</v>
      </c>
      <c r="D79">
        <f>IF(Сделки[[#This Row],[Тип сделки]]="Продажа",-1*Сделки[[#This Row],[Количество]],Сделки[[#This Row],[Количество]])</f>
        <v>-80</v>
      </c>
      <c r="E79">
        <f>VLOOKUP(Сделки[[#This Row],[Дата сделки]],Акции[],2)*Сделки[[#This Row],[Количество_net]]</f>
        <v>-4456</v>
      </c>
    </row>
    <row r="80" spans="1:5" x14ac:dyDescent="0.3">
      <c r="A80" s="15">
        <v>42444</v>
      </c>
      <c r="B80" t="s">
        <v>2792</v>
      </c>
      <c r="C80">
        <v>270</v>
      </c>
      <c r="D80">
        <f>IF(Сделки[[#This Row],[Тип сделки]]="Продажа",-1*Сделки[[#This Row],[Количество]],Сделки[[#This Row],[Количество]])</f>
        <v>270</v>
      </c>
      <c r="E80">
        <f>VLOOKUP(Сделки[[#This Row],[Дата сделки]],Акции[],2)*Сделки[[#This Row],[Количество_net]]</f>
        <v>15017.4</v>
      </c>
    </row>
    <row r="81" spans="1:5" x14ac:dyDescent="0.3">
      <c r="A81" s="15">
        <v>42447</v>
      </c>
      <c r="B81" t="s">
        <v>2793</v>
      </c>
      <c r="C81">
        <v>60</v>
      </c>
      <c r="D81">
        <f>IF(Сделки[[#This Row],[Тип сделки]]="Продажа",-1*Сделки[[#This Row],[Количество]],Сделки[[#This Row],[Количество]])</f>
        <v>-60</v>
      </c>
      <c r="E81">
        <f>VLOOKUP(Сделки[[#This Row],[Дата сделки]],Акции[],2)*Сделки[[#This Row],[Количество_net]]</f>
        <v>-3394.2</v>
      </c>
    </row>
    <row r="82" spans="1:5" x14ac:dyDescent="0.3">
      <c r="A82" s="15">
        <v>42451</v>
      </c>
      <c r="B82" t="s">
        <v>2792</v>
      </c>
      <c r="C82">
        <v>220</v>
      </c>
      <c r="D82">
        <f>IF(Сделки[[#This Row],[Тип сделки]]="Продажа",-1*Сделки[[#This Row],[Количество]],Сделки[[#This Row],[Количество]])</f>
        <v>220</v>
      </c>
      <c r="E82">
        <f>VLOOKUP(Сделки[[#This Row],[Дата сделки]],Акции[],2)*Сделки[[#This Row],[Количество_net]]</f>
        <v>12650</v>
      </c>
    </row>
    <row r="83" spans="1:5" x14ac:dyDescent="0.3">
      <c r="A83" s="15">
        <v>42453</v>
      </c>
      <c r="B83" t="s">
        <v>2792</v>
      </c>
      <c r="C83">
        <v>190</v>
      </c>
      <c r="D83">
        <f>IF(Сделки[[#This Row],[Тип сделки]]="Продажа",-1*Сделки[[#This Row],[Количество]],Сделки[[#This Row],[Количество]])</f>
        <v>190</v>
      </c>
      <c r="E83">
        <f>VLOOKUP(Сделки[[#This Row],[Дата сделки]],Акции[],2)*Сделки[[#This Row],[Количество_net]]</f>
        <v>10662.8</v>
      </c>
    </row>
    <row r="84" spans="1:5" x14ac:dyDescent="0.3">
      <c r="A84" s="15">
        <v>42457</v>
      </c>
      <c r="B84" t="s">
        <v>2793</v>
      </c>
      <c r="C84">
        <v>120</v>
      </c>
      <c r="D84">
        <f>IF(Сделки[[#This Row],[Тип сделки]]="Продажа",-1*Сделки[[#This Row],[Количество]],Сделки[[#This Row],[Количество]])</f>
        <v>-120</v>
      </c>
      <c r="E84">
        <f>VLOOKUP(Сделки[[#This Row],[Дата сделки]],Акции[],2)*Сделки[[#This Row],[Количество_net]]</f>
        <v>-6733.2</v>
      </c>
    </row>
    <row r="85" spans="1:5" x14ac:dyDescent="0.3">
      <c r="A85" s="15">
        <v>42458</v>
      </c>
      <c r="B85" t="s">
        <v>2793</v>
      </c>
      <c r="C85">
        <v>20</v>
      </c>
      <c r="D85">
        <f>IF(Сделки[[#This Row],[Тип сделки]]="Продажа",-1*Сделки[[#This Row],[Количество]],Сделки[[#This Row],[Количество]])</f>
        <v>-20</v>
      </c>
      <c r="E85">
        <f>VLOOKUP(Сделки[[#This Row],[Дата сделки]],Акции[],2)*Сделки[[#This Row],[Количество_net]]</f>
        <v>-1141</v>
      </c>
    </row>
    <row r="86" spans="1:5" x14ac:dyDescent="0.3">
      <c r="A86" s="15">
        <v>42460</v>
      </c>
      <c r="B86" t="s">
        <v>2792</v>
      </c>
      <c r="C86">
        <v>160</v>
      </c>
      <c r="D86">
        <f>IF(Сделки[[#This Row],[Тип сделки]]="Продажа",-1*Сделки[[#This Row],[Количество]],Сделки[[#This Row],[Количество]])</f>
        <v>160</v>
      </c>
      <c r="E86">
        <f>VLOOKUP(Сделки[[#This Row],[Дата сделки]],Акции[],2)*Сделки[[#This Row],[Количество_net]]</f>
        <v>9139.1999999999989</v>
      </c>
    </row>
    <row r="87" spans="1:5" x14ac:dyDescent="0.3">
      <c r="A87" s="15">
        <v>42461</v>
      </c>
      <c r="B87" t="s">
        <v>2793</v>
      </c>
      <c r="C87">
        <v>300</v>
      </c>
      <c r="D87">
        <f>IF(Сделки[[#This Row],[Тип сделки]]="Продажа",-1*Сделки[[#This Row],[Количество]],Сделки[[#This Row],[Количество]])</f>
        <v>-300</v>
      </c>
      <c r="E87">
        <f>VLOOKUP(Сделки[[#This Row],[Дата сделки]],Акции[],2)*Сделки[[#This Row],[Количество_net]]</f>
        <v>-17226</v>
      </c>
    </row>
    <row r="88" spans="1:5" x14ac:dyDescent="0.3">
      <c r="A88" s="15">
        <v>42461</v>
      </c>
      <c r="B88" t="s">
        <v>2792</v>
      </c>
      <c r="C88">
        <v>150</v>
      </c>
      <c r="D88">
        <f>IF(Сделки[[#This Row],[Тип сделки]]="Продажа",-1*Сделки[[#This Row],[Количество]],Сделки[[#This Row],[Количество]])</f>
        <v>150</v>
      </c>
      <c r="E88">
        <f>VLOOKUP(Сделки[[#This Row],[Дата сделки]],Акции[],2)*Сделки[[#This Row],[Количество_net]]</f>
        <v>8613</v>
      </c>
    </row>
    <row r="89" spans="1:5" x14ac:dyDescent="0.3">
      <c r="A89" s="15">
        <v>42472</v>
      </c>
      <c r="B89" t="s">
        <v>2792</v>
      </c>
      <c r="C89">
        <v>480</v>
      </c>
      <c r="D89">
        <f>IF(Сделки[[#This Row],[Тип сделки]]="Продажа",-1*Сделки[[#This Row],[Количество]],Сделки[[#This Row],[Количество]])</f>
        <v>480</v>
      </c>
      <c r="E89">
        <f>VLOOKUP(Сделки[[#This Row],[Дата сделки]],Акции[],2)*Сделки[[#This Row],[Количество_net]]</f>
        <v>28747.200000000001</v>
      </c>
    </row>
    <row r="90" spans="1:5" x14ac:dyDescent="0.3">
      <c r="A90" s="15">
        <v>42474</v>
      </c>
      <c r="B90" t="s">
        <v>2792</v>
      </c>
      <c r="C90">
        <v>90</v>
      </c>
      <c r="D90">
        <f>IF(Сделки[[#This Row],[Тип сделки]]="Продажа",-1*Сделки[[#This Row],[Количество]],Сделки[[#This Row],[Количество]])</f>
        <v>90</v>
      </c>
      <c r="E90">
        <f>VLOOKUP(Сделки[[#This Row],[Дата сделки]],Акции[],2)*Сделки[[#This Row],[Количество_net]]</f>
        <v>5335.2</v>
      </c>
    </row>
    <row r="91" spans="1:5" x14ac:dyDescent="0.3">
      <c r="A91" s="15">
        <v>42478</v>
      </c>
      <c r="B91" t="s">
        <v>2793</v>
      </c>
      <c r="C91">
        <v>260</v>
      </c>
      <c r="D91">
        <f>IF(Сделки[[#This Row],[Тип сделки]]="Продажа",-1*Сделки[[#This Row],[Количество]],Сделки[[#This Row],[Количество]])</f>
        <v>-260</v>
      </c>
      <c r="E91">
        <f>VLOOKUP(Сделки[[#This Row],[Дата сделки]],Акции[],2)*Сделки[[#This Row],[Количество_net]]</f>
        <v>-15568.800000000001</v>
      </c>
    </row>
    <row r="92" spans="1:5" x14ac:dyDescent="0.3">
      <c r="A92" s="15">
        <v>42479</v>
      </c>
      <c r="B92" t="s">
        <v>2792</v>
      </c>
      <c r="C92">
        <v>480</v>
      </c>
      <c r="D92">
        <f>IF(Сделки[[#This Row],[Тип сделки]]="Продажа",-1*Сделки[[#This Row],[Количество]],Сделки[[#This Row],[Количество]])</f>
        <v>480</v>
      </c>
      <c r="E92">
        <f>VLOOKUP(Сделки[[#This Row],[Дата сделки]],Акции[],2)*Сделки[[#This Row],[Количество_net]]</f>
        <v>28881.600000000002</v>
      </c>
    </row>
    <row r="93" spans="1:5" x14ac:dyDescent="0.3">
      <c r="A93" s="15">
        <v>42481</v>
      </c>
      <c r="B93" t="s">
        <v>2792</v>
      </c>
      <c r="C93">
        <v>280</v>
      </c>
      <c r="D93">
        <f>IF(Сделки[[#This Row],[Тип сделки]]="Продажа",-1*Сделки[[#This Row],[Количество]],Сделки[[#This Row],[Количество]])</f>
        <v>280</v>
      </c>
      <c r="E93">
        <f>VLOOKUP(Сделки[[#This Row],[Дата сделки]],Акции[],2)*Сделки[[#This Row],[Количество_net]]</f>
        <v>17183.599999999999</v>
      </c>
    </row>
    <row r="94" spans="1:5" x14ac:dyDescent="0.3">
      <c r="A94" s="15">
        <v>42486</v>
      </c>
      <c r="B94" t="s">
        <v>2792</v>
      </c>
      <c r="C94">
        <v>400</v>
      </c>
      <c r="D94">
        <f>IF(Сделки[[#This Row],[Тип сделки]]="Продажа",-1*Сделки[[#This Row],[Количество]],Сделки[[#This Row],[Количество]])</f>
        <v>400</v>
      </c>
      <c r="E94">
        <f>VLOOKUP(Сделки[[#This Row],[Дата сделки]],Акции[],2)*Сделки[[#This Row],[Количество_net]]</f>
        <v>24372</v>
      </c>
    </row>
    <row r="95" spans="1:5" x14ac:dyDescent="0.3">
      <c r="A95" s="15">
        <v>42494</v>
      </c>
      <c r="B95" t="s">
        <v>2792</v>
      </c>
      <c r="C95">
        <v>410</v>
      </c>
      <c r="D95">
        <f>IF(Сделки[[#This Row],[Тип сделки]]="Продажа",-1*Сделки[[#This Row],[Количество]],Сделки[[#This Row],[Количество]])</f>
        <v>410</v>
      </c>
      <c r="E95">
        <f>VLOOKUP(Сделки[[#This Row],[Дата сделки]],Акции[],2)*Сделки[[#This Row],[Количество_net]]</f>
        <v>25198.6</v>
      </c>
    </row>
    <row r="96" spans="1:5" x14ac:dyDescent="0.3">
      <c r="A96" s="15">
        <v>42495</v>
      </c>
      <c r="B96" t="s">
        <v>2793</v>
      </c>
      <c r="C96">
        <v>240</v>
      </c>
      <c r="D96">
        <f>IF(Сделки[[#This Row],[Тип сделки]]="Продажа",-1*Сделки[[#This Row],[Количество]],Сделки[[#This Row],[Количество]])</f>
        <v>-240</v>
      </c>
      <c r="E96">
        <f>VLOOKUP(Сделки[[#This Row],[Дата сделки]],Акции[],2)*Сделки[[#This Row],[Количество_net]]</f>
        <v>-14961.6</v>
      </c>
    </row>
    <row r="97" spans="1:5" x14ac:dyDescent="0.3">
      <c r="A97" s="15">
        <v>42500</v>
      </c>
      <c r="B97" t="s">
        <v>2793</v>
      </c>
      <c r="C97">
        <v>370</v>
      </c>
      <c r="D97">
        <f>IF(Сделки[[#This Row],[Тип сделки]]="Продажа",-1*Сделки[[#This Row],[Количество]],Сделки[[#This Row],[Количество]])</f>
        <v>-370</v>
      </c>
      <c r="E97">
        <f>VLOOKUP(Сделки[[#This Row],[Дата сделки]],Акции[],2)*Сделки[[#This Row],[Количество_net]]</f>
        <v>-23583.8</v>
      </c>
    </row>
    <row r="98" spans="1:5" x14ac:dyDescent="0.3">
      <c r="A98" s="15">
        <v>42508</v>
      </c>
      <c r="B98" t="s">
        <v>2792</v>
      </c>
      <c r="C98">
        <v>490</v>
      </c>
      <c r="D98">
        <f>IF(Сделки[[#This Row],[Тип сделки]]="Продажа",-1*Сделки[[#This Row],[Количество]],Сделки[[#This Row],[Количество]])</f>
        <v>490</v>
      </c>
      <c r="E98">
        <f>VLOOKUP(Сделки[[#This Row],[Дата сделки]],Акции[],2)*Сделки[[#This Row],[Количество_net]]</f>
        <v>29625.4</v>
      </c>
    </row>
    <row r="99" spans="1:5" x14ac:dyDescent="0.3">
      <c r="A99" s="15">
        <v>42522</v>
      </c>
      <c r="B99" t="s">
        <v>2793</v>
      </c>
      <c r="C99">
        <v>340</v>
      </c>
      <c r="D99">
        <f>IF(Сделки[[#This Row],[Тип сделки]]="Продажа",-1*Сделки[[#This Row],[Количество]],Сделки[[#This Row],[Количество]])</f>
        <v>-340</v>
      </c>
      <c r="E99">
        <f>VLOOKUP(Сделки[[#This Row],[Дата сделки]],Акции[],2)*Сделки[[#This Row],[Количество_net]]</f>
        <v>-21362.2</v>
      </c>
    </row>
    <row r="100" spans="1:5" x14ac:dyDescent="0.3">
      <c r="A100" s="15">
        <v>42534</v>
      </c>
      <c r="B100" t="s">
        <v>2792</v>
      </c>
      <c r="C100">
        <v>370</v>
      </c>
      <c r="D100">
        <f>IF(Сделки[[#This Row],[Тип сделки]]="Продажа",-1*Сделки[[#This Row],[Количество]],Сделки[[#This Row],[Количество]])</f>
        <v>370</v>
      </c>
      <c r="E100">
        <f>VLOOKUP(Сделки[[#This Row],[Дата сделки]],Акции[],2)*Сделки[[#This Row],[Количество_net]]</f>
        <v>22174.1</v>
      </c>
    </row>
    <row r="101" spans="1:5" x14ac:dyDescent="0.3">
      <c r="A101" s="15">
        <v>42535</v>
      </c>
      <c r="B101" t="s">
        <v>2793</v>
      </c>
      <c r="C101">
        <v>170</v>
      </c>
      <c r="D101">
        <f>IF(Сделки[[#This Row],[Тип сделки]]="Продажа",-1*Сделки[[#This Row],[Количество]],Сделки[[#This Row],[Количество]])</f>
        <v>-170</v>
      </c>
      <c r="E101">
        <f>VLOOKUP(Сделки[[#This Row],[Дата сделки]],Акции[],2)*Сделки[[#This Row],[Количество_net]]</f>
        <v>-10183</v>
      </c>
    </row>
    <row r="102" spans="1:5" x14ac:dyDescent="0.3">
      <c r="A102" s="15">
        <v>42550</v>
      </c>
      <c r="B102" t="s">
        <v>2793</v>
      </c>
      <c r="C102">
        <v>430</v>
      </c>
      <c r="D102">
        <f>IF(Сделки[[#This Row],[Тип сделки]]="Продажа",-1*Сделки[[#This Row],[Количество]],Сделки[[#This Row],[Количество]])</f>
        <v>-430</v>
      </c>
      <c r="E102">
        <f>VLOOKUP(Сделки[[#This Row],[Дата сделки]],Акции[],2)*Сделки[[#This Row],[Количество_net]]</f>
        <v>-26578.3</v>
      </c>
    </row>
    <row r="103" spans="1:5" x14ac:dyDescent="0.3">
      <c r="A103" s="15">
        <v>42550</v>
      </c>
      <c r="B103" t="s">
        <v>2792</v>
      </c>
      <c r="C103">
        <v>350</v>
      </c>
      <c r="D103">
        <f>IF(Сделки[[#This Row],[Тип сделки]]="Продажа",-1*Сделки[[#This Row],[Количество]],Сделки[[#This Row],[Количество]])</f>
        <v>350</v>
      </c>
      <c r="E103">
        <f>VLOOKUP(Сделки[[#This Row],[Дата сделки]],Акции[],2)*Сделки[[#This Row],[Количество_net]]</f>
        <v>21633.5</v>
      </c>
    </row>
    <row r="104" spans="1:5" x14ac:dyDescent="0.3">
      <c r="A104" s="15">
        <v>42559</v>
      </c>
      <c r="B104" t="s">
        <v>2792</v>
      </c>
      <c r="C104">
        <v>460</v>
      </c>
      <c r="D104">
        <f>IF(Сделки[[#This Row],[Тип сделки]]="Продажа",-1*Сделки[[#This Row],[Количество]],Сделки[[#This Row],[Количество]])</f>
        <v>460</v>
      </c>
      <c r="E104">
        <f>VLOOKUP(Сделки[[#This Row],[Дата сделки]],Акции[],2)*Сделки[[#This Row],[Количество_net]]</f>
        <v>29513.599999999999</v>
      </c>
    </row>
    <row r="105" spans="1:5" x14ac:dyDescent="0.3">
      <c r="A105" s="15">
        <v>42570</v>
      </c>
      <c r="B105" t="s">
        <v>2792</v>
      </c>
      <c r="C105">
        <v>450</v>
      </c>
      <c r="D105">
        <f>IF(Сделки[[#This Row],[Тип сделки]]="Продажа",-1*Сделки[[#This Row],[Количество]],Сделки[[#This Row],[Количество]])</f>
        <v>450</v>
      </c>
      <c r="E105">
        <f>VLOOKUP(Сделки[[#This Row],[Дата сделки]],Акции[],2)*Сделки[[#This Row],[Количество_net]]</f>
        <v>28494</v>
      </c>
    </row>
    <row r="106" spans="1:5" x14ac:dyDescent="0.3">
      <c r="A106" s="15">
        <v>42570</v>
      </c>
      <c r="B106" t="s">
        <v>2793</v>
      </c>
      <c r="C106">
        <v>460</v>
      </c>
      <c r="D106">
        <f>IF(Сделки[[#This Row],[Тип сделки]]="Продажа",-1*Сделки[[#This Row],[Количество]],Сделки[[#This Row],[Количество]])</f>
        <v>-460</v>
      </c>
      <c r="E106">
        <f>VLOOKUP(Сделки[[#This Row],[Дата сделки]],Акции[],2)*Сделки[[#This Row],[Количество_net]]</f>
        <v>-29127.200000000001</v>
      </c>
    </row>
    <row r="107" spans="1:5" x14ac:dyDescent="0.3">
      <c r="A107" s="15">
        <v>42573</v>
      </c>
      <c r="B107" t="s">
        <v>2792</v>
      </c>
      <c r="C107">
        <v>480</v>
      </c>
      <c r="D107">
        <f>IF(Сделки[[#This Row],[Тип сделки]]="Продажа",-1*Сделки[[#This Row],[Количество]],Сделки[[#This Row],[Количество]])</f>
        <v>480</v>
      </c>
      <c r="E107">
        <f>VLOOKUP(Сделки[[#This Row],[Дата сделки]],Акции[],2)*Сделки[[#This Row],[Количество_net]]</f>
        <v>30628.800000000003</v>
      </c>
    </row>
    <row r="108" spans="1:5" x14ac:dyDescent="0.3">
      <c r="A108" s="15">
        <v>42577</v>
      </c>
      <c r="B108" t="s">
        <v>2792</v>
      </c>
      <c r="C108">
        <v>300</v>
      </c>
      <c r="D108">
        <f>IF(Сделки[[#This Row],[Тип сделки]]="Продажа",-1*Сделки[[#This Row],[Количество]],Сделки[[#This Row],[Количество]])</f>
        <v>300</v>
      </c>
      <c r="E108">
        <f>VLOOKUP(Сделки[[#This Row],[Дата сделки]],Акции[],2)*Сделки[[#This Row],[Количество_net]]</f>
        <v>19335</v>
      </c>
    </row>
    <row r="109" spans="1:5" x14ac:dyDescent="0.3">
      <c r="A109" s="15">
        <v>42579</v>
      </c>
      <c r="B109" t="s">
        <v>2793</v>
      </c>
      <c r="C109">
        <v>130</v>
      </c>
      <c r="D109">
        <f>IF(Сделки[[#This Row],[Тип сделки]]="Продажа",-1*Сделки[[#This Row],[Количество]],Сделки[[#This Row],[Количество]])</f>
        <v>-130</v>
      </c>
      <c r="E109">
        <f>VLOOKUP(Сделки[[#This Row],[Дата сделки]],Акции[],2)*Сделки[[#This Row],[Количество_net]]</f>
        <v>-8413.6</v>
      </c>
    </row>
    <row r="110" spans="1:5" x14ac:dyDescent="0.3">
      <c r="A110" s="15">
        <v>42579</v>
      </c>
      <c r="B110" t="s">
        <v>2792</v>
      </c>
      <c r="C110">
        <v>250</v>
      </c>
      <c r="D110">
        <f>IF(Сделки[[#This Row],[Тип сделки]]="Продажа",-1*Сделки[[#This Row],[Количество]],Сделки[[#This Row],[Количество]])</f>
        <v>250</v>
      </c>
      <c r="E110">
        <f>VLOOKUP(Сделки[[#This Row],[Дата сделки]],Акции[],2)*Сделки[[#This Row],[Количество_net]]</f>
        <v>16180</v>
      </c>
    </row>
    <row r="111" spans="1:5" x14ac:dyDescent="0.3">
      <c r="A111" s="15">
        <v>42583</v>
      </c>
      <c r="B111" t="s">
        <v>2792</v>
      </c>
      <c r="C111">
        <v>160</v>
      </c>
      <c r="D111">
        <f>IF(Сделки[[#This Row],[Тип сделки]]="Продажа",-1*Сделки[[#This Row],[Количество]],Сделки[[#This Row],[Количество]])</f>
        <v>160</v>
      </c>
      <c r="E111">
        <f>VLOOKUP(Сделки[[#This Row],[Дата сделки]],Акции[],2)*Сделки[[#This Row],[Количество_net]]</f>
        <v>10710.4</v>
      </c>
    </row>
    <row r="112" spans="1:5" x14ac:dyDescent="0.3">
      <c r="A112" s="15">
        <v>42584</v>
      </c>
      <c r="B112" t="s">
        <v>2792</v>
      </c>
      <c r="C112">
        <v>250</v>
      </c>
      <c r="D112">
        <f>IF(Сделки[[#This Row],[Тип сделки]]="Продажа",-1*Сделки[[#This Row],[Количество]],Сделки[[#This Row],[Количество]])</f>
        <v>250</v>
      </c>
      <c r="E112">
        <f>VLOOKUP(Сделки[[#This Row],[Дата сделки]],Акции[],2)*Сделки[[#This Row],[Количество_net]]</f>
        <v>16695</v>
      </c>
    </row>
    <row r="113" spans="1:5" x14ac:dyDescent="0.3">
      <c r="A113" s="15">
        <v>42584</v>
      </c>
      <c r="B113" t="s">
        <v>2793</v>
      </c>
      <c r="C113">
        <v>470</v>
      </c>
      <c r="D113">
        <f>IF(Сделки[[#This Row],[Тип сделки]]="Продажа",-1*Сделки[[#This Row],[Количество]],Сделки[[#This Row],[Количество]])</f>
        <v>-470</v>
      </c>
      <c r="E113">
        <f>VLOOKUP(Сделки[[#This Row],[Дата сделки]],Акции[],2)*Сделки[[#This Row],[Количество_net]]</f>
        <v>-31386.600000000002</v>
      </c>
    </row>
    <row r="114" spans="1:5" x14ac:dyDescent="0.3">
      <c r="A114" s="15">
        <v>42590</v>
      </c>
      <c r="B114" t="s">
        <v>2793</v>
      </c>
      <c r="C114">
        <v>220</v>
      </c>
      <c r="D114">
        <f>IF(Сделки[[#This Row],[Тип сделки]]="Продажа",-1*Сделки[[#This Row],[Количество]],Сделки[[#This Row],[Количество]])</f>
        <v>-220</v>
      </c>
      <c r="E114">
        <f>VLOOKUP(Сделки[[#This Row],[Дата сделки]],Акции[],2)*Сделки[[#This Row],[Количество_net]]</f>
        <v>-14594.800000000001</v>
      </c>
    </row>
    <row r="115" spans="1:5" x14ac:dyDescent="0.3">
      <c r="A115" s="15">
        <v>42590</v>
      </c>
      <c r="B115" t="s">
        <v>2792</v>
      </c>
      <c r="C115">
        <v>160</v>
      </c>
      <c r="D115">
        <f>IF(Сделки[[#This Row],[Тип сделки]]="Продажа",-1*Сделки[[#This Row],[Количество]],Сделки[[#This Row],[Количество]])</f>
        <v>160</v>
      </c>
      <c r="E115">
        <f>VLOOKUP(Сделки[[#This Row],[Дата сделки]],Акции[],2)*Сделки[[#This Row],[Количество_net]]</f>
        <v>10614.400000000001</v>
      </c>
    </row>
    <row r="116" spans="1:5" x14ac:dyDescent="0.3">
      <c r="A116" s="15">
        <v>42593</v>
      </c>
      <c r="B116" t="s">
        <v>2793</v>
      </c>
      <c r="C116">
        <v>10</v>
      </c>
      <c r="D116">
        <f>IF(Сделки[[#This Row],[Тип сделки]]="Продажа",-1*Сделки[[#This Row],[Количество]],Сделки[[#This Row],[Количество]])</f>
        <v>-10</v>
      </c>
      <c r="E116">
        <f>VLOOKUP(Сделки[[#This Row],[Дата сделки]],Акции[],2)*Сделки[[#This Row],[Количество_net]]</f>
        <v>-669.5</v>
      </c>
    </row>
    <row r="117" spans="1:5" x14ac:dyDescent="0.3">
      <c r="A117" s="15">
        <v>42594</v>
      </c>
      <c r="B117" t="s">
        <v>2792</v>
      </c>
      <c r="C117">
        <v>460</v>
      </c>
      <c r="D117">
        <f>IF(Сделки[[#This Row],[Тип сделки]]="Продажа",-1*Сделки[[#This Row],[Количество]],Сделки[[#This Row],[Количество]])</f>
        <v>460</v>
      </c>
      <c r="E117">
        <f>VLOOKUP(Сделки[[#This Row],[Дата сделки]],Акции[],2)*Сделки[[#This Row],[Количество_net]]</f>
        <v>30907.399999999998</v>
      </c>
    </row>
    <row r="118" spans="1:5" x14ac:dyDescent="0.3">
      <c r="A118" s="15">
        <v>42598</v>
      </c>
      <c r="B118" t="s">
        <v>2792</v>
      </c>
      <c r="C118">
        <v>350</v>
      </c>
      <c r="D118">
        <f>IF(Сделки[[#This Row],[Тип сделки]]="Продажа",-1*Сделки[[#This Row],[Количество]],Сделки[[#This Row],[Количество]])</f>
        <v>350</v>
      </c>
      <c r="E118">
        <f>VLOOKUP(Сделки[[#This Row],[Дата сделки]],Акции[],2)*Сделки[[#This Row],[Количество_net]]</f>
        <v>23359</v>
      </c>
    </row>
    <row r="119" spans="1:5" x14ac:dyDescent="0.3">
      <c r="A119" s="15">
        <v>42600</v>
      </c>
      <c r="B119" t="s">
        <v>2792</v>
      </c>
      <c r="C119">
        <v>250</v>
      </c>
      <c r="D119">
        <f>IF(Сделки[[#This Row],[Тип сделки]]="Продажа",-1*Сделки[[#This Row],[Количество]],Сделки[[#This Row],[Количество]])</f>
        <v>250</v>
      </c>
      <c r="E119">
        <f>VLOOKUP(Сделки[[#This Row],[Дата сделки]],Акции[],2)*Сделки[[#This Row],[Количество_net]]</f>
        <v>16692.5</v>
      </c>
    </row>
    <row r="120" spans="1:5" x14ac:dyDescent="0.3">
      <c r="A120" s="15">
        <v>42607</v>
      </c>
      <c r="B120" t="s">
        <v>2793</v>
      </c>
      <c r="C120">
        <v>340</v>
      </c>
      <c r="D120">
        <f>IF(Сделки[[#This Row],[Тип сделки]]="Продажа",-1*Сделки[[#This Row],[Количество]],Сделки[[#This Row],[Количество]])</f>
        <v>-340</v>
      </c>
      <c r="E120">
        <f>VLOOKUP(Сделки[[#This Row],[Дата сделки]],Акции[],2)*Сделки[[#This Row],[Количество_net]]</f>
        <v>-22004.799999999999</v>
      </c>
    </row>
    <row r="121" spans="1:5" x14ac:dyDescent="0.3">
      <c r="A121" s="15">
        <v>42614</v>
      </c>
      <c r="B121" t="s">
        <v>2792</v>
      </c>
      <c r="C121">
        <v>330</v>
      </c>
      <c r="D121">
        <f>IF(Сделки[[#This Row],[Тип сделки]]="Продажа",-1*Сделки[[#This Row],[Количество]],Сделки[[#This Row],[Количество]])</f>
        <v>330</v>
      </c>
      <c r="E121">
        <f>VLOOKUP(Сделки[[#This Row],[Дата сделки]],Акции[],2)*Сделки[[#This Row],[Количество_net]]</f>
        <v>21129.9</v>
      </c>
    </row>
    <row r="122" spans="1:5" x14ac:dyDescent="0.3">
      <c r="A122" s="15">
        <v>42622</v>
      </c>
      <c r="B122" t="s">
        <v>2792</v>
      </c>
      <c r="C122">
        <v>90</v>
      </c>
      <c r="D122">
        <f>IF(Сделки[[#This Row],[Тип сделки]]="Продажа",-1*Сделки[[#This Row],[Количество]],Сделки[[#This Row],[Количество]])</f>
        <v>90</v>
      </c>
      <c r="E122">
        <f>VLOOKUP(Сделки[[#This Row],[Дата сделки]],Акции[],2)*Сделки[[#This Row],[Количество_net]]</f>
        <v>5702.4</v>
      </c>
    </row>
    <row r="123" spans="1:5" x14ac:dyDescent="0.3">
      <c r="A123" s="15">
        <v>42634</v>
      </c>
      <c r="B123" t="s">
        <v>2792</v>
      </c>
      <c r="C123">
        <v>330</v>
      </c>
      <c r="D123">
        <f>IF(Сделки[[#This Row],[Тип сделки]]="Продажа",-1*Сделки[[#This Row],[Количество]],Сделки[[#This Row],[Количество]])</f>
        <v>330</v>
      </c>
      <c r="E123">
        <f>VLOOKUP(Сделки[[#This Row],[Дата сделки]],Акции[],2)*Сделки[[#This Row],[Количество_net]]</f>
        <v>21152.999999999996</v>
      </c>
    </row>
    <row r="124" spans="1:5" x14ac:dyDescent="0.3">
      <c r="A124" s="15">
        <v>42640</v>
      </c>
      <c r="B124" t="s">
        <v>2793</v>
      </c>
      <c r="C124">
        <v>300</v>
      </c>
      <c r="D124">
        <f>IF(Сделки[[#This Row],[Тип сделки]]="Продажа",-1*Сделки[[#This Row],[Количество]],Сделки[[#This Row],[Количество]])</f>
        <v>-300</v>
      </c>
      <c r="E124">
        <f>VLOOKUP(Сделки[[#This Row],[Дата сделки]],Акции[],2)*Сделки[[#This Row],[Количество_net]]</f>
        <v>-19370.999999999996</v>
      </c>
    </row>
    <row r="125" spans="1:5" x14ac:dyDescent="0.3">
      <c r="A125" s="15">
        <v>42643</v>
      </c>
      <c r="B125" t="s">
        <v>2792</v>
      </c>
      <c r="C125">
        <v>110</v>
      </c>
      <c r="D125">
        <f>IF(Сделки[[#This Row],[Тип сделки]]="Продажа",-1*Сделки[[#This Row],[Количество]],Сделки[[#This Row],[Количество]])</f>
        <v>110</v>
      </c>
      <c r="E125">
        <f>VLOOKUP(Сделки[[#This Row],[Дата сделки]],Акции[],2)*Сделки[[#This Row],[Количество_net]]</f>
        <v>6937.7</v>
      </c>
    </row>
    <row r="126" spans="1:5" x14ac:dyDescent="0.3">
      <c r="A126" s="15">
        <v>42648</v>
      </c>
      <c r="B126" t="s">
        <v>2793</v>
      </c>
      <c r="C126">
        <v>240</v>
      </c>
      <c r="D126">
        <f>IF(Сделки[[#This Row],[Тип сделки]]="Продажа",-1*Сделки[[#This Row],[Количество]],Сделки[[#This Row],[Количество]])</f>
        <v>-240</v>
      </c>
      <c r="E126">
        <f>VLOOKUP(Сделки[[#This Row],[Дата сделки]],Акции[],2)*Сделки[[#This Row],[Количество_net]]</f>
        <v>-15213.6</v>
      </c>
    </row>
    <row r="127" spans="1:5" x14ac:dyDescent="0.3">
      <c r="A127" s="15">
        <v>42649</v>
      </c>
      <c r="B127" t="s">
        <v>2792</v>
      </c>
      <c r="C127">
        <v>40</v>
      </c>
      <c r="D127">
        <f>IF(Сделки[[#This Row],[Тип сделки]]="Продажа",-1*Сделки[[#This Row],[Количество]],Сделки[[#This Row],[Количество]])</f>
        <v>40</v>
      </c>
      <c r="E127">
        <f>VLOOKUP(Сделки[[#This Row],[Дата сделки]],Акции[],2)*Сделки[[#This Row],[Количество_net]]</f>
        <v>2513.1999999999998</v>
      </c>
    </row>
    <row r="128" spans="1:5" x14ac:dyDescent="0.3">
      <c r="A128" s="15">
        <v>42649</v>
      </c>
      <c r="B128" t="s">
        <v>2793</v>
      </c>
      <c r="C128">
        <v>150</v>
      </c>
      <c r="D128">
        <f>IF(Сделки[[#This Row],[Тип сделки]]="Продажа",-1*Сделки[[#This Row],[Количество]],Сделки[[#This Row],[Количество]])</f>
        <v>-150</v>
      </c>
      <c r="E128">
        <f>VLOOKUP(Сделки[[#This Row],[Дата сделки]],Акции[],2)*Сделки[[#This Row],[Количество_net]]</f>
        <v>-9424.5</v>
      </c>
    </row>
    <row r="129" spans="1:5" x14ac:dyDescent="0.3">
      <c r="A129" s="15">
        <v>42655</v>
      </c>
      <c r="B129" t="s">
        <v>2792</v>
      </c>
      <c r="C129">
        <v>260</v>
      </c>
      <c r="D129">
        <f>IF(Сделки[[#This Row],[Тип сделки]]="Продажа",-1*Сделки[[#This Row],[Количество]],Сделки[[#This Row],[Количество]])</f>
        <v>260</v>
      </c>
      <c r="E129">
        <f>VLOOKUP(Сделки[[#This Row],[Дата сделки]],Акции[],2)*Сделки[[#This Row],[Количество_net]]</f>
        <v>15914.6</v>
      </c>
    </row>
    <row r="130" spans="1:5" x14ac:dyDescent="0.3">
      <c r="A130" s="15">
        <v>42657</v>
      </c>
      <c r="B130" t="s">
        <v>2793</v>
      </c>
      <c r="C130">
        <v>160</v>
      </c>
      <c r="D130">
        <f>IF(Сделки[[#This Row],[Тип сделки]]="Продажа",-1*Сделки[[#This Row],[Количество]],Сделки[[#This Row],[Количество]])</f>
        <v>-160</v>
      </c>
      <c r="E130">
        <f>VLOOKUP(Сделки[[#This Row],[Дата сделки]],Акции[],2)*Сделки[[#This Row],[Количество_net]]</f>
        <v>-9627.2000000000007</v>
      </c>
    </row>
    <row r="131" spans="1:5" x14ac:dyDescent="0.3">
      <c r="A131" s="15">
        <v>42661</v>
      </c>
      <c r="B131" t="s">
        <v>2793</v>
      </c>
      <c r="C131">
        <v>430</v>
      </c>
      <c r="D131">
        <f>IF(Сделки[[#This Row],[Тип сделки]]="Продажа",-1*Сделки[[#This Row],[Количество]],Сделки[[#This Row],[Количество]])</f>
        <v>-430</v>
      </c>
      <c r="E131">
        <f>VLOOKUP(Сделки[[#This Row],[Дата сделки]],Акции[],2)*Сделки[[#This Row],[Количество_net]]</f>
        <v>-26466.5</v>
      </c>
    </row>
    <row r="132" spans="1:5" x14ac:dyDescent="0.3">
      <c r="A132" s="15">
        <v>42674</v>
      </c>
      <c r="B132" t="s">
        <v>2792</v>
      </c>
      <c r="C132">
        <v>70</v>
      </c>
      <c r="D132">
        <f>IF(Сделки[[#This Row],[Тип сделки]]="Продажа",-1*Сделки[[#This Row],[Количество]],Сделки[[#This Row],[Количество]])</f>
        <v>70</v>
      </c>
      <c r="E132">
        <f>VLOOKUP(Сделки[[#This Row],[Дата сделки]],Акции[],2)*Сделки[[#This Row],[Количество_net]]</f>
        <v>3904.6</v>
      </c>
    </row>
    <row r="133" spans="1:5" x14ac:dyDescent="0.3">
      <c r="A133" s="15">
        <v>42675</v>
      </c>
      <c r="B133" t="s">
        <v>2792</v>
      </c>
      <c r="C133">
        <v>220</v>
      </c>
      <c r="D133">
        <f>IF(Сделки[[#This Row],[Тип сделки]]="Продажа",-1*Сделки[[#This Row],[Количество]],Сделки[[#This Row],[Количество]])</f>
        <v>220</v>
      </c>
      <c r="E133">
        <f>VLOOKUP(Сделки[[#This Row],[Дата сделки]],Акции[],2)*Сделки[[#This Row],[Количество_net]]</f>
        <v>12419</v>
      </c>
    </row>
    <row r="134" spans="1:5" x14ac:dyDescent="0.3">
      <c r="A134" s="15">
        <v>42676</v>
      </c>
      <c r="B134" t="s">
        <v>2793</v>
      </c>
      <c r="C134">
        <v>120</v>
      </c>
      <c r="D134">
        <f>IF(Сделки[[#This Row],[Тип сделки]]="Продажа",-1*Сделки[[#This Row],[Количество]],Сделки[[#This Row],[Количество]])</f>
        <v>-120</v>
      </c>
      <c r="E134">
        <f>VLOOKUP(Сделки[[#This Row],[Дата сделки]],Акции[],2)*Сделки[[#This Row],[Количество_net]]</f>
        <v>-6814.8</v>
      </c>
    </row>
    <row r="135" spans="1:5" x14ac:dyDescent="0.3">
      <c r="A135" s="15">
        <v>42677</v>
      </c>
      <c r="B135" t="s">
        <v>2793</v>
      </c>
      <c r="C135">
        <v>30</v>
      </c>
      <c r="D135">
        <f>IF(Сделки[[#This Row],[Тип сделки]]="Продажа",-1*Сделки[[#This Row],[Количество]],Сделки[[#This Row],[Количество]])</f>
        <v>-30</v>
      </c>
      <c r="E135">
        <f>VLOOKUP(Сделки[[#This Row],[Дата сделки]],Акции[],2)*Сделки[[#This Row],[Количество_net]]</f>
        <v>-1676.7</v>
      </c>
    </row>
    <row r="136" spans="1:5" x14ac:dyDescent="0.3">
      <c r="A136" s="15">
        <v>42682</v>
      </c>
      <c r="B136" t="s">
        <v>2793</v>
      </c>
      <c r="C136">
        <v>190</v>
      </c>
      <c r="D136">
        <f>IF(Сделки[[#This Row],[Тип сделки]]="Продажа",-1*Сделки[[#This Row],[Количество]],Сделки[[#This Row],[Количество]])</f>
        <v>-190</v>
      </c>
      <c r="E136">
        <f>VLOOKUP(Сделки[[#This Row],[Дата сделки]],Акции[],2)*Сделки[[#This Row],[Количество_net]]</f>
        <v>-11173.9</v>
      </c>
    </row>
    <row r="137" spans="1:5" x14ac:dyDescent="0.3">
      <c r="A137" s="15">
        <v>42683</v>
      </c>
      <c r="B137" t="s">
        <v>2793</v>
      </c>
      <c r="C137">
        <v>60</v>
      </c>
      <c r="D137">
        <f>IF(Сделки[[#This Row],[Тип сделки]]="Продажа",-1*Сделки[[#This Row],[Количество]],Сделки[[#This Row],[Количество]])</f>
        <v>-60</v>
      </c>
      <c r="E137">
        <f>VLOOKUP(Сделки[[#This Row],[Дата сделки]],Акции[],2)*Сделки[[#This Row],[Количество_net]]</f>
        <v>-3758.4</v>
      </c>
    </row>
    <row r="138" spans="1:5" x14ac:dyDescent="0.3">
      <c r="A138" s="15">
        <v>42684</v>
      </c>
      <c r="B138" t="s">
        <v>2793</v>
      </c>
      <c r="C138">
        <v>190</v>
      </c>
      <c r="D138">
        <f>IF(Сделки[[#This Row],[Тип сделки]]="Продажа",-1*Сделки[[#This Row],[Количество]],Сделки[[#This Row],[Количество]])</f>
        <v>-190</v>
      </c>
      <c r="E138">
        <f>VLOOKUP(Сделки[[#This Row],[Дата сделки]],Акции[],2)*Сделки[[#This Row],[Количество_net]]</f>
        <v>-12160</v>
      </c>
    </row>
    <row r="139" spans="1:5" x14ac:dyDescent="0.3">
      <c r="A139" s="15">
        <v>42685</v>
      </c>
      <c r="B139" t="s">
        <v>2792</v>
      </c>
      <c r="C139">
        <v>170</v>
      </c>
      <c r="D139">
        <f>IF(Сделки[[#This Row],[Тип сделки]]="Продажа",-1*Сделки[[#This Row],[Количество]],Сделки[[#This Row],[Количество]])</f>
        <v>170</v>
      </c>
      <c r="E139">
        <f>VLOOKUP(Сделки[[#This Row],[Дата сделки]],Акции[],2)*Сделки[[#This Row],[Количество_net]]</f>
        <v>10727</v>
      </c>
    </row>
    <row r="140" spans="1:5" x14ac:dyDescent="0.3">
      <c r="A140" s="15">
        <v>42696</v>
      </c>
      <c r="B140" t="s">
        <v>2792</v>
      </c>
      <c r="C140">
        <v>400</v>
      </c>
      <c r="D140">
        <f>IF(Сделки[[#This Row],[Тип сделки]]="Продажа",-1*Сделки[[#This Row],[Количество]],Сделки[[#This Row],[Количество]])</f>
        <v>400</v>
      </c>
      <c r="E140">
        <f>VLOOKUP(Сделки[[#This Row],[Дата сделки]],Акции[],2)*Сделки[[#This Row],[Количество_net]]</f>
        <v>23572</v>
      </c>
    </row>
    <row r="141" spans="1:5" x14ac:dyDescent="0.3">
      <c r="A141" s="15">
        <v>42697</v>
      </c>
      <c r="B141" t="s">
        <v>2793</v>
      </c>
      <c r="C141">
        <v>480</v>
      </c>
      <c r="D141">
        <f>IF(Сделки[[#This Row],[Тип сделки]]="Продажа",-1*Сделки[[#This Row],[Количество]],Сделки[[#This Row],[Количество]])</f>
        <v>-480</v>
      </c>
      <c r="E141">
        <f>VLOOKUP(Сделки[[#This Row],[Дата сделки]],Акции[],2)*Сделки[[#This Row],[Количество_net]]</f>
        <v>-28886.400000000001</v>
      </c>
    </row>
    <row r="142" spans="1:5" x14ac:dyDescent="0.3">
      <c r="A142" s="15">
        <v>42704</v>
      </c>
      <c r="B142" t="s">
        <v>2793</v>
      </c>
      <c r="C142">
        <v>370</v>
      </c>
      <c r="D142">
        <f>IF(Сделки[[#This Row],[Тип сделки]]="Продажа",-1*Сделки[[#This Row],[Количество]],Сделки[[#This Row],[Количество]])</f>
        <v>-370</v>
      </c>
      <c r="E142">
        <f>VLOOKUP(Сделки[[#This Row],[Дата сделки]],Акции[],2)*Сделки[[#This Row],[Количество_net]]</f>
        <v>-22496</v>
      </c>
    </row>
    <row r="143" spans="1:5" x14ac:dyDescent="0.3">
      <c r="A143" s="15">
        <v>42705</v>
      </c>
      <c r="B143" t="s">
        <v>2792</v>
      </c>
      <c r="C143">
        <v>500</v>
      </c>
      <c r="D143">
        <f>IF(Сделки[[#This Row],[Тип сделки]]="Продажа",-1*Сделки[[#This Row],[Количество]],Сделки[[#This Row],[Количество]])</f>
        <v>500</v>
      </c>
      <c r="E143">
        <f>VLOOKUP(Сделки[[#This Row],[Дата сделки]],Акции[],2)*Сделки[[#This Row],[Количество_net]]</f>
        <v>29580</v>
      </c>
    </row>
    <row r="144" spans="1:5" x14ac:dyDescent="0.3">
      <c r="A144" s="15">
        <v>42709</v>
      </c>
      <c r="B144" t="s">
        <v>2792</v>
      </c>
      <c r="C144">
        <v>480</v>
      </c>
      <c r="D144">
        <f>IF(Сделки[[#This Row],[Тип сделки]]="Продажа",-1*Сделки[[#This Row],[Количество]],Сделки[[#This Row],[Количество]])</f>
        <v>480</v>
      </c>
      <c r="E144">
        <f>VLOOKUP(Сделки[[#This Row],[Дата сделки]],Акции[],2)*Сделки[[#This Row],[Количество_net]]</f>
        <v>29212.799999999999</v>
      </c>
    </row>
    <row r="145" spans="1:5" x14ac:dyDescent="0.3">
      <c r="A145" s="15">
        <v>42712</v>
      </c>
      <c r="B145" t="s">
        <v>2793</v>
      </c>
      <c r="C145">
        <v>60</v>
      </c>
      <c r="D145">
        <f>IF(Сделки[[#This Row],[Тип сделки]]="Продажа",-1*Сделки[[#This Row],[Количество]],Сделки[[#This Row],[Количество]])</f>
        <v>-60</v>
      </c>
      <c r="E145">
        <f>VLOOKUP(Сделки[[#This Row],[Дата сделки]],Акции[],2)*Сделки[[#This Row],[Количество_net]]</f>
        <v>-3654</v>
      </c>
    </row>
    <row r="146" spans="1:5" x14ac:dyDescent="0.3">
      <c r="A146" s="15">
        <v>42716</v>
      </c>
      <c r="B146" t="s">
        <v>2792</v>
      </c>
      <c r="C146">
        <v>0</v>
      </c>
      <c r="D146">
        <f>IF(Сделки[[#This Row],[Тип сделки]]="Продажа",-1*Сделки[[#This Row],[Количество]],Сделки[[#This Row],[Количество]])</f>
        <v>0</v>
      </c>
      <c r="E146">
        <f>VLOOKUP(Сделки[[#This Row],[Дата сделки]],Акции[],2)*Сделки[[#This Row],[Количество_net]]</f>
        <v>0</v>
      </c>
    </row>
    <row r="147" spans="1:5" x14ac:dyDescent="0.3">
      <c r="A147" s="15">
        <v>42716</v>
      </c>
      <c r="B147" t="s">
        <v>2793</v>
      </c>
      <c r="C147">
        <v>170</v>
      </c>
      <c r="D147">
        <f>IF(Сделки[[#This Row],[Тип сделки]]="Продажа",-1*Сделки[[#This Row],[Количество]],Сделки[[#This Row],[Количество]])</f>
        <v>-170</v>
      </c>
      <c r="E147">
        <f>VLOOKUP(Сделки[[#This Row],[Дата сделки]],Акции[],2)*Сделки[[#This Row],[Количество_net]]</f>
        <v>-10546.8</v>
      </c>
    </row>
    <row r="148" spans="1:5" x14ac:dyDescent="0.3">
      <c r="A148" s="15">
        <v>42718</v>
      </c>
      <c r="B148" t="s">
        <v>2793</v>
      </c>
      <c r="C148">
        <v>440</v>
      </c>
      <c r="D148">
        <f>IF(Сделки[[#This Row],[Тип сделки]]="Продажа",-1*Сделки[[#This Row],[Количество]],Сделки[[#This Row],[Количество]])</f>
        <v>-440</v>
      </c>
      <c r="E148">
        <f>VLOOKUP(Сделки[[#This Row],[Дата сделки]],Акции[],2)*Сделки[[#This Row],[Количество_net]]</f>
        <v>-27134.799999999999</v>
      </c>
    </row>
    <row r="149" spans="1:5" x14ac:dyDescent="0.3">
      <c r="A149" s="15">
        <v>42725</v>
      </c>
      <c r="B149" t="s">
        <v>2792</v>
      </c>
      <c r="C149">
        <v>360</v>
      </c>
      <c r="D149">
        <f>IF(Сделки[[#This Row],[Тип сделки]]="Продажа",-1*Сделки[[#This Row],[Количество]],Сделки[[#This Row],[Количество]])</f>
        <v>360</v>
      </c>
      <c r="E149">
        <f>VLOOKUP(Сделки[[#This Row],[Дата сделки]],Акции[],2)*Сделки[[#This Row],[Количество_net]]</f>
        <v>22122</v>
      </c>
    </row>
    <row r="150" spans="1:5" x14ac:dyDescent="0.3">
      <c r="A150" s="15">
        <v>42733</v>
      </c>
      <c r="B150" t="s">
        <v>2793</v>
      </c>
      <c r="C150">
        <v>30</v>
      </c>
      <c r="D150">
        <f>IF(Сделки[[#This Row],[Тип сделки]]="Продажа",-1*Сделки[[#This Row],[Количество]],Сделки[[#This Row],[Количество]])</f>
        <v>-30</v>
      </c>
      <c r="E150">
        <f>VLOOKUP(Сделки[[#This Row],[Дата сделки]],Акции[],2)*Сделки[[#This Row],[Количество_net]]</f>
        <v>-1881.8999999999999</v>
      </c>
    </row>
    <row r="151" spans="1:5" x14ac:dyDescent="0.3">
      <c r="A151" s="15">
        <v>42734</v>
      </c>
      <c r="B151" t="s">
        <v>2793</v>
      </c>
      <c r="C151">
        <v>20</v>
      </c>
      <c r="D151">
        <f>IF(Сделки[[#This Row],[Тип сделки]]="Продажа",-1*Сделки[[#This Row],[Количество]],Сделки[[#This Row],[Количество]])</f>
        <v>-20</v>
      </c>
      <c r="E151">
        <f>VLOOKUP(Сделки[[#This Row],[Дата сделки]],Акции[],2)*Сделки[[#This Row],[Количество_net]]</f>
        <v>-1252.3999999999999</v>
      </c>
    </row>
    <row r="152" spans="1:5" x14ac:dyDescent="0.3">
      <c r="A152" s="15">
        <v>42734</v>
      </c>
      <c r="B152" t="s">
        <v>2792</v>
      </c>
      <c r="C152">
        <v>160</v>
      </c>
      <c r="D152">
        <f>IF(Сделки[[#This Row],[Тип сделки]]="Продажа",-1*Сделки[[#This Row],[Количество]],Сделки[[#This Row],[Количество]])</f>
        <v>160</v>
      </c>
      <c r="E152">
        <f>VLOOKUP(Сделки[[#This Row],[Дата сделки]],Акции[],2)*Сделки[[#This Row],[Количество_net]]</f>
        <v>10019.199999999999</v>
      </c>
    </row>
    <row r="153" spans="1:5" x14ac:dyDescent="0.3">
      <c r="A153" s="15">
        <v>42739</v>
      </c>
      <c r="B153" t="s">
        <v>2792</v>
      </c>
      <c r="C153">
        <v>50</v>
      </c>
      <c r="D153">
        <f>IF(Сделки[[#This Row],[Тип сделки]]="Продажа",-1*Сделки[[#This Row],[Количество]],Сделки[[#This Row],[Количество]])</f>
        <v>50</v>
      </c>
      <c r="E153">
        <f>VLOOKUP(Сделки[[#This Row],[Дата сделки]],Акции[],2)*Сделки[[#This Row],[Количество_net]]</f>
        <v>3164.5</v>
      </c>
    </row>
    <row r="154" spans="1:5" x14ac:dyDescent="0.3">
      <c r="A154" s="15">
        <v>42744</v>
      </c>
      <c r="B154" t="s">
        <v>2793</v>
      </c>
      <c r="C154">
        <v>440</v>
      </c>
      <c r="D154">
        <f>IF(Сделки[[#This Row],[Тип сделки]]="Продажа",-1*Сделки[[#This Row],[Количество]],Сделки[[#This Row],[Количество]])</f>
        <v>-440</v>
      </c>
      <c r="E154">
        <f>VLOOKUP(Сделки[[#This Row],[Дата сделки]],Акции[],2)*Сделки[[#This Row],[Количество_net]]</f>
        <v>-28252.399999999998</v>
      </c>
    </row>
    <row r="155" spans="1:5" x14ac:dyDescent="0.3">
      <c r="A155" s="15">
        <v>42746</v>
      </c>
      <c r="B155" t="s">
        <v>2792</v>
      </c>
      <c r="C155">
        <v>0</v>
      </c>
      <c r="D155">
        <f>IF(Сделки[[#This Row],[Тип сделки]]="Продажа",-1*Сделки[[#This Row],[Количество]],Сделки[[#This Row],[Количество]])</f>
        <v>0</v>
      </c>
      <c r="E155">
        <f>VLOOKUP(Сделки[[#This Row],[Дата сделки]],Акции[],2)*Сделки[[#This Row],[Количество_net]]</f>
        <v>0</v>
      </c>
    </row>
    <row r="156" spans="1:5" x14ac:dyDescent="0.3">
      <c r="A156" s="15">
        <v>42754</v>
      </c>
      <c r="B156" t="s">
        <v>2792</v>
      </c>
      <c r="C156">
        <v>20</v>
      </c>
      <c r="D156">
        <f>IF(Сделки[[#This Row],[Тип сделки]]="Продажа",-1*Сделки[[#This Row],[Количество]],Сделки[[#This Row],[Количество]])</f>
        <v>20</v>
      </c>
      <c r="E156">
        <f>VLOOKUP(Сделки[[#This Row],[Дата сделки]],Акции[],2)*Сделки[[#This Row],[Количество_net]]</f>
        <v>1227.6000000000001</v>
      </c>
    </row>
    <row r="157" spans="1:5" x14ac:dyDescent="0.3">
      <c r="A157" s="15">
        <v>42758</v>
      </c>
      <c r="B157" t="s">
        <v>2792</v>
      </c>
      <c r="C157">
        <v>120</v>
      </c>
      <c r="D157">
        <f>IF(Сделки[[#This Row],[Тип сделки]]="Продажа",-1*Сделки[[#This Row],[Количество]],Сделки[[#This Row],[Количество]])</f>
        <v>120</v>
      </c>
      <c r="E157">
        <f>VLOOKUP(Сделки[[#This Row],[Дата сделки]],Акции[],2)*Сделки[[#This Row],[Количество_net]]</f>
        <v>7315.2</v>
      </c>
    </row>
    <row r="158" spans="1:5" x14ac:dyDescent="0.3">
      <c r="A158" s="15">
        <v>42765</v>
      </c>
      <c r="B158" t="s">
        <v>2793</v>
      </c>
      <c r="C158">
        <v>430</v>
      </c>
      <c r="D158">
        <f>IF(Сделки[[#This Row],[Тип сделки]]="Продажа",-1*Сделки[[#This Row],[Количество]],Сделки[[#This Row],[Количество]])</f>
        <v>-430</v>
      </c>
      <c r="E158">
        <f>VLOOKUP(Сделки[[#This Row],[Дата сделки]],Акции[],2)*Сделки[[#This Row],[Количество_net]]</f>
        <v>-25984.9</v>
      </c>
    </row>
    <row r="159" spans="1:5" x14ac:dyDescent="0.3">
      <c r="A159" s="15">
        <v>42773</v>
      </c>
      <c r="B159" t="s">
        <v>2793</v>
      </c>
      <c r="C159">
        <v>110</v>
      </c>
      <c r="D159">
        <f>IF(Сделки[[#This Row],[Тип сделки]]="Продажа",-1*Сделки[[#This Row],[Количество]],Сделки[[#This Row],[Количество]])</f>
        <v>-110</v>
      </c>
      <c r="E159">
        <f>VLOOKUP(Сделки[[#This Row],[Дата сделки]],Акции[],2)*Сделки[[#This Row],[Количество_net]]</f>
        <v>-6661.6</v>
      </c>
    </row>
    <row r="160" spans="1:5" x14ac:dyDescent="0.3">
      <c r="A160" s="15">
        <v>42779</v>
      </c>
      <c r="B160" t="s">
        <v>2792</v>
      </c>
      <c r="C160">
        <v>460</v>
      </c>
      <c r="D160">
        <f>IF(Сделки[[#This Row],[Тип сделки]]="Продажа",-1*Сделки[[#This Row],[Количество]],Сделки[[#This Row],[Количество]])</f>
        <v>460</v>
      </c>
      <c r="E160">
        <f>VLOOKUP(Сделки[[#This Row],[Дата сделки]],Акции[],2)*Сделки[[#This Row],[Количество_net]]</f>
        <v>27834.6</v>
      </c>
    </row>
    <row r="161" spans="1:5" x14ac:dyDescent="0.3">
      <c r="A161" s="15">
        <v>42780</v>
      </c>
      <c r="B161" t="s">
        <v>2793</v>
      </c>
      <c r="C161">
        <v>240</v>
      </c>
      <c r="D161">
        <f>IF(Сделки[[#This Row],[Тип сделки]]="Продажа",-1*Сделки[[#This Row],[Количество]],Сделки[[#This Row],[Количество]])</f>
        <v>-240</v>
      </c>
      <c r="E161">
        <f>VLOOKUP(Сделки[[#This Row],[Дата сделки]],Акции[],2)*Сделки[[#This Row],[Количество_net]]</f>
        <v>-14596.8</v>
      </c>
    </row>
    <row r="162" spans="1:5" x14ac:dyDescent="0.3">
      <c r="A162" s="15">
        <v>42781</v>
      </c>
      <c r="B162" t="s">
        <v>2792</v>
      </c>
      <c r="C162">
        <v>270</v>
      </c>
      <c r="D162">
        <f>IF(Сделки[[#This Row],[Тип сделки]]="Продажа",-1*Сделки[[#This Row],[Количество]],Сделки[[#This Row],[Количество]])</f>
        <v>270</v>
      </c>
      <c r="E162">
        <f>VLOOKUP(Сделки[[#This Row],[Дата сделки]],Акции[],2)*Сделки[[#This Row],[Количество_net]]</f>
        <v>16645.5</v>
      </c>
    </row>
    <row r="163" spans="1:5" x14ac:dyDescent="0.3">
      <c r="A163" s="15">
        <v>42782</v>
      </c>
      <c r="B163" t="s">
        <v>2793</v>
      </c>
      <c r="C163">
        <v>410</v>
      </c>
      <c r="D163">
        <f>IF(Сделки[[#This Row],[Тип сделки]]="Продажа",-1*Сделки[[#This Row],[Количество]],Сделки[[#This Row],[Количество]])</f>
        <v>-410</v>
      </c>
      <c r="E163">
        <f>VLOOKUP(Сделки[[#This Row],[Дата сделки]],Акции[],2)*Сделки[[#This Row],[Количество_net]]</f>
        <v>-25206.799999999999</v>
      </c>
    </row>
    <row r="164" spans="1:5" x14ac:dyDescent="0.3">
      <c r="A164" s="15">
        <v>42789</v>
      </c>
      <c r="B164" t="s">
        <v>2792</v>
      </c>
      <c r="C164">
        <v>400</v>
      </c>
      <c r="D164">
        <f>IF(Сделки[[#This Row],[Тип сделки]]="Продажа",-1*Сделки[[#This Row],[Количество]],Сделки[[#This Row],[Количество]])</f>
        <v>400</v>
      </c>
      <c r="E164">
        <f>VLOOKUP(Сделки[[#This Row],[Дата сделки]],Акции[],2)*Сделки[[#This Row],[Количество_net]]</f>
        <v>24776</v>
      </c>
    </row>
    <row r="165" spans="1:5" x14ac:dyDescent="0.3">
      <c r="A165" s="15">
        <v>42793</v>
      </c>
      <c r="B165" t="s">
        <v>2792</v>
      </c>
      <c r="C165">
        <v>240</v>
      </c>
      <c r="D165">
        <f>IF(Сделки[[#This Row],[Тип сделки]]="Продажа",-1*Сделки[[#This Row],[Количество]],Сделки[[#This Row],[Количество]])</f>
        <v>240</v>
      </c>
      <c r="E165">
        <f>VLOOKUP(Сделки[[#This Row],[Дата сделки]],Акции[],2)*Сделки[[#This Row],[Количество_net]]</f>
        <v>14932.8</v>
      </c>
    </row>
    <row r="166" spans="1:5" x14ac:dyDescent="0.3">
      <c r="A166" s="15">
        <v>42793</v>
      </c>
      <c r="B166" t="s">
        <v>2793</v>
      </c>
      <c r="C166">
        <v>500</v>
      </c>
      <c r="D166">
        <f>IF(Сделки[[#This Row],[Тип сделки]]="Продажа",-1*Сделки[[#This Row],[Количество]],Сделки[[#This Row],[Количество]])</f>
        <v>-500</v>
      </c>
      <c r="E166">
        <f>VLOOKUP(Сделки[[#This Row],[Дата сделки]],Акции[],2)*Сделки[[#This Row],[Количество_net]]</f>
        <v>-31110</v>
      </c>
    </row>
    <row r="167" spans="1:5" x14ac:dyDescent="0.3">
      <c r="A167" s="15">
        <v>42802</v>
      </c>
      <c r="B167" t="s">
        <v>2792</v>
      </c>
      <c r="C167">
        <v>290</v>
      </c>
      <c r="D167">
        <f>IF(Сделки[[#This Row],[Тип сделки]]="Продажа",-1*Сделки[[#This Row],[Количество]],Сделки[[#This Row],[Количество]])</f>
        <v>290</v>
      </c>
      <c r="E167">
        <f>VLOOKUP(Сделки[[#This Row],[Дата сделки]],Акции[],2)*Сделки[[#This Row],[Количество_net]]</f>
        <v>18600.599999999999</v>
      </c>
    </row>
    <row r="168" spans="1:5" x14ac:dyDescent="0.3">
      <c r="A168" s="15">
        <v>42803</v>
      </c>
      <c r="B168" t="s">
        <v>2793</v>
      </c>
      <c r="C168">
        <v>420</v>
      </c>
      <c r="D168">
        <f>IF(Сделки[[#This Row],[Тип сделки]]="Продажа",-1*Сделки[[#This Row],[Количество]],Сделки[[#This Row],[Количество]])</f>
        <v>-420</v>
      </c>
      <c r="E168">
        <f>VLOOKUP(Сделки[[#This Row],[Дата сделки]],Акции[],2)*Сделки[[#This Row],[Количество_net]]</f>
        <v>-27090</v>
      </c>
    </row>
    <row r="169" spans="1:5" x14ac:dyDescent="0.3">
      <c r="A169" s="15">
        <v>42803</v>
      </c>
      <c r="B169" t="s">
        <v>2792</v>
      </c>
      <c r="C169">
        <v>270</v>
      </c>
      <c r="D169">
        <f>IF(Сделки[[#This Row],[Тип сделки]]="Продажа",-1*Сделки[[#This Row],[Количество]],Сделки[[#This Row],[Количество]])</f>
        <v>270</v>
      </c>
      <c r="E169">
        <f>VLOOKUP(Сделки[[#This Row],[Дата сделки]],Акции[],2)*Сделки[[#This Row],[Количество_net]]</f>
        <v>17415</v>
      </c>
    </row>
    <row r="170" spans="1:5" x14ac:dyDescent="0.3">
      <c r="A170" s="15">
        <v>42804</v>
      </c>
      <c r="B170" t="s">
        <v>2792</v>
      </c>
      <c r="C170">
        <v>350</v>
      </c>
      <c r="D170">
        <f>IF(Сделки[[#This Row],[Тип сделки]]="Продажа",-1*Сделки[[#This Row],[Количество]],Сделки[[#This Row],[Количество]])</f>
        <v>350</v>
      </c>
      <c r="E170">
        <f>VLOOKUP(Сделки[[#This Row],[Дата сделки]],Акции[],2)*Сделки[[#This Row],[Количество_net]]</f>
        <v>23058</v>
      </c>
    </row>
    <row r="171" spans="1:5" x14ac:dyDescent="0.3">
      <c r="A171" s="15">
        <v>42808</v>
      </c>
      <c r="B171" t="s">
        <v>2793</v>
      </c>
      <c r="C171">
        <v>500</v>
      </c>
      <c r="D171">
        <f>IF(Сделки[[#This Row],[Тип сделки]]="Продажа",-1*Сделки[[#This Row],[Количество]],Сделки[[#This Row],[Количество]])</f>
        <v>-500</v>
      </c>
      <c r="E171">
        <f>VLOOKUP(Сделки[[#This Row],[Дата сделки]],Акции[],2)*Сделки[[#This Row],[Количество_net]]</f>
        <v>-32835</v>
      </c>
    </row>
    <row r="172" spans="1:5" x14ac:dyDescent="0.3">
      <c r="A172" s="15">
        <v>42809</v>
      </c>
      <c r="B172" t="s">
        <v>2792</v>
      </c>
      <c r="C172">
        <v>40</v>
      </c>
      <c r="D172">
        <f>IF(Сделки[[#This Row],[Тип сделки]]="Продажа",-1*Сделки[[#This Row],[Количество]],Сделки[[#This Row],[Количество]])</f>
        <v>40</v>
      </c>
      <c r="E172">
        <f>VLOOKUP(Сделки[[#This Row],[Дата сделки]],Акции[],2)*Сделки[[#This Row],[Количество_net]]</f>
        <v>2662</v>
      </c>
    </row>
    <row r="173" spans="1:5" x14ac:dyDescent="0.3">
      <c r="A173" s="15">
        <v>42810</v>
      </c>
      <c r="B173" t="s">
        <v>2793</v>
      </c>
      <c r="C173">
        <v>120</v>
      </c>
      <c r="D173">
        <f>IF(Сделки[[#This Row],[Тип сделки]]="Продажа",-1*Сделки[[#This Row],[Количество]],Сделки[[#This Row],[Количество]])</f>
        <v>-120</v>
      </c>
      <c r="E173">
        <f>VLOOKUP(Сделки[[#This Row],[Дата сделки]],Акции[],2)*Сделки[[#This Row],[Количество_net]]</f>
        <v>-7908.0000000000009</v>
      </c>
    </row>
    <row r="174" spans="1:5" x14ac:dyDescent="0.3">
      <c r="A174" s="15">
        <v>42811</v>
      </c>
      <c r="B174" t="s">
        <v>2792</v>
      </c>
      <c r="C174">
        <v>360</v>
      </c>
      <c r="D174">
        <f>IF(Сделки[[#This Row],[Тип сделки]]="Продажа",-1*Сделки[[#This Row],[Количество]],Сделки[[#This Row],[Количество]])</f>
        <v>360</v>
      </c>
      <c r="E174">
        <f>VLOOKUP(Сделки[[#This Row],[Дата сделки]],Акции[],2)*Сделки[[#This Row],[Количество_net]]</f>
        <v>23648.399999999998</v>
      </c>
    </row>
    <row r="175" spans="1:5" x14ac:dyDescent="0.3">
      <c r="A175" s="15">
        <v>42817</v>
      </c>
      <c r="B175" t="s">
        <v>2793</v>
      </c>
      <c r="C175">
        <v>370</v>
      </c>
      <c r="D175">
        <f>IF(Сделки[[#This Row],[Тип сделки]]="Продажа",-1*Сделки[[#This Row],[Количество]],Сделки[[#This Row],[Количество]])</f>
        <v>-370</v>
      </c>
      <c r="E175">
        <f>VLOOKUP(Сделки[[#This Row],[Дата сделки]],Акции[],2)*Сделки[[#This Row],[Количество_net]]</f>
        <v>-24290.500000000004</v>
      </c>
    </row>
    <row r="176" spans="1:5" x14ac:dyDescent="0.3">
      <c r="A176" s="15">
        <v>42817</v>
      </c>
      <c r="B176" t="s">
        <v>2792</v>
      </c>
      <c r="C176">
        <v>20</v>
      </c>
      <c r="D176">
        <f>IF(Сделки[[#This Row],[Тип сделки]]="Продажа",-1*Сделки[[#This Row],[Количество]],Сделки[[#This Row],[Количество]])</f>
        <v>20</v>
      </c>
      <c r="E176">
        <f>VLOOKUP(Сделки[[#This Row],[Дата сделки]],Акции[],2)*Сделки[[#This Row],[Количество_net]]</f>
        <v>1313</v>
      </c>
    </row>
    <row r="177" spans="1:5" x14ac:dyDescent="0.3">
      <c r="A177" s="15">
        <v>42822</v>
      </c>
      <c r="B177" t="s">
        <v>2792</v>
      </c>
      <c r="C177">
        <v>480</v>
      </c>
      <c r="D177">
        <f>IF(Сделки[[#This Row],[Тип сделки]]="Продажа",-1*Сделки[[#This Row],[Количество]],Сделки[[#This Row],[Количество]])</f>
        <v>480</v>
      </c>
      <c r="E177">
        <f>VLOOKUP(Сделки[[#This Row],[Дата сделки]],Акции[],2)*Сделки[[#This Row],[Количество_net]]</f>
        <v>31670.400000000001</v>
      </c>
    </row>
    <row r="178" spans="1:5" x14ac:dyDescent="0.3">
      <c r="A178" s="15">
        <v>42822</v>
      </c>
      <c r="B178" t="s">
        <v>2793</v>
      </c>
      <c r="C178">
        <v>410</v>
      </c>
      <c r="D178">
        <f>IF(Сделки[[#This Row],[Тип сделки]]="Продажа",-1*Сделки[[#This Row],[Количество]],Сделки[[#This Row],[Количество]])</f>
        <v>-410</v>
      </c>
      <c r="E178">
        <f>VLOOKUP(Сделки[[#This Row],[Дата сделки]],Акции[],2)*Сделки[[#This Row],[Количество_net]]</f>
        <v>-27051.800000000003</v>
      </c>
    </row>
    <row r="179" spans="1:5" x14ac:dyDescent="0.3">
      <c r="A179" s="15">
        <v>42822</v>
      </c>
      <c r="B179" t="s">
        <v>2792</v>
      </c>
      <c r="C179">
        <v>280</v>
      </c>
      <c r="D179">
        <f>IF(Сделки[[#This Row],[Тип сделки]]="Продажа",-1*Сделки[[#This Row],[Количество]],Сделки[[#This Row],[Количество]])</f>
        <v>280</v>
      </c>
      <c r="E179">
        <f>VLOOKUP(Сделки[[#This Row],[Дата сделки]],Акции[],2)*Сделки[[#This Row],[Количество_net]]</f>
        <v>18474.400000000001</v>
      </c>
    </row>
    <row r="180" spans="1:5" x14ac:dyDescent="0.3">
      <c r="A180" s="15">
        <v>42824</v>
      </c>
      <c r="B180" t="s">
        <v>2793</v>
      </c>
      <c r="C180">
        <v>260</v>
      </c>
      <c r="D180">
        <f>IF(Сделки[[#This Row],[Тип сделки]]="Продажа",-1*Сделки[[#This Row],[Количество]],Сделки[[#This Row],[Количество]])</f>
        <v>-260</v>
      </c>
      <c r="E180">
        <f>VLOOKUP(Сделки[[#This Row],[Дата сделки]],Акции[],2)*Сделки[[#This Row],[Количество_net]]</f>
        <v>-17019.599999999999</v>
      </c>
    </row>
    <row r="181" spans="1:5" x14ac:dyDescent="0.3">
      <c r="A181" s="15">
        <v>42829</v>
      </c>
      <c r="B181" t="s">
        <v>2792</v>
      </c>
      <c r="C181">
        <v>110</v>
      </c>
      <c r="D181">
        <f>IF(Сделки[[#This Row],[Тип сделки]]="Продажа",-1*Сделки[[#This Row],[Количество]],Сделки[[#This Row],[Количество]])</f>
        <v>110</v>
      </c>
      <c r="E181">
        <f>VLOOKUP(Сделки[[#This Row],[Дата сделки]],Акции[],2)*Сделки[[#This Row],[Количество_net]]</f>
        <v>7162.1</v>
      </c>
    </row>
    <row r="182" spans="1:5" x14ac:dyDescent="0.3">
      <c r="A182" s="15">
        <v>42831</v>
      </c>
      <c r="B182" t="s">
        <v>2793</v>
      </c>
      <c r="C182">
        <v>360</v>
      </c>
      <c r="D182">
        <f>IF(Сделки[[#This Row],[Тип сделки]]="Продажа",-1*Сделки[[#This Row],[Количество]],Сделки[[#This Row],[Количество]])</f>
        <v>-360</v>
      </c>
      <c r="E182">
        <f>VLOOKUP(Сделки[[#This Row],[Дата сделки]],Акции[],2)*Сделки[[#This Row],[Количество_net]]</f>
        <v>-23428.799999999999</v>
      </c>
    </row>
    <row r="183" spans="1:5" x14ac:dyDescent="0.3">
      <c r="A183" s="15">
        <v>42836</v>
      </c>
      <c r="B183" t="s">
        <v>2792</v>
      </c>
      <c r="C183">
        <v>130</v>
      </c>
      <c r="D183">
        <f>IF(Сделки[[#This Row],[Тип сделки]]="Продажа",-1*Сделки[[#This Row],[Количество]],Сделки[[#This Row],[Количество]])</f>
        <v>130</v>
      </c>
      <c r="E183">
        <f>VLOOKUP(Сделки[[#This Row],[Дата сделки]],Акции[],2)*Сделки[[#This Row],[Количество_net]]</f>
        <v>8343.4000000000015</v>
      </c>
    </row>
    <row r="184" spans="1:5" x14ac:dyDescent="0.3">
      <c r="A184" s="15">
        <v>42838</v>
      </c>
      <c r="B184" t="s">
        <v>2792</v>
      </c>
      <c r="C184">
        <v>280</v>
      </c>
      <c r="D184">
        <f>IF(Сделки[[#This Row],[Тип сделки]]="Продажа",-1*Сделки[[#This Row],[Количество]],Сделки[[#This Row],[Количество]])</f>
        <v>280</v>
      </c>
      <c r="E184">
        <f>VLOOKUP(Сделки[[#This Row],[Дата сделки]],Акции[],2)*Сделки[[#This Row],[Количество_net]]</f>
        <v>17956.399999999998</v>
      </c>
    </row>
    <row r="185" spans="1:5" x14ac:dyDescent="0.3">
      <c r="A185" s="15">
        <v>42844</v>
      </c>
      <c r="B185" t="s">
        <v>2793</v>
      </c>
      <c r="C185">
        <v>300</v>
      </c>
      <c r="D185">
        <f>IF(Сделки[[#This Row],[Тип сделки]]="Продажа",-1*Сделки[[#This Row],[Количество]],Сделки[[#This Row],[Количество]])</f>
        <v>-300</v>
      </c>
      <c r="E185">
        <f>VLOOKUP(Сделки[[#This Row],[Дата сделки]],Акции[],2)*Сделки[[#This Row],[Количество_net]]</f>
        <v>-19035</v>
      </c>
    </row>
    <row r="186" spans="1:5" x14ac:dyDescent="0.3">
      <c r="A186" s="15">
        <v>42852</v>
      </c>
      <c r="B186" t="s">
        <v>2793</v>
      </c>
      <c r="C186">
        <v>180</v>
      </c>
      <c r="D186">
        <f>IF(Сделки[[#This Row],[Тип сделки]]="Продажа",-1*Сделки[[#This Row],[Количество]],Сделки[[#This Row],[Количество]])</f>
        <v>-180</v>
      </c>
      <c r="E186">
        <f>VLOOKUP(Сделки[[#This Row],[Дата сделки]],Акции[],2)*Сделки[[#This Row],[Количество_net]]</f>
        <v>-11892.599999999999</v>
      </c>
    </row>
    <row r="187" spans="1:5" x14ac:dyDescent="0.3">
      <c r="A187" s="15">
        <v>42857</v>
      </c>
      <c r="B187" t="s">
        <v>2793</v>
      </c>
      <c r="C187">
        <v>410</v>
      </c>
      <c r="D187">
        <f>IF(Сделки[[#This Row],[Тип сделки]]="Продажа",-1*Сделки[[#This Row],[Количество]],Сделки[[#This Row],[Количество]])</f>
        <v>-410</v>
      </c>
      <c r="E187">
        <f>VLOOKUP(Сделки[[#This Row],[Дата сделки]],Акции[],2)*Сделки[[#This Row],[Количество_net]]</f>
        <v>-27318.3</v>
      </c>
    </row>
    <row r="188" spans="1:5" x14ac:dyDescent="0.3">
      <c r="A188" s="15">
        <v>42857</v>
      </c>
      <c r="B188" t="s">
        <v>2792</v>
      </c>
      <c r="C188">
        <v>480</v>
      </c>
      <c r="D188">
        <f>IF(Сделки[[#This Row],[Тип сделки]]="Продажа",-1*Сделки[[#This Row],[Количество]],Сделки[[#This Row],[Количество]])</f>
        <v>480</v>
      </c>
      <c r="E188">
        <f>VLOOKUP(Сделки[[#This Row],[Дата сделки]],Акции[],2)*Сделки[[#This Row],[Количество_net]]</f>
        <v>31982.399999999998</v>
      </c>
    </row>
    <row r="189" spans="1:5" x14ac:dyDescent="0.3">
      <c r="A189" s="15">
        <v>42859</v>
      </c>
      <c r="B189" t="s">
        <v>2792</v>
      </c>
      <c r="C189">
        <v>150</v>
      </c>
      <c r="D189">
        <f>IF(Сделки[[#This Row],[Тип сделки]]="Продажа",-1*Сделки[[#This Row],[Количество]],Сделки[[#This Row],[Количество]])</f>
        <v>150</v>
      </c>
      <c r="E189">
        <f>VLOOKUP(Сделки[[#This Row],[Дата сделки]],Акции[],2)*Сделки[[#This Row],[Количество_net]]</f>
        <v>10084.5</v>
      </c>
    </row>
    <row r="190" spans="1:5" x14ac:dyDescent="0.3">
      <c r="A190" s="15">
        <v>42859</v>
      </c>
      <c r="B190" t="s">
        <v>2793</v>
      </c>
      <c r="C190">
        <v>30</v>
      </c>
      <c r="D190">
        <f>IF(Сделки[[#This Row],[Тип сделки]]="Продажа",-1*Сделки[[#This Row],[Количество]],Сделки[[#This Row],[Количество]])</f>
        <v>-30</v>
      </c>
      <c r="E190">
        <f>VLOOKUP(Сделки[[#This Row],[Дата сделки]],Акции[],2)*Сделки[[#This Row],[Количество_net]]</f>
        <v>-2016.9</v>
      </c>
    </row>
    <row r="191" spans="1:5" x14ac:dyDescent="0.3">
      <c r="A191" s="15">
        <v>42859</v>
      </c>
      <c r="B191" t="s">
        <v>2793</v>
      </c>
      <c r="C191">
        <v>360</v>
      </c>
      <c r="D191">
        <f>IF(Сделки[[#This Row],[Тип сделки]]="Продажа",-1*Сделки[[#This Row],[Количество]],Сделки[[#This Row],[Количество]])</f>
        <v>-360</v>
      </c>
      <c r="E191">
        <f>VLOOKUP(Сделки[[#This Row],[Дата сделки]],Акции[],2)*Сделки[[#This Row],[Количество_net]]</f>
        <v>-24202.800000000003</v>
      </c>
    </row>
    <row r="192" spans="1:5" x14ac:dyDescent="0.3">
      <c r="A192" s="15">
        <v>42860</v>
      </c>
      <c r="B192" t="s">
        <v>2793</v>
      </c>
      <c r="C192">
        <v>200</v>
      </c>
      <c r="D192">
        <f>IF(Сделки[[#This Row],[Тип сделки]]="Продажа",-1*Сделки[[#This Row],[Количество]],Сделки[[#This Row],[Количество]])</f>
        <v>-200</v>
      </c>
      <c r="E192">
        <f>VLOOKUP(Сделки[[#This Row],[Дата сделки]],Акции[],2)*Сделки[[#This Row],[Количество_net]]</f>
        <v>-13397.999999999998</v>
      </c>
    </row>
    <row r="193" spans="1:5" x14ac:dyDescent="0.3">
      <c r="A193" s="15">
        <v>42860</v>
      </c>
      <c r="B193" t="s">
        <v>2793</v>
      </c>
      <c r="C193">
        <v>330</v>
      </c>
      <c r="D193">
        <f>IF(Сделки[[#This Row],[Тип сделки]]="Продажа",-1*Сделки[[#This Row],[Количество]],Сделки[[#This Row],[Количество]])</f>
        <v>-330</v>
      </c>
      <c r="E193">
        <f>VLOOKUP(Сделки[[#This Row],[Дата сделки]],Акции[],2)*Сделки[[#This Row],[Количество_net]]</f>
        <v>-22106.699999999997</v>
      </c>
    </row>
    <row r="194" spans="1:5" x14ac:dyDescent="0.3">
      <c r="A194" s="15">
        <v>42865</v>
      </c>
      <c r="B194" t="s">
        <v>2793</v>
      </c>
      <c r="C194">
        <v>290</v>
      </c>
      <c r="D194">
        <f>IF(Сделки[[#This Row],[Тип сделки]]="Продажа",-1*Сделки[[#This Row],[Количество]],Сделки[[#This Row],[Количество]])</f>
        <v>-290</v>
      </c>
      <c r="E194">
        <f>VLOOKUP(Сделки[[#This Row],[Дата сделки]],Акции[],2)*Сделки[[#This Row],[Количество_net]]</f>
        <v>-19134.2</v>
      </c>
    </row>
    <row r="195" spans="1:5" x14ac:dyDescent="0.3">
      <c r="A195" s="15">
        <v>42865</v>
      </c>
      <c r="B195" t="s">
        <v>2792</v>
      </c>
      <c r="C195">
        <v>250</v>
      </c>
      <c r="D195">
        <f>IF(Сделки[[#This Row],[Тип сделки]]="Продажа",-1*Сделки[[#This Row],[Количество]],Сделки[[#This Row],[Количество]])</f>
        <v>250</v>
      </c>
      <c r="E195">
        <f>VLOOKUP(Сделки[[#This Row],[Дата сделки]],Акции[],2)*Сделки[[#This Row],[Количество_net]]</f>
        <v>16495</v>
      </c>
    </row>
    <row r="196" spans="1:5" x14ac:dyDescent="0.3">
      <c r="A196" s="15">
        <v>42870</v>
      </c>
      <c r="B196" t="s">
        <v>2792</v>
      </c>
      <c r="C196">
        <v>270</v>
      </c>
      <c r="D196">
        <f>IF(Сделки[[#This Row],[Тип сделки]]="Продажа",-1*Сделки[[#This Row],[Количество]],Сделки[[#This Row],[Количество]])</f>
        <v>270</v>
      </c>
      <c r="E196">
        <f>VLOOKUP(Сделки[[#This Row],[Дата сделки]],Акции[],2)*Сделки[[#This Row],[Количество_net]]</f>
        <v>18000.900000000001</v>
      </c>
    </row>
    <row r="197" spans="1:5" x14ac:dyDescent="0.3">
      <c r="A197" s="15">
        <v>42877</v>
      </c>
      <c r="B197" t="s">
        <v>2792</v>
      </c>
      <c r="C197">
        <v>20</v>
      </c>
      <c r="D197">
        <f>IF(Сделки[[#This Row],[Тип сделки]]="Продажа",-1*Сделки[[#This Row],[Количество]],Сделки[[#This Row],[Количество]])</f>
        <v>20</v>
      </c>
      <c r="E197">
        <f>VLOOKUP(Сделки[[#This Row],[Дата сделки]],Акции[],2)*Сделки[[#This Row],[Количество_net]]</f>
        <v>1308.8</v>
      </c>
    </row>
    <row r="198" spans="1:5" x14ac:dyDescent="0.3">
      <c r="A198" s="15">
        <v>42877</v>
      </c>
      <c r="B198" t="s">
        <v>2793</v>
      </c>
      <c r="C198">
        <v>40</v>
      </c>
      <c r="D198">
        <f>IF(Сделки[[#This Row],[Тип сделки]]="Продажа",-1*Сделки[[#This Row],[Количество]],Сделки[[#This Row],[Количество]])</f>
        <v>-40</v>
      </c>
      <c r="E198">
        <f>VLOOKUP(Сделки[[#This Row],[Дата сделки]],Акции[],2)*Сделки[[#This Row],[Количество_net]]</f>
        <v>-2617.6</v>
      </c>
    </row>
    <row r="199" spans="1:5" x14ac:dyDescent="0.3">
      <c r="A199" s="15">
        <v>42885</v>
      </c>
      <c r="B199" t="s">
        <v>2792</v>
      </c>
      <c r="C199">
        <v>420</v>
      </c>
      <c r="D199">
        <f>IF(Сделки[[#This Row],[Тип сделки]]="Продажа",-1*Сделки[[#This Row],[Количество]],Сделки[[#This Row],[Количество]])</f>
        <v>420</v>
      </c>
      <c r="E199">
        <f>VLOOKUP(Сделки[[#This Row],[Дата сделки]],Акции[],2)*Сделки[[#This Row],[Количество_net]]</f>
        <v>27728.399999999998</v>
      </c>
    </row>
    <row r="200" spans="1:5" x14ac:dyDescent="0.3">
      <c r="A200" s="15">
        <v>42887</v>
      </c>
      <c r="B200" t="s">
        <v>2792</v>
      </c>
      <c r="C200">
        <v>500</v>
      </c>
      <c r="D200">
        <f>IF(Сделки[[#This Row],[Тип сделки]]="Продажа",-1*Сделки[[#This Row],[Количество]],Сделки[[#This Row],[Количество]])</f>
        <v>500</v>
      </c>
      <c r="E200">
        <f>VLOOKUP(Сделки[[#This Row],[Дата сделки]],Акции[],2)*Сделки[[#This Row],[Количество_net]]</f>
        <v>33355</v>
      </c>
    </row>
    <row r="201" spans="1:5" x14ac:dyDescent="0.3">
      <c r="A201" s="15">
        <v>42888</v>
      </c>
      <c r="B201" t="s">
        <v>2792</v>
      </c>
      <c r="C201">
        <v>460</v>
      </c>
      <c r="D201">
        <f>IF(Сделки[[#This Row],[Тип сделки]]="Продажа",-1*Сделки[[#This Row],[Количество]],Сделки[[#This Row],[Количество]])</f>
        <v>460</v>
      </c>
      <c r="E201">
        <f>VLOOKUP(Сделки[[#This Row],[Дата сделки]],Акции[],2)*Сделки[[#This Row],[Количество_net]]</f>
        <v>30935</v>
      </c>
    </row>
    <row r="202" spans="1:5" x14ac:dyDescent="0.3">
      <c r="A202" s="15">
        <v>42894</v>
      </c>
      <c r="B202" t="s">
        <v>2793</v>
      </c>
      <c r="C202">
        <v>170</v>
      </c>
      <c r="D202">
        <f>IF(Сделки[[#This Row],[Тип сделки]]="Продажа",-1*Сделки[[#This Row],[Количество]],Сделки[[#This Row],[Количество]])</f>
        <v>-170</v>
      </c>
      <c r="E202">
        <f>VLOOKUP(Сделки[[#This Row],[Дата сделки]],Акции[],2)*Сделки[[#This Row],[Количество_net]]</f>
        <v>-11689.2</v>
      </c>
    </row>
    <row r="203" spans="1:5" x14ac:dyDescent="0.3">
      <c r="A203" s="15">
        <v>42894</v>
      </c>
      <c r="B203" t="s">
        <v>2792</v>
      </c>
      <c r="C203">
        <v>220</v>
      </c>
      <c r="D203">
        <f>IF(Сделки[[#This Row],[Тип сделки]]="Продажа",-1*Сделки[[#This Row],[Количество]],Сделки[[#This Row],[Количество]])</f>
        <v>220</v>
      </c>
      <c r="E203">
        <f>VLOOKUP(Сделки[[#This Row],[Дата сделки]],Акции[],2)*Сделки[[#This Row],[Количество_net]]</f>
        <v>15127.2</v>
      </c>
    </row>
    <row r="204" spans="1:5" x14ac:dyDescent="0.3">
      <c r="A204" s="15">
        <v>42895</v>
      </c>
      <c r="B204" t="s">
        <v>2793</v>
      </c>
      <c r="C204">
        <v>150</v>
      </c>
      <c r="D204">
        <f>IF(Сделки[[#This Row],[Тип сделки]]="Продажа",-1*Сделки[[#This Row],[Количество]],Сделки[[#This Row],[Количество]])</f>
        <v>-150</v>
      </c>
      <c r="E204">
        <f>VLOOKUP(Сделки[[#This Row],[Дата сделки]],Акции[],2)*Сделки[[#This Row],[Количество_net]]</f>
        <v>-10450.5</v>
      </c>
    </row>
    <row r="205" spans="1:5" x14ac:dyDescent="0.3">
      <c r="A205" s="15">
        <v>42899</v>
      </c>
      <c r="B205" t="s">
        <v>2793</v>
      </c>
      <c r="C205">
        <v>330</v>
      </c>
      <c r="D205">
        <f>IF(Сделки[[#This Row],[Тип сделки]]="Продажа",-1*Сделки[[#This Row],[Количество]],Сделки[[#This Row],[Количество]])</f>
        <v>-330</v>
      </c>
      <c r="E205">
        <f>VLOOKUP(Сделки[[#This Row],[Дата сделки]],Акции[],2)*Сделки[[#This Row],[Количество_net]]</f>
        <v>-22991.100000000002</v>
      </c>
    </row>
    <row r="206" spans="1:5" x14ac:dyDescent="0.3">
      <c r="A206" s="15">
        <v>42902</v>
      </c>
      <c r="B206" t="s">
        <v>2793</v>
      </c>
      <c r="C206">
        <v>370</v>
      </c>
      <c r="D206">
        <f>IF(Сделки[[#This Row],[Тип сделки]]="Продажа",-1*Сделки[[#This Row],[Количество]],Сделки[[#This Row],[Количество]])</f>
        <v>-370</v>
      </c>
      <c r="E206">
        <f>VLOOKUP(Сделки[[#This Row],[Дата сделки]],Акции[],2)*Сделки[[#This Row],[Количество_net]]</f>
        <v>-26288.5</v>
      </c>
    </row>
    <row r="207" spans="1:5" x14ac:dyDescent="0.3">
      <c r="A207" s="15">
        <v>42907</v>
      </c>
      <c r="B207" t="s">
        <v>2793</v>
      </c>
      <c r="C207">
        <v>240</v>
      </c>
      <c r="D207">
        <f>IF(Сделки[[#This Row],[Тип сделки]]="Продажа",-1*Сделки[[#This Row],[Количество]],Сделки[[#This Row],[Количество]])</f>
        <v>-240</v>
      </c>
      <c r="E207">
        <f>VLOOKUP(Сделки[[#This Row],[Дата сделки]],Акции[],2)*Сделки[[#This Row],[Количество_net]]</f>
        <v>-17121.600000000002</v>
      </c>
    </row>
    <row r="208" spans="1:5" x14ac:dyDescent="0.3">
      <c r="A208" s="15">
        <v>42919</v>
      </c>
      <c r="B208" t="s">
        <v>2792</v>
      </c>
      <c r="C208">
        <v>370</v>
      </c>
      <c r="D208">
        <f>IF(Сделки[[#This Row],[Тип сделки]]="Продажа",-1*Сделки[[#This Row],[Количество]],Сделки[[#This Row],[Количество]])</f>
        <v>370</v>
      </c>
      <c r="E208">
        <f>VLOOKUP(Сделки[[#This Row],[Дата сделки]],Акции[],2)*Сделки[[#This Row],[Количество_net]]</f>
        <v>26795.4</v>
      </c>
    </row>
    <row r="209" spans="1:5" x14ac:dyDescent="0.3">
      <c r="A209" s="15">
        <v>42921</v>
      </c>
      <c r="B209" t="s">
        <v>2792</v>
      </c>
      <c r="C209">
        <v>410</v>
      </c>
      <c r="D209">
        <f>IF(Сделки[[#This Row],[Тип сделки]]="Продажа",-1*Сделки[[#This Row],[Количество]],Сделки[[#This Row],[Количество]])</f>
        <v>410</v>
      </c>
      <c r="E209">
        <f>VLOOKUP(Сделки[[#This Row],[Дата сделки]],Акции[],2)*Сделки[[#This Row],[Количество_net]]</f>
        <v>29716.800000000003</v>
      </c>
    </row>
    <row r="210" spans="1:5" x14ac:dyDescent="0.3">
      <c r="A210" s="15">
        <v>42921</v>
      </c>
      <c r="B210" t="s">
        <v>2793</v>
      </c>
      <c r="C210">
        <v>170</v>
      </c>
      <c r="D210">
        <f>IF(Сделки[[#This Row],[Тип сделки]]="Продажа",-1*Сделки[[#This Row],[Количество]],Сделки[[#This Row],[Количество]])</f>
        <v>-170</v>
      </c>
      <c r="E210">
        <f>VLOOKUP(Сделки[[#This Row],[Дата сделки]],Акции[],2)*Сделки[[#This Row],[Количество_net]]</f>
        <v>-12321.6</v>
      </c>
    </row>
    <row r="211" spans="1:5" x14ac:dyDescent="0.3">
      <c r="A211" s="15">
        <v>42921</v>
      </c>
      <c r="B211" t="s">
        <v>2793</v>
      </c>
      <c r="C211">
        <v>190</v>
      </c>
      <c r="D211">
        <f>IF(Сделки[[#This Row],[Тип сделки]]="Продажа",-1*Сделки[[#This Row],[Количество]],Сделки[[#This Row],[Количество]])</f>
        <v>-190</v>
      </c>
      <c r="E211">
        <f>VLOOKUP(Сделки[[#This Row],[Дата сделки]],Акции[],2)*Сделки[[#This Row],[Количество_net]]</f>
        <v>-13771.2</v>
      </c>
    </row>
    <row r="212" spans="1:5" x14ac:dyDescent="0.3">
      <c r="A212" s="15">
        <v>42926</v>
      </c>
      <c r="B212" t="s">
        <v>2792</v>
      </c>
      <c r="C212">
        <v>230</v>
      </c>
      <c r="D212">
        <f>IF(Сделки[[#This Row],[Тип сделки]]="Продажа",-1*Сделки[[#This Row],[Количество]],Сделки[[#This Row],[Количество]])</f>
        <v>230</v>
      </c>
      <c r="E212">
        <f>VLOOKUP(Сделки[[#This Row],[Дата сделки]],Акции[],2)*Сделки[[#This Row],[Количество_net]]</f>
        <v>16520.899999999998</v>
      </c>
    </row>
    <row r="213" spans="1:5" x14ac:dyDescent="0.3">
      <c r="A213" s="15">
        <v>42926</v>
      </c>
      <c r="B213" t="s">
        <v>2792</v>
      </c>
      <c r="C213">
        <v>310</v>
      </c>
      <c r="D213">
        <f>IF(Сделки[[#This Row],[Тип сделки]]="Продажа",-1*Сделки[[#This Row],[Количество]],Сделки[[#This Row],[Количество]])</f>
        <v>310</v>
      </c>
      <c r="E213">
        <f>VLOOKUP(Сделки[[#This Row],[Дата сделки]],Акции[],2)*Сделки[[#This Row],[Количество_net]]</f>
        <v>22267.3</v>
      </c>
    </row>
    <row r="214" spans="1:5" x14ac:dyDescent="0.3">
      <c r="A214" s="15">
        <v>42943</v>
      </c>
      <c r="B214" t="s">
        <v>2792</v>
      </c>
      <c r="C214">
        <v>350</v>
      </c>
      <c r="D214">
        <f>IF(Сделки[[#This Row],[Тип сделки]]="Продажа",-1*Сделки[[#This Row],[Количество]],Сделки[[#This Row],[Количество]])</f>
        <v>350</v>
      </c>
      <c r="E214">
        <f>VLOOKUP(Сделки[[#This Row],[Дата сделки]],Акции[],2)*Сделки[[#This Row],[Количество_net]]</f>
        <v>25105.5</v>
      </c>
    </row>
    <row r="215" spans="1:5" x14ac:dyDescent="0.3">
      <c r="A215" s="15">
        <v>42943</v>
      </c>
      <c r="B215" t="s">
        <v>2792</v>
      </c>
      <c r="C215">
        <v>460</v>
      </c>
      <c r="D215">
        <f>IF(Сделки[[#This Row],[Тип сделки]]="Продажа",-1*Сделки[[#This Row],[Количество]],Сделки[[#This Row],[Количество]])</f>
        <v>460</v>
      </c>
      <c r="E215">
        <f>VLOOKUP(Сделки[[#This Row],[Дата сделки]],Акции[],2)*Сделки[[#This Row],[Количество_net]]</f>
        <v>32995.800000000003</v>
      </c>
    </row>
    <row r="216" spans="1:5" x14ac:dyDescent="0.3">
      <c r="A216" s="15">
        <v>42944</v>
      </c>
      <c r="B216" t="s">
        <v>2793</v>
      </c>
      <c r="C216">
        <v>330</v>
      </c>
      <c r="D216">
        <f>IF(Сделки[[#This Row],[Тип сделки]]="Продажа",-1*Сделки[[#This Row],[Количество]],Сделки[[#This Row],[Количество]])</f>
        <v>-330</v>
      </c>
      <c r="E216">
        <f>VLOOKUP(Сделки[[#This Row],[Дата сделки]],Акции[],2)*Сделки[[#This Row],[Количество_net]]</f>
        <v>-23245.200000000001</v>
      </c>
    </row>
    <row r="217" spans="1:5" x14ac:dyDescent="0.3">
      <c r="A217" s="15">
        <v>42950</v>
      </c>
      <c r="B217" t="s">
        <v>2793</v>
      </c>
      <c r="C217">
        <v>240</v>
      </c>
      <c r="D217">
        <f>IF(Сделки[[#This Row],[Тип сделки]]="Продажа",-1*Сделки[[#This Row],[Количество]],Сделки[[#This Row],[Количество]])</f>
        <v>-240</v>
      </c>
      <c r="E217">
        <f>VLOOKUP(Сделки[[#This Row],[Дата сделки]],Акции[],2)*Сделки[[#This Row],[Количество_net]]</f>
        <v>-17037.599999999999</v>
      </c>
    </row>
    <row r="218" spans="1:5" x14ac:dyDescent="0.3">
      <c r="A218" s="15">
        <v>42958</v>
      </c>
      <c r="B218" t="s">
        <v>2793</v>
      </c>
      <c r="C218">
        <v>160</v>
      </c>
      <c r="D218">
        <f>IF(Сделки[[#This Row],[Тип сделки]]="Продажа",-1*Сделки[[#This Row],[Количество]],Сделки[[#This Row],[Количество]])</f>
        <v>-160</v>
      </c>
      <c r="E218">
        <f>VLOOKUP(Сделки[[#This Row],[Дата сделки]],Акции[],2)*Сделки[[#This Row],[Количество_net]]</f>
        <v>-11300.8</v>
      </c>
    </row>
    <row r="219" spans="1:5" x14ac:dyDescent="0.3">
      <c r="A219" s="15">
        <v>42961</v>
      </c>
      <c r="B219" t="s">
        <v>2792</v>
      </c>
      <c r="C219">
        <v>60</v>
      </c>
      <c r="D219">
        <f>IF(Сделки[[#This Row],[Тип сделки]]="Продажа",-1*Сделки[[#This Row],[Количество]],Сделки[[#This Row],[Количество]])</f>
        <v>60</v>
      </c>
      <c r="E219">
        <f>VLOOKUP(Сделки[[#This Row],[Дата сделки]],Акции[],2)*Сделки[[#This Row],[Количество_net]]</f>
        <v>4249.2</v>
      </c>
    </row>
    <row r="220" spans="1:5" x14ac:dyDescent="0.3">
      <c r="A220" s="15">
        <v>42961</v>
      </c>
      <c r="B220" t="s">
        <v>2792</v>
      </c>
      <c r="C220">
        <v>240</v>
      </c>
      <c r="D220">
        <f>IF(Сделки[[#This Row],[Тип сделки]]="Продажа",-1*Сделки[[#This Row],[Количество]],Сделки[[#This Row],[Количество]])</f>
        <v>240</v>
      </c>
      <c r="E220">
        <f>VLOOKUP(Сделки[[#This Row],[Дата сделки]],Акции[],2)*Сделки[[#This Row],[Количество_net]]</f>
        <v>16996.8</v>
      </c>
    </row>
    <row r="221" spans="1:5" x14ac:dyDescent="0.3">
      <c r="A221" s="15">
        <v>42963</v>
      </c>
      <c r="B221" t="s">
        <v>2792</v>
      </c>
      <c r="C221">
        <v>250</v>
      </c>
      <c r="D221">
        <f>IF(Сделки[[#This Row],[Тип сделки]]="Продажа",-1*Сделки[[#This Row],[Количество]],Сделки[[#This Row],[Количество]])</f>
        <v>250</v>
      </c>
      <c r="E221">
        <f>VLOOKUP(Сделки[[#This Row],[Дата сделки]],Акции[],2)*Сделки[[#This Row],[Количество_net]]</f>
        <v>17605</v>
      </c>
    </row>
    <row r="222" spans="1:5" x14ac:dyDescent="0.3">
      <c r="A222" s="15">
        <v>42965</v>
      </c>
      <c r="B222" t="s">
        <v>2792</v>
      </c>
      <c r="C222">
        <v>490</v>
      </c>
      <c r="D222">
        <f>IF(Сделки[[#This Row],[Тип сделки]]="Продажа",-1*Сделки[[#This Row],[Количество]],Сделки[[#This Row],[Количество]])</f>
        <v>490</v>
      </c>
      <c r="E222">
        <f>VLOOKUP(Сделки[[#This Row],[Дата сделки]],Акции[],2)*Сделки[[#This Row],[Количество_net]]</f>
        <v>34280.399999999994</v>
      </c>
    </row>
    <row r="223" spans="1:5" x14ac:dyDescent="0.3">
      <c r="A223" s="15">
        <v>42970</v>
      </c>
      <c r="B223" t="s">
        <v>2792</v>
      </c>
      <c r="C223">
        <v>300</v>
      </c>
      <c r="D223">
        <f>IF(Сделки[[#This Row],[Тип сделки]]="Продажа",-1*Сделки[[#This Row],[Количество]],Сделки[[#This Row],[Количество]])</f>
        <v>300</v>
      </c>
      <c r="E223">
        <f>VLOOKUP(Сделки[[#This Row],[Дата сделки]],Акции[],2)*Сделки[[#This Row],[Количество_net]]</f>
        <v>21456</v>
      </c>
    </row>
    <row r="224" spans="1:5" x14ac:dyDescent="0.3">
      <c r="A224" s="15">
        <v>42975</v>
      </c>
      <c r="B224" t="s">
        <v>2793</v>
      </c>
      <c r="C224">
        <v>50</v>
      </c>
      <c r="D224">
        <f>IF(Сделки[[#This Row],[Тип сделки]]="Продажа",-1*Сделки[[#This Row],[Количество]],Сделки[[#This Row],[Количество]])</f>
        <v>-50</v>
      </c>
      <c r="E224">
        <f>VLOOKUP(Сделки[[#This Row],[Дата сделки]],Акции[],2)*Сделки[[#This Row],[Количество_net]]</f>
        <v>-3665.9999999999995</v>
      </c>
    </row>
    <row r="225" spans="1:5" x14ac:dyDescent="0.3">
      <c r="A225" s="15">
        <v>42976</v>
      </c>
      <c r="B225" t="s">
        <v>2792</v>
      </c>
      <c r="C225">
        <v>100</v>
      </c>
      <c r="D225">
        <f>IF(Сделки[[#This Row],[Тип сделки]]="Продажа",-1*Сделки[[#This Row],[Количество]],Сделки[[#This Row],[Количество]])</f>
        <v>100</v>
      </c>
      <c r="E225">
        <f>VLOOKUP(Сделки[[#This Row],[Дата сделки]],Акции[],2)*Сделки[[#This Row],[Количество_net]]</f>
        <v>7389</v>
      </c>
    </row>
    <row r="226" spans="1:5" x14ac:dyDescent="0.3">
      <c r="A226" s="15">
        <v>42996</v>
      </c>
      <c r="B226" t="s">
        <v>2792</v>
      </c>
      <c r="C226">
        <v>240</v>
      </c>
      <c r="D226">
        <f>IF(Сделки[[#This Row],[Тип сделки]]="Продажа",-1*Сделки[[#This Row],[Количество]],Сделки[[#This Row],[Количество]])</f>
        <v>240</v>
      </c>
      <c r="E226">
        <f>VLOOKUP(Сделки[[#This Row],[Дата сделки]],Акции[],2)*Сделки[[#This Row],[Количество_net]]</f>
        <v>20476.8</v>
      </c>
    </row>
    <row r="227" spans="1:5" x14ac:dyDescent="0.3">
      <c r="A227" s="15">
        <v>42996</v>
      </c>
      <c r="B227" t="s">
        <v>2793</v>
      </c>
      <c r="C227">
        <v>410</v>
      </c>
      <c r="D227">
        <f>IF(Сделки[[#This Row],[Тип сделки]]="Продажа",-1*Сделки[[#This Row],[Количество]],Сделки[[#This Row],[Количество]])</f>
        <v>-410</v>
      </c>
      <c r="E227">
        <f>VLOOKUP(Сделки[[#This Row],[Дата сделки]],Акции[],2)*Сделки[[#This Row],[Количество_net]]</f>
        <v>-34981.199999999997</v>
      </c>
    </row>
    <row r="228" spans="1:5" x14ac:dyDescent="0.3">
      <c r="A228" s="15">
        <v>43003</v>
      </c>
      <c r="B228" t="s">
        <v>2792</v>
      </c>
      <c r="C228">
        <v>240</v>
      </c>
      <c r="D228">
        <f>IF(Сделки[[#This Row],[Тип сделки]]="Продажа",-1*Сделки[[#This Row],[Количество]],Сделки[[#This Row],[Количество]])</f>
        <v>240</v>
      </c>
      <c r="E228">
        <f>VLOOKUP(Сделки[[#This Row],[Дата сделки]],Акции[],2)*Сделки[[#This Row],[Количество_net]]</f>
        <v>20776.8</v>
      </c>
    </row>
    <row r="229" spans="1:5" x14ac:dyDescent="0.3">
      <c r="A229" s="15">
        <v>43004</v>
      </c>
      <c r="B229" t="s">
        <v>2792</v>
      </c>
      <c r="C229">
        <v>20</v>
      </c>
      <c r="D229">
        <f>IF(Сделки[[#This Row],[Тип сделки]]="Продажа",-1*Сделки[[#This Row],[Количество]],Сделки[[#This Row],[Количество]])</f>
        <v>20</v>
      </c>
      <c r="E229">
        <f>VLOOKUP(Сделки[[#This Row],[Дата сделки]],Акции[],2)*Сделки[[#This Row],[Количество_net]]</f>
        <v>1707</v>
      </c>
    </row>
    <row r="230" spans="1:5" x14ac:dyDescent="0.3">
      <c r="A230" s="15">
        <v>43004</v>
      </c>
      <c r="B230" t="s">
        <v>2792</v>
      </c>
      <c r="C230">
        <v>490</v>
      </c>
      <c r="D230">
        <f>IF(Сделки[[#This Row],[Тип сделки]]="Продажа",-1*Сделки[[#This Row],[Количество]],Сделки[[#This Row],[Количество]])</f>
        <v>490</v>
      </c>
      <c r="E230">
        <f>VLOOKUP(Сделки[[#This Row],[Дата сделки]],Акции[],2)*Сделки[[#This Row],[Количество_net]]</f>
        <v>41821.5</v>
      </c>
    </row>
    <row r="231" spans="1:5" x14ac:dyDescent="0.3">
      <c r="A231" s="15">
        <v>43010</v>
      </c>
      <c r="B231" t="s">
        <v>2792</v>
      </c>
      <c r="C231">
        <v>270</v>
      </c>
      <c r="D231">
        <f>IF(Сделки[[#This Row],[Тип сделки]]="Продажа",-1*Сделки[[#This Row],[Количество]],Сделки[[#This Row],[Количество]])</f>
        <v>270</v>
      </c>
      <c r="E231">
        <f>VLOOKUP(Сделки[[#This Row],[Дата сделки]],Акции[],2)*Сделки[[#This Row],[Количество_net]]</f>
        <v>24405.3</v>
      </c>
    </row>
    <row r="232" spans="1:5" x14ac:dyDescent="0.3">
      <c r="A232" s="15">
        <v>43011</v>
      </c>
      <c r="B232" t="s">
        <v>2792</v>
      </c>
      <c r="C232">
        <v>370</v>
      </c>
      <c r="D232">
        <f>IF(Сделки[[#This Row],[Тип сделки]]="Продажа",-1*Сделки[[#This Row],[Количество]],Сделки[[#This Row],[Количество]])</f>
        <v>370</v>
      </c>
      <c r="E232">
        <f>VLOOKUP(Сделки[[#This Row],[Дата сделки]],Акции[],2)*Сделки[[#This Row],[Количество_net]]</f>
        <v>33189</v>
      </c>
    </row>
    <row r="233" spans="1:5" x14ac:dyDescent="0.3">
      <c r="A233" s="15">
        <v>43013</v>
      </c>
      <c r="B233" t="s">
        <v>2793</v>
      </c>
      <c r="C233">
        <v>100</v>
      </c>
      <c r="D233">
        <f>IF(Сделки[[#This Row],[Тип сделки]]="Продажа",-1*Сделки[[#This Row],[Количество]],Сделки[[#This Row],[Количество]])</f>
        <v>-100</v>
      </c>
      <c r="E233">
        <f>VLOOKUP(Сделки[[#This Row],[Дата сделки]],Акции[],2)*Сделки[[#This Row],[Количество_net]]</f>
        <v>-9018</v>
      </c>
    </row>
    <row r="234" spans="1:5" x14ac:dyDescent="0.3">
      <c r="A234" s="15">
        <v>43018</v>
      </c>
      <c r="B234" t="s">
        <v>2793</v>
      </c>
      <c r="C234">
        <v>70</v>
      </c>
      <c r="D234">
        <f>IF(Сделки[[#This Row],[Тип сделки]]="Продажа",-1*Сделки[[#This Row],[Количество]],Сделки[[#This Row],[Количество]])</f>
        <v>-70</v>
      </c>
      <c r="E234">
        <f>VLOOKUP(Сделки[[#This Row],[Дата сделки]],Акции[],2)*Сделки[[#This Row],[Количество_net]]</f>
        <v>-6381.9000000000005</v>
      </c>
    </row>
    <row r="235" spans="1:5" x14ac:dyDescent="0.3">
      <c r="A235" s="15">
        <v>43019</v>
      </c>
      <c r="B235" t="s">
        <v>2792</v>
      </c>
      <c r="C235">
        <v>350</v>
      </c>
      <c r="D235">
        <f>IF(Сделки[[#This Row],[Тип сделки]]="Продажа",-1*Сделки[[#This Row],[Количество]],Сделки[[#This Row],[Количество]])</f>
        <v>350</v>
      </c>
      <c r="E235">
        <f>VLOOKUP(Сделки[[#This Row],[Дата сделки]],Акции[],2)*Сделки[[#This Row],[Количество_net]]</f>
        <v>32333</v>
      </c>
    </row>
    <row r="236" spans="1:5" x14ac:dyDescent="0.3">
      <c r="A236" s="15">
        <v>43025</v>
      </c>
      <c r="B236" t="s">
        <v>2792</v>
      </c>
      <c r="C236">
        <v>330</v>
      </c>
      <c r="D236">
        <f>IF(Сделки[[#This Row],[Тип сделки]]="Продажа",-1*Сделки[[#This Row],[Количество]],Сделки[[#This Row],[Количество]])</f>
        <v>330</v>
      </c>
      <c r="E236">
        <f>VLOOKUP(Сделки[[#This Row],[Дата сделки]],Акции[],2)*Сделки[[#This Row],[Количество_net]]</f>
        <v>30416.100000000002</v>
      </c>
    </row>
    <row r="237" spans="1:5" x14ac:dyDescent="0.3">
      <c r="A237" s="15">
        <v>43026</v>
      </c>
      <c r="B237" t="s">
        <v>2792</v>
      </c>
      <c r="C237">
        <v>430</v>
      </c>
      <c r="D237">
        <f>IF(Сделки[[#This Row],[Тип сделки]]="Продажа",-1*Сделки[[#This Row],[Количество]],Сделки[[#This Row],[Количество]])</f>
        <v>430</v>
      </c>
      <c r="E237">
        <f>VLOOKUP(Сделки[[#This Row],[Дата сделки]],Акции[],2)*Сделки[[#This Row],[Количество_net]]</f>
        <v>41297.200000000004</v>
      </c>
    </row>
    <row r="238" spans="1:5" x14ac:dyDescent="0.3">
      <c r="A238" s="15">
        <v>43028</v>
      </c>
      <c r="B238" t="s">
        <v>2793</v>
      </c>
      <c r="C238">
        <v>300</v>
      </c>
      <c r="D238">
        <f>IF(Сделки[[#This Row],[Тип сделки]]="Продажа",-1*Сделки[[#This Row],[Количество]],Сделки[[#This Row],[Количество]])</f>
        <v>-300</v>
      </c>
      <c r="E238">
        <f>VLOOKUP(Сделки[[#This Row],[Дата сделки]],Акции[],2)*Сделки[[#This Row],[Количество_net]]</f>
        <v>-28830</v>
      </c>
    </row>
    <row r="239" spans="1:5" x14ac:dyDescent="0.3">
      <c r="A239" s="15">
        <v>43032</v>
      </c>
      <c r="B239" t="s">
        <v>2793</v>
      </c>
      <c r="C239">
        <v>70</v>
      </c>
      <c r="D239">
        <f>IF(Сделки[[#This Row],[Тип сделки]]="Продажа",-1*Сделки[[#This Row],[Количество]],Сделки[[#This Row],[Количество]])</f>
        <v>-70</v>
      </c>
      <c r="E239">
        <f>VLOOKUP(Сделки[[#This Row],[Дата сделки]],Акции[],2)*Сделки[[#This Row],[Количество_net]]</f>
        <v>-6418.3</v>
      </c>
    </row>
    <row r="240" spans="1:5" x14ac:dyDescent="0.3">
      <c r="A240" s="15">
        <v>43033</v>
      </c>
      <c r="B240" t="s">
        <v>2793</v>
      </c>
      <c r="C240">
        <v>350</v>
      </c>
      <c r="D240">
        <f>IF(Сделки[[#This Row],[Тип сделки]]="Продажа",-1*Сделки[[#This Row],[Количество]],Сделки[[#This Row],[Количество]])</f>
        <v>-350</v>
      </c>
      <c r="E240">
        <f>VLOOKUP(Сделки[[#This Row],[Дата сделки]],Акции[],2)*Сделки[[#This Row],[Количество_net]]</f>
        <v>-32119.5</v>
      </c>
    </row>
    <row r="241" spans="1:5" x14ac:dyDescent="0.3">
      <c r="A241" s="15">
        <v>43052</v>
      </c>
      <c r="B241" t="s">
        <v>2793</v>
      </c>
      <c r="C241">
        <v>430</v>
      </c>
      <c r="D241">
        <f>IF(Сделки[[#This Row],[Тип сделки]]="Продажа",-1*Сделки[[#This Row],[Количество]],Сделки[[#This Row],[Количество]])</f>
        <v>-430</v>
      </c>
      <c r="E241">
        <f>VLOOKUP(Сделки[[#This Row],[Дата сделки]],Акции[],2)*Сделки[[#This Row],[Количество_net]]</f>
        <v>-40901.599999999999</v>
      </c>
    </row>
    <row r="242" spans="1:5" x14ac:dyDescent="0.3">
      <c r="A242" s="15">
        <v>43054</v>
      </c>
      <c r="B242" t="s">
        <v>2792</v>
      </c>
      <c r="C242">
        <v>20</v>
      </c>
      <c r="D242">
        <f>IF(Сделки[[#This Row],[Тип сделки]]="Продажа",-1*Сделки[[#This Row],[Количество]],Сделки[[#This Row],[Количество]])</f>
        <v>20</v>
      </c>
      <c r="E242">
        <f>VLOOKUP(Сделки[[#This Row],[Дата сделки]],Акции[],2)*Сделки[[#This Row],[Количество_net]]</f>
        <v>1875.2</v>
      </c>
    </row>
    <row r="243" spans="1:5" x14ac:dyDescent="0.3">
      <c r="A243" s="15">
        <v>43061</v>
      </c>
      <c r="B243" t="s">
        <v>2793</v>
      </c>
      <c r="C243">
        <v>490</v>
      </c>
      <c r="D243">
        <f>IF(Сделки[[#This Row],[Тип сделки]]="Продажа",-1*Сделки[[#This Row],[Количество]],Сделки[[#This Row],[Количество]])</f>
        <v>-490</v>
      </c>
      <c r="E243">
        <f>VLOOKUP(Сделки[[#This Row],[Дата сделки]],Акции[],2)*Сделки[[#This Row],[Количество_net]]</f>
        <v>-46290.3</v>
      </c>
    </row>
    <row r="244" spans="1:5" x14ac:dyDescent="0.3">
      <c r="A244" s="15">
        <v>43063</v>
      </c>
      <c r="B244" t="s">
        <v>2793</v>
      </c>
      <c r="C244">
        <v>410</v>
      </c>
      <c r="D244">
        <f>IF(Сделки[[#This Row],[Тип сделки]]="Продажа",-1*Сделки[[#This Row],[Количество]],Сделки[[#This Row],[Количество]])</f>
        <v>-410</v>
      </c>
      <c r="E244">
        <f>VLOOKUP(Сделки[[#This Row],[Дата сделки]],Акции[],2)*Сделки[[#This Row],[Количество_net]]</f>
        <v>-38835.199999999997</v>
      </c>
    </row>
    <row r="245" spans="1:5" x14ac:dyDescent="0.3">
      <c r="A245" s="15">
        <v>43080</v>
      </c>
      <c r="B245" t="s">
        <v>2792</v>
      </c>
      <c r="C245">
        <v>270</v>
      </c>
      <c r="D245">
        <f>IF(Сделки[[#This Row],[Тип сделки]]="Продажа",-1*Сделки[[#This Row],[Количество]],Сделки[[#This Row],[Количество]])</f>
        <v>270</v>
      </c>
      <c r="E245">
        <f>VLOOKUP(Сделки[[#This Row],[Дата сделки]],Акции[],2)*Сделки[[#This Row],[Количество_net]]</f>
        <v>26046.9</v>
      </c>
    </row>
    <row r="246" spans="1:5" x14ac:dyDescent="0.3">
      <c r="A246" s="15">
        <v>43088</v>
      </c>
      <c r="B246" t="s">
        <v>2792</v>
      </c>
      <c r="C246">
        <v>310</v>
      </c>
      <c r="D246">
        <f>IF(Сделки[[#This Row],[Тип сделки]]="Продажа",-1*Сделки[[#This Row],[Количество]],Сделки[[#This Row],[Количество]])</f>
        <v>310</v>
      </c>
      <c r="E246">
        <f>VLOOKUP(Сделки[[#This Row],[Дата сделки]],Акции[],2)*Сделки[[#This Row],[Количество_net]]</f>
        <v>30355.200000000001</v>
      </c>
    </row>
    <row r="247" spans="1:5" x14ac:dyDescent="0.3">
      <c r="A247" s="15">
        <v>43103</v>
      </c>
      <c r="B247" t="s">
        <v>2792</v>
      </c>
      <c r="C247">
        <v>380</v>
      </c>
      <c r="D247">
        <f>IF(Сделки[[#This Row],[Тип сделки]]="Продажа",-1*Сделки[[#This Row],[Количество]],Сделки[[#This Row],[Количество]])</f>
        <v>380</v>
      </c>
      <c r="E247">
        <f>VLOOKUP(Сделки[[#This Row],[Дата сделки]],Акции[],2)*Сделки[[#This Row],[Количество_net]]</f>
        <v>37981</v>
      </c>
    </row>
    <row r="248" spans="1:5" x14ac:dyDescent="0.3">
      <c r="A248" s="15">
        <v>43105</v>
      </c>
      <c r="B248" t="s">
        <v>2792</v>
      </c>
      <c r="C248">
        <v>390</v>
      </c>
      <c r="D248">
        <f>IF(Сделки[[#This Row],[Тип сделки]]="Продажа",-1*Сделки[[#This Row],[Количество]],Сделки[[#This Row],[Количество]])</f>
        <v>390</v>
      </c>
      <c r="E248">
        <f>VLOOKUP(Сделки[[#This Row],[Дата сделки]],Акции[],2)*Сделки[[#This Row],[Количество_net]]</f>
        <v>39432.9</v>
      </c>
    </row>
    <row r="249" spans="1:5" x14ac:dyDescent="0.3">
      <c r="A249" s="15">
        <v>43110</v>
      </c>
      <c r="B249" t="s">
        <v>2792</v>
      </c>
      <c r="C249">
        <v>100</v>
      </c>
      <c r="D249">
        <f>IF(Сделки[[#This Row],[Тип сделки]]="Продажа",-1*Сделки[[#This Row],[Количество]],Сделки[[#This Row],[Количество]])</f>
        <v>100</v>
      </c>
      <c r="E249">
        <f>VLOOKUP(Сделки[[#This Row],[Дата сделки]],Акции[],2)*Сделки[[#This Row],[Количество_net]]</f>
        <v>9969</v>
      </c>
    </row>
    <row r="250" spans="1:5" x14ac:dyDescent="0.3">
      <c r="A250" s="15">
        <v>43118</v>
      </c>
      <c r="B250" t="s">
        <v>2793</v>
      </c>
      <c r="C250">
        <v>290</v>
      </c>
      <c r="D250">
        <f>IF(Сделки[[#This Row],[Тип сделки]]="Продажа",-1*Сделки[[#This Row],[Количество]],Сделки[[#This Row],[Количество]])</f>
        <v>-290</v>
      </c>
      <c r="E250">
        <f>VLOOKUP(Сделки[[#This Row],[Дата сделки]],Акции[],2)*Сделки[[#This Row],[Количество_net]]</f>
        <v>-30104.9</v>
      </c>
    </row>
    <row r="251" spans="1:5" x14ac:dyDescent="0.3">
      <c r="A251" s="15">
        <v>43119</v>
      </c>
      <c r="B251" t="s">
        <v>2792</v>
      </c>
      <c r="C251">
        <v>110</v>
      </c>
      <c r="D251">
        <f>IF(Сделки[[#This Row],[Тип сделки]]="Продажа",-1*Сделки[[#This Row],[Количество]],Сделки[[#This Row],[Количество]])</f>
        <v>110</v>
      </c>
      <c r="E251">
        <f>VLOOKUP(Сделки[[#This Row],[Дата сделки]],Акции[],2)*Сделки[[#This Row],[Количество_net]]</f>
        <v>11510.4</v>
      </c>
    </row>
    <row r="252" spans="1:5" x14ac:dyDescent="0.3">
      <c r="A252" s="15">
        <v>43129</v>
      </c>
      <c r="B252" t="s">
        <v>2793</v>
      </c>
      <c r="C252">
        <v>330</v>
      </c>
      <c r="D252">
        <f>IF(Сделки[[#This Row],[Тип сделки]]="Продажа",-1*Сделки[[#This Row],[Количество]],Сделки[[#This Row],[Количество]])</f>
        <v>-330</v>
      </c>
      <c r="E252">
        <f>VLOOKUP(Сделки[[#This Row],[Дата сделки]],Акции[],2)*Сделки[[#This Row],[Количество_net]]</f>
        <v>-40362.300000000003</v>
      </c>
    </row>
    <row r="253" spans="1:5" x14ac:dyDescent="0.3">
      <c r="A253" s="15">
        <v>43130</v>
      </c>
      <c r="B253" t="s">
        <v>2793</v>
      </c>
      <c r="C253">
        <v>10</v>
      </c>
      <c r="D253">
        <f>IF(Сделки[[#This Row],[Тип сделки]]="Продажа",-1*Сделки[[#This Row],[Количество]],Сделки[[#This Row],[Количество]])</f>
        <v>-10</v>
      </c>
      <c r="E253">
        <f>VLOOKUP(Сделки[[#This Row],[Дата сделки]],Акции[],2)*Сделки[[#This Row],[Количество_net]]</f>
        <v>-1158.8</v>
      </c>
    </row>
    <row r="254" spans="1:5" x14ac:dyDescent="0.3">
      <c r="A254" s="15">
        <v>43131</v>
      </c>
      <c r="B254" t="s">
        <v>2793</v>
      </c>
      <c r="C254">
        <v>360</v>
      </c>
      <c r="D254">
        <f>IF(Сделки[[#This Row],[Тип сделки]]="Продажа",-1*Сделки[[#This Row],[Количество]],Сделки[[#This Row],[Количество]])</f>
        <v>-360</v>
      </c>
      <c r="E254">
        <f>VLOOKUP(Сделки[[#This Row],[Дата сделки]],Акции[],2)*Сделки[[#This Row],[Количество_net]]</f>
        <v>-40399.199999999997</v>
      </c>
    </row>
    <row r="255" spans="1:5" x14ac:dyDescent="0.3">
      <c r="A255" s="15">
        <v>43137</v>
      </c>
      <c r="B255" t="s">
        <v>2792</v>
      </c>
      <c r="C255">
        <v>360</v>
      </c>
      <c r="D255">
        <f>IF(Сделки[[#This Row],[Тип сделки]]="Продажа",-1*Сделки[[#This Row],[Количество]],Сделки[[#This Row],[Количество]])</f>
        <v>360</v>
      </c>
      <c r="E255">
        <f>VLOOKUP(Сделки[[#This Row],[Дата сделки]],Акции[],2)*Сделки[[#This Row],[Количество_net]]</f>
        <v>40032</v>
      </c>
    </row>
    <row r="256" spans="1:5" x14ac:dyDescent="0.3">
      <c r="A256" s="15">
        <v>43144</v>
      </c>
      <c r="B256" t="s">
        <v>2792</v>
      </c>
      <c r="C256">
        <v>10</v>
      </c>
      <c r="D256">
        <f>IF(Сделки[[#This Row],[Тип сделки]]="Продажа",-1*Сделки[[#This Row],[Количество]],Сделки[[#This Row],[Количество]])</f>
        <v>10</v>
      </c>
      <c r="E256">
        <f>VLOOKUP(Сделки[[#This Row],[Дата сделки]],Акции[],2)*Сделки[[#This Row],[Количество_net]]</f>
        <v>1118.5999999999999</v>
      </c>
    </row>
    <row r="257" spans="1:5" x14ac:dyDescent="0.3">
      <c r="A257" s="15">
        <v>43151</v>
      </c>
      <c r="B257" t="s">
        <v>2793</v>
      </c>
      <c r="C257">
        <v>190</v>
      </c>
      <c r="D257">
        <f>IF(Сделки[[#This Row],[Тип сделки]]="Продажа",-1*Сделки[[#This Row],[Количество]],Сделки[[#This Row],[Количество]])</f>
        <v>-190</v>
      </c>
      <c r="E257">
        <f>VLOOKUP(Сделки[[#This Row],[Дата сделки]],Акции[],2)*Сделки[[#This Row],[Количество_net]]</f>
        <v>-22416.2</v>
      </c>
    </row>
    <row r="258" spans="1:5" x14ac:dyDescent="0.3">
      <c r="A258" s="15">
        <v>43159</v>
      </c>
      <c r="B258" t="s">
        <v>2792</v>
      </c>
      <c r="C258">
        <v>440</v>
      </c>
      <c r="D258">
        <f>IF(Сделки[[#This Row],[Тип сделки]]="Продажа",-1*Сделки[[#This Row],[Количество]],Сделки[[#This Row],[Количество]])</f>
        <v>440</v>
      </c>
      <c r="E258">
        <f>VLOOKUP(Сделки[[#This Row],[Дата сделки]],Акции[],2)*Сделки[[#This Row],[Количество_net]]</f>
        <v>50965.2</v>
      </c>
    </row>
    <row r="259" spans="1:5" x14ac:dyDescent="0.3">
      <c r="A259" s="15">
        <v>43159</v>
      </c>
      <c r="B259" t="s">
        <v>2792</v>
      </c>
      <c r="C259">
        <v>120</v>
      </c>
      <c r="D259">
        <f>IF(Сделки[[#This Row],[Тип сделки]]="Продажа",-1*Сделки[[#This Row],[Количество]],Сделки[[#This Row],[Количество]])</f>
        <v>120</v>
      </c>
      <c r="E259">
        <f>VLOOKUP(Сделки[[#This Row],[Дата сделки]],Акции[],2)*Сделки[[#This Row],[Количество_net]]</f>
        <v>13899.6</v>
      </c>
    </row>
    <row r="260" spans="1:5" x14ac:dyDescent="0.3">
      <c r="A260" s="15">
        <v>43167</v>
      </c>
      <c r="B260" t="s">
        <v>2792</v>
      </c>
      <c r="C260">
        <v>490</v>
      </c>
      <c r="D260">
        <f>IF(Сделки[[#This Row],[Тип сделки]]="Продажа",-1*Сделки[[#This Row],[Количество]],Сделки[[#This Row],[Количество]])</f>
        <v>490</v>
      </c>
      <c r="E260">
        <f>VLOOKUP(Сделки[[#This Row],[Дата сделки]],Акции[],2)*Сделки[[#This Row],[Количество_net]]</f>
        <v>57334.9</v>
      </c>
    </row>
    <row r="261" spans="1:5" x14ac:dyDescent="0.3">
      <c r="A261" s="15">
        <v>43167</v>
      </c>
      <c r="B261" t="s">
        <v>2793</v>
      </c>
      <c r="C261">
        <v>70</v>
      </c>
      <c r="D261">
        <f>IF(Сделки[[#This Row],[Тип сделки]]="Продажа",-1*Сделки[[#This Row],[Количество]],Сделки[[#This Row],[Количество]])</f>
        <v>-70</v>
      </c>
      <c r="E261">
        <f>VLOOKUP(Сделки[[#This Row],[Дата сделки]],Акции[],2)*Сделки[[#This Row],[Количество_net]]</f>
        <v>-8190.7000000000007</v>
      </c>
    </row>
    <row r="262" spans="1:5" x14ac:dyDescent="0.3">
      <c r="A262" s="15">
        <v>43168</v>
      </c>
      <c r="B262" t="s">
        <v>2793</v>
      </c>
      <c r="C262">
        <v>100</v>
      </c>
      <c r="D262">
        <f>IF(Сделки[[#This Row],[Тип сделки]]="Продажа",-1*Сделки[[#This Row],[Количество]],Сделки[[#This Row],[Количество]])</f>
        <v>-100</v>
      </c>
      <c r="E262">
        <f>VLOOKUP(Сделки[[#This Row],[Дата сделки]],Акции[],2)*Сделки[[#This Row],[Количество_net]]</f>
        <v>-11929</v>
      </c>
    </row>
    <row r="263" spans="1:5" x14ac:dyDescent="0.3">
      <c r="A263" s="15">
        <v>43175</v>
      </c>
      <c r="B263" t="s">
        <v>2792</v>
      </c>
      <c r="C263">
        <v>260</v>
      </c>
      <c r="D263">
        <f>IF(Сделки[[#This Row],[Тип сделки]]="Продажа",-1*Сделки[[#This Row],[Количество]],Сделки[[#This Row],[Количество]])</f>
        <v>260</v>
      </c>
      <c r="E263">
        <f>VLOOKUP(Сделки[[#This Row],[Дата сделки]],Акции[],2)*Сделки[[#This Row],[Количество_net]]</f>
        <v>29564.6</v>
      </c>
    </row>
    <row r="264" spans="1:5" x14ac:dyDescent="0.3">
      <c r="A264" s="15">
        <v>43175</v>
      </c>
      <c r="B264" t="s">
        <v>2792</v>
      </c>
      <c r="C264">
        <v>500</v>
      </c>
      <c r="D264">
        <f>IF(Сделки[[#This Row],[Тип сделки]]="Продажа",-1*Сделки[[#This Row],[Количество]],Сделки[[#This Row],[Количество]])</f>
        <v>500</v>
      </c>
      <c r="E264">
        <f>VLOOKUP(Сделки[[#This Row],[Дата сделки]],Акции[],2)*Сделки[[#This Row],[Количество_net]]</f>
        <v>56855</v>
      </c>
    </row>
    <row r="265" spans="1:5" x14ac:dyDescent="0.3">
      <c r="A265" s="15">
        <v>43180</v>
      </c>
      <c r="B265" t="s">
        <v>2792</v>
      </c>
      <c r="C265">
        <v>250</v>
      </c>
      <c r="D265">
        <f>IF(Сделки[[#This Row],[Тип сделки]]="Продажа",-1*Сделки[[#This Row],[Количество]],Сделки[[#This Row],[Количество]])</f>
        <v>250</v>
      </c>
      <c r="E265">
        <f>VLOOKUP(Сделки[[#This Row],[Дата сделки]],Акции[],2)*Сделки[[#This Row],[Количество_net]]</f>
        <v>28112.5</v>
      </c>
    </row>
    <row r="266" spans="1:5" x14ac:dyDescent="0.3">
      <c r="A266" s="15">
        <v>43186</v>
      </c>
      <c r="B266" t="s">
        <v>2792</v>
      </c>
      <c r="C266">
        <v>90</v>
      </c>
      <c r="D266">
        <f>IF(Сделки[[#This Row],[Тип сделки]]="Продажа",-1*Сделки[[#This Row],[Количество]],Сделки[[#This Row],[Количество]])</f>
        <v>90</v>
      </c>
      <c r="E266">
        <f>VLOOKUP(Сделки[[#This Row],[Дата сделки]],Акции[],2)*Сделки[[#This Row],[Количество_net]]</f>
        <v>8280.9</v>
      </c>
    </row>
    <row r="267" spans="1:5" x14ac:dyDescent="0.3">
      <c r="A267" s="15">
        <v>43188</v>
      </c>
      <c r="B267" t="s">
        <v>2792</v>
      </c>
      <c r="C267">
        <v>400</v>
      </c>
      <c r="D267">
        <f>IF(Сделки[[#This Row],[Тип сделки]]="Продажа",-1*Сделки[[#This Row],[Количество]],Сделки[[#This Row],[Количество]])</f>
        <v>400</v>
      </c>
      <c r="E267">
        <f>VLOOKUP(Сделки[[#This Row],[Дата сделки]],Акции[],2)*Сделки[[#This Row],[Количество_net]]</f>
        <v>37860</v>
      </c>
    </row>
    <row r="268" spans="1:5" x14ac:dyDescent="0.3">
      <c r="A268" s="15">
        <v>43194</v>
      </c>
      <c r="B268" t="s">
        <v>2792</v>
      </c>
      <c r="C268">
        <v>460</v>
      </c>
      <c r="D268">
        <f>IF(Сделки[[#This Row],[Тип сделки]]="Продажа",-1*Сделки[[#This Row],[Количество]],Сделки[[#This Row],[Количество]])</f>
        <v>460</v>
      </c>
      <c r="E268">
        <f>VLOOKUP(Сделки[[#This Row],[Дата сделки]],Акции[],2)*Сделки[[#This Row],[Количество_net]]</f>
        <v>42752.4</v>
      </c>
    </row>
    <row r="269" spans="1:5" x14ac:dyDescent="0.3">
      <c r="A269" s="15">
        <v>43195</v>
      </c>
      <c r="B269" t="s">
        <v>2792</v>
      </c>
      <c r="C269">
        <v>350</v>
      </c>
      <c r="D269">
        <f>IF(Сделки[[#This Row],[Тип сделки]]="Продажа",-1*Сделки[[#This Row],[Количество]],Сделки[[#This Row],[Количество]])</f>
        <v>350</v>
      </c>
      <c r="E269">
        <f>VLOOKUP(Сделки[[#This Row],[Дата сделки]],Акции[],2)*Сделки[[#This Row],[Количество_net]]</f>
        <v>32273.499999999996</v>
      </c>
    </row>
    <row r="270" spans="1:5" x14ac:dyDescent="0.3">
      <c r="A270" s="15">
        <v>43199</v>
      </c>
      <c r="B270" t="s">
        <v>2793</v>
      </c>
      <c r="C270">
        <v>290</v>
      </c>
      <c r="D270">
        <f>IF(Сделки[[#This Row],[Тип сделки]]="Продажа",-1*Сделки[[#This Row],[Количество]],Сделки[[#This Row],[Количество]])</f>
        <v>-290</v>
      </c>
      <c r="E270">
        <f>VLOOKUP(Сделки[[#This Row],[Дата сделки]],Акции[],2)*Сделки[[#This Row],[Количество_net]]</f>
        <v>-26239.200000000001</v>
      </c>
    </row>
    <row r="271" spans="1:5" x14ac:dyDescent="0.3">
      <c r="A271" s="15">
        <v>43208</v>
      </c>
      <c r="B271" t="s">
        <v>2792</v>
      </c>
      <c r="C271">
        <v>420</v>
      </c>
      <c r="D271">
        <f>IF(Сделки[[#This Row],[Тип сделки]]="Продажа",-1*Сделки[[#This Row],[Количество]],Сделки[[#This Row],[Количество]])</f>
        <v>420</v>
      </c>
      <c r="E271">
        <f>VLOOKUP(Сделки[[#This Row],[Дата сделки]],Акции[],2)*Сделки[[#This Row],[Количество_net]]</f>
        <v>39614.399999999994</v>
      </c>
    </row>
    <row r="272" spans="1:5" x14ac:dyDescent="0.3">
      <c r="A272" s="15">
        <v>43217</v>
      </c>
      <c r="B272" t="s">
        <v>2793</v>
      </c>
      <c r="C272">
        <v>310</v>
      </c>
      <c r="D272">
        <f>IF(Сделки[[#This Row],[Тип сделки]]="Продажа",-1*Сделки[[#This Row],[Количество]],Сделки[[#This Row],[Количество]])</f>
        <v>-310</v>
      </c>
      <c r="E272">
        <f>VLOOKUP(Сделки[[#This Row],[Дата сделки]],Акции[],2)*Сделки[[#This Row],[Количество_net]]</f>
        <v>-30606.300000000003</v>
      </c>
    </row>
    <row r="273" spans="1:5" x14ac:dyDescent="0.3">
      <c r="A273" s="15">
        <v>43217</v>
      </c>
      <c r="B273" t="s">
        <v>2793</v>
      </c>
      <c r="C273">
        <v>350</v>
      </c>
      <c r="D273">
        <f>IF(Сделки[[#This Row],[Тип сделки]]="Продажа",-1*Сделки[[#This Row],[Количество]],Сделки[[#This Row],[Количество]])</f>
        <v>-350</v>
      </c>
      <c r="E273">
        <f>VLOOKUP(Сделки[[#This Row],[Дата сделки]],Акции[],2)*Сделки[[#This Row],[Количество_net]]</f>
        <v>-34555.5</v>
      </c>
    </row>
    <row r="274" spans="1:5" x14ac:dyDescent="0.3">
      <c r="A274" s="15">
        <v>43220</v>
      </c>
      <c r="B274" t="s">
        <v>2792</v>
      </c>
      <c r="C274">
        <v>130</v>
      </c>
      <c r="D274">
        <f>IF(Сделки[[#This Row],[Тип сделки]]="Продажа",-1*Сделки[[#This Row],[Количество]],Сделки[[#This Row],[Количество]])</f>
        <v>130</v>
      </c>
      <c r="E274">
        <f>VLOOKUP(Сделки[[#This Row],[Дата сделки]],Акции[],2)*Сделки[[#This Row],[Количество_net]]</f>
        <v>12551.5</v>
      </c>
    </row>
    <row r="275" spans="1:5" x14ac:dyDescent="0.3">
      <c r="A275" s="15">
        <v>43224</v>
      </c>
      <c r="B275" t="s">
        <v>2792</v>
      </c>
      <c r="C275">
        <v>350</v>
      </c>
      <c r="D275">
        <f>IF(Сделки[[#This Row],[Тип сделки]]="Продажа",-1*Сделки[[#This Row],[Количество]],Сделки[[#This Row],[Количество]])</f>
        <v>350</v>
      </c>
      <c r="E275">
        <f>VLOOKUP(Сделки[[#This Row],[Дата сделки]],Акции[],2)*Сделки[[#This Row],[Количество_net]]</f>
        <v>35059.5</v>
      </c>
    </row>
    <row r="276" spans="1:5" x14ac:dyDescent="0.3">
      <c r="A276" s="15">
        <v>43227</v>
      </c>
      <c r="B276" t="s">
        <v>2793</v>
      </c>
      <c r="C276">
        <v>370</v>
      </c>
      <c r="D276">
        <f>IF(Сделки[[#This Row],[Тип сделки]]="Продажа",-1*Сделки[[#This Row],[Количество]],Сделки[[#This Row],[Количество]])</f>
        <v>-370</v>
      </c>
      <c r="E276">
        <f>VLOOKUP(Сделки[[#This Row],[Дата сделки]],Акции[],2)*Сделки[[#This Row],[Количество_net]]</f>
        <v>-36863.1</v>
      </c>
    </row>
    <row r="277" spans="1:5" x14ac:dyDescent="0.3">
      <c r="A277" s="15">
        <v>43235</v>
      </c>
      <c r="B277" t="s">
        <v>2792</v>
      </c>
      <c r="C277">
        <v>80</v>
      </c>
      <c r="D277">
        <f>IF(Сделки[[#This Row],[Тип сделки]]="Продажа",-1*Сделки[[#This Row],[Количество]],Сделки[[#This Row],[Количество]])</f>
        <v>80</v>
      </c>
      <c r="E277">
        <f>VLOOKUP(Сделки[[#This Row],[Дата сделки]],Акции[],2)*Сделки[[#This Row],[Количество_net]]</f>
        <v>8334.4000000000015</v>
      </c>
    </row>
    <row r="278" spans="1:5" x14ac:dyDescent="0.3">
      <c r="A278" s="15">
        <v>43241</v>
      </c>
      <c r="B278" t="s">
        <v>2793</v>
      </c>
      <c r="C278">
        <v>240</v>
      </c>
      <c r="D278">
        <f>IF(Сделки[[#This Row],[Тип сделки]]="Продажа",-1*Сделки[[#This Row],[Количество]],Сделки[[#This Row],[Количество]])</f>
        <v>-240</v>
      </c>
      <c r="E278">
        <f>VLOOKUP(Сделки[[#This Row],[Дата сделки]],Акции[],2)*Сделки[[#This Row],[Количество_net]]</f>
        <v>-25495.200000000001</v>
      </c>
    </row>
    <row r="279" spans="1:5" x14ac:dyDescent="0.3">
      <c r="A279" s="15">
        <v>43249</v>
      </c>
      <c r="B279" t="s">
        <v>2793</v>
      </c>
      <c r="C279">
        <v>430</v>
      </c>
      <c r="D279">
        <f>IF(Сделки[[#This Row],[Тип сделки]]="Продажа",-1*Сделки[[#This Row],[Количество]],Сделки[[#This Row],[Количество]])</f>
        <v>-430</v>
      </c>
      <c r="E279">
        <f>VLOOKUP(Сделки[[#This Row],[Дата сделки]],Акции[],2)*Сделки[[#This Row],[Количество_net]]</f>
        <v>-42772.1</v>
      </c>
    </row>
    <row r="280" spans="1:5" x14ac:dyDescent="0.3">
      <c r="A280" s="15">
        <v>43251</v>
      </c>
      <c r="B280" t="s">
        <v>2792</v>
      </c>
      <c r="C280">
        <v>120</v>
      </c>
      <c r="D280">
        <f>IF(Сделки[[#This Row],[Тип сделки]]="Продажа",-1*Сделки[[#This Row],[Количество]],Сделки[[#This Row],[Количество]])</f>
        <v>120</v>
      </c>
      <c r="E280">
        <f>VLOOKUP(Сделки[[#This Row],[Дата сделки]],Акции[],2)*Сделки[[#This Row],[Количество_net]]</f>
        <v>11872.8</v>
      </c>
    </row>
    <row r="281" spans="1:5" x14ac:dyDescent="0.3">
      <c r="A281" s="15">
        <v>43251</v>
      </c>
      <c r="B281" t="s">
        <v>2793</v>
      </c>
      <c r="C281">
        <v>80</v>
      </c>
      <c r="D281">
        <f>IF(Сделки[[#This Row],[Тип сделки]]="Продажа",-1*Сделки[[#This Row],[Количество]],Сделки[[#This Row],[Количество]])</f>
        <v>-80</v>
      </c>
      <c r="E281">
        <f>VLOOKUP(Сделки[[#This Row],[Дата сделки]],Акции[],2)*Сделки[[#This Row],[Количество_net]]</f>
        <v>-7915.2</v>
      </c>
    </row>
    <row r="282" spans="1:5" x14ac:dyDescent="0.3">
      <c r="A282" s="15">
        <v>43252</v>
      </c>
      <c r="B282" t="s">
        <v>2792</v>
      </c>
      <c r="C282">
        <v>180</v>
      </c>
      <c r="D282">
        <f>IF(Сделки[[#This Row],[Тип сделки]]="Продажа",-1*Сделки[[#This Row],[Количество]],Сделки[[#This Row],[Количество]])</f>
        <v>180</v>
      </c>
      <c r="E282">
        <f>VLOOKUP(Сделки[[#This Row],[Дата сделки]],Акции[],2)*Сделки[[#This Row],[Количество_net]]</f>
        <v>17649</v>
      </c>
    </row>
    <row r="283" spans="1:5" x14ac:dyDescent="0.3">
      <c r="A283" s="15">
        <v>43259</v>
      </c>
      <c r="B283" t="s">
        <v>2793</v>
      </c>
      <c r="C283">
        <v>100</v>
      </c>
      <c r="D283">
        <f>IF(Сделки[[#This Row],[Тип сделки]]="Продажа",-1*Сделки[[#This Row],[Количество]],Сделки[[#This Row],[Количество]])</f>
        <v>-100</v>
      </c>
      <c r="E283">
        <f>VLOOKUP(Сделки[[#This Row],[Дата сделки]],Акции[],2)*Сделки[[#This Row],[Количество_net]]</f>
        <v>-10043</v>
      </c>
    </row>
    <row r="284" spans="1:5" x14ac:dyDescent="0.3">
      <c r="A284" s="15">
        <v>43263</v>
      </c>
      <c r="B284" t="s">
        <v>2793</v>
      </c>
      <c r="C284">
        <v>250</v>
      </c>
      <c r="D284">
        <f>IF(Сделки[[#This Row],[Тип сделки]]="Продажа",-1*Сделки[[#This Row],[Количество]],Сделки[[#This Row],[Количество]])</f>
        <v>-250</v>
      </c>
      <c r="E284">
        <f>VLOOKUP(Сделки[[#This Row],[Дата сделки]],Акции[],2)*Сделки[[#This Row],[Количество_net]]</f>
        <v>-24727.5</v>
      </c>
    </row>
    <row r="285" spans="1:5" x14ac:dyDescent="0.3">
      <c r="A285" s="15">
        <v>43284</v>
      </c>
      <c r="B285" t="s">
        <v>2793</v>
      </c>
      <c r="C285">
        <v>270</v>
      </c>
      <c r="D285">
        <f>IF(Сделки[[#This Row],[Тип сделки]]="Продажа",-1*Сделки[[#This Row],[Количество]],Сделки[[#This Row],[Количество]])</f>
        <v>-270</v>
      </c>
      <c r="E285">
        <f>VLOOKUP(Сделки[[#This Row],[Дата сделки]],Акции[],2)*Сделки[[#This Row],[Количество_net]]</f>
        <v>-25274.7</v>
      </c>
    </row>
    <row r="286" spans="1:5" x14ac:dyDescent="0.3">
      <c r="A286" s="15">
        <v>43291</v>
      </c>
      <c r="B286" t="s">
        <v>2793</v>
      </c>
      <c r="C286">
        <v>220</v>
      </c>
      <c r="D286">
        <f>IF(Сделки[[#This Row],[Тип сделки]]="Продажа",-1*Сделки[[#This Row],[Количество]],Сделки[[#This Row],[Количество]])</f>
        <v>-220</v>
      </c>
      <c r="E286">
        <f>VLOOKUP(Сделки[[#This Row],[Дата сделки]],Акции[],2)*Сделки[[#This Row],[Количество_net]]</f>
        <v>-21744.799999999999</v>
      </c>
    </row>
    <row r="287" spans="1:5" x14ac:dyDescent="0.3">
      <c r="A287" s="15">
        <v>43301</v>
      </c>
      <c r="B287" t="s">
        <v>2793</v>
      </c>
      <c r="C287">
        <v>480</v>
      </c>
      <c r="D287">
        <f>IF(Сделки[[#This Row],[Тип сделки]]="Продажа",-1*Сделки[[#This Row],[Количество]],Сделки[[#This Row],[Количество]])</f>
        <v>-480</v>
      </c>
      <c r="E287">
        <f>VLOOKUP(Сделки[[#This Row],[Дата сделки]],Акции[],2)*Сделки[[#This Row],[Количество_net]]</f>
        <v>-42676.799999999996</v>
      </c>
    </row>
    <row r="288" spans="1:5" x14ac:dyDescent="0.3">
      <c r="A288" s="15">
        <v>43308</v>
      </c>
      <c r="B288" t="s">
        <v>2792</v>
      </c>
      <c r="C288">
        <v>90</v>
      </c>
      <c r="D288">
        <f>IF(Сделки[[#This Row],[Тип сделки]]="Продажа",-1*Сделки[[#This Row],[Количество]],Сделки[[#This Row],[Количество]])</f>
        <v>90</v>
      </c>
      <c r="E288">
        <f>VLOOKUP(Сделки[[#This Row],[Дата сделки]],Акции[],2)*Сделки[[#This Row],[Количество_net]]</f>
        <v>8150.4000000000005</v>
      </c>
    </row>
    <row r="289" spans="1:5" x14ac:dyDescent="0.3">
      <c r="A289" s="15">
        <v>43308</v>
      </c>
      <c r="B289" t="s">
        <v>2792</v>
      </c>
      <c r="C289">
        <v>0</v>
      </c>
      <c r="D289">
        <f>IF(Сделки[[#This Row],[Тип сделки]]="Продажа",-1*Сделки[[#This Row],[Количество]],Сделки[[#This Row],[Количество]])</f>
        <v>0</v>
      </c>
      <c r="E289">
        <f>VLOOKUP(Сделки[[#This Row],[Дата сделки]],Акции[],2)*Сделки[[#This Row],[Количество_net]]</f>
        <v>0</v>
      </c>
    </row>
    <row r="290" spans="1:5" x14ac:dyDescent="0.3">
      <c r="A290" s="15">
        <v>43311</v>
      </c>
      <c r="B290" t="s">
        <v>2793</v>
      </c>
      <c r="C290">
        <v>410</v>
      </c>
      <c r="D290">
        <f>IF(Сделки[[#This Row],[Тип сделки]]="Продажа",-1*Сделки[[#This Row],[Количество]],Сделки[[#This Row],[Количество]])</f>
        <v>-410</v>
      </c>
      <c r="E290">
        <f>VLOOKUP(Сделки[[#This Row],[Дата сделки]],Акции[],2)*Сделки[[#This Row],[Количество_net]]</f>
        <v>-37494.5</v>
      </c>
    </row>
    <row r="291" spans="1:5" x14ac:dyDescent="0.3">
      <c r="A291" s="15">
        <v>43311</v>
      </c>
      <c r="B291" t="s">
        <v>2792</v>
      </c>
      <c r="C291">
        <v>460</v>
      </c>
      <c r="D291">
        <f>IF(Сделки[[#This Row],[Тип сделки]]="Продажа",-1*Сделки[[#This Row],[Количество]],Сделки[[#This Row],[Количество]])</f>
        <v>460</v>
      </c>
      <c r="E291">
        <f>VLOOKUP(Сделки[[#This Row],[Дата сделки]],Акции[],2)*Сделки[[#This Row],[Количество_net]]</f>
        <v>42067</v>
      </c>
    </row>
    <row r="292" spans="1:5" x14ac:dyDescent="0.3">
      <c r="A292" s="15">
        <v>43314</v>
      </c>
      <c r="B292" t="s">
        <v>2792</v>
      </c>
      <c r="C292">
        <v>50</v>
      </c>
      <c r="D292">
        <f>IF(Сделки[[#This Row],[Тип сделки]]="Продажа",-1*Сделки[[#This Row],[Количество]],Сделки[[#This Row],[Количество]])</f>
        <v>50</v>
      </c>
      <c r="E292">
        <f>VLOOKUP(Сделки[[#This Row],[Дата сделки]],Акции[],2)*Сделки[[#This Row],[Количество_net]]</f>
        <v>4756</v>
      </c>
    </row>
    <row r="293" spans="1:5" x14ac:dyDescent="0.3">
      <c r="A293" s="15">
        <v>43315</v>
      </c>
      <c r="B293" t="s">
        <v>2792</v>
      </c>
      <c r="C293">
        <v>370</v>
      </c>
      <c r="D293">
        <f>IF(Сделки[[#This Row],[Тип сделки]]="Продажа",-1*Сделки[[#This Row],[Количество]],Сделки[[#This Row],[Количество]])</f>
        <v>370</v>
      </c>
      <c r="E293">
        <f>VLOOKUP(Сделки[[#This Row],[Дата сделки]],Акции[],2)*Сделки[[#This Row],[Количество_net]]</f>
        <v>35716.1</v>
      </c>
    </row>
    <row r="294" spans="1:5" x14ac:dyDescent="0.3">
      <c r="A294" s="15">
        <v>43328</v>
      </c>
      <c r="B294" t="s">
        <v>2792</v>
      </c>
      <c r="C294">
        <v>100</v>
      </c>
      <c r="D294">
        <f>IF(Сделки[[#This Row],[Тип сделки]]="Продажа",-1*Сделки[[#This Row],[Количество]],Сделки[[#This Row],[Количество]])</f>
        <v>100</v>
      </c>
      <c r="E294">
        <f>VLOOKUP(Сделки[[#This Row],[Дата сделки]],Акции[],2)*Сделки[[#This Row],[Количество_net]]</f>
        <v>9822</v>
      </c>
    </row>
    <row r="295" spans="1:5" x14ac:dyDescent="0.3">
      <c r="A295" s="15">
        <v>43329</v>
      </c>
      <c r="B295" t="s">
        <v>2792</v>
      </c>
      <c r="C295">
        <v>80</v>
      </c>
      <c r="D295">
        <f>IF(Сделки[[#This Row],[Тип сделки]]="Продажа",-1*Сделки[[#This Row],[Количество]],Сделки[[#This Row],[Количество]])</f>
        <v>80</v>
      </c>
      <c r="E295">
        <f>VLOOKUP(Сделки[[#This Row],[Дата сделки]],Акции[],2)*Сделки[[#This Row],[Количество_net]]</f>
        <v>7904.8</v>
      </c>
    </row>
    <row r="296" spans="1:5" x14ac:dyDescent="0.3">
      <c r="A296" s="15">
        <v>43333</v>
      </c>
      <c r="B296" t="s">
        <v>2793</v>
      </c>
      <c r="C296">
        <v>500</v>
      </c>
      <c r="D296">
        <f>IF(Сделки[[#This Row],[Тип сделки]]="Продажа",-1*Сделки[[#This Row],[Количество]],Сделки[[#This Row],[Количество]])</f>
        <v>-500</v>
      </c>
      <c r="E296">
        <f>VLOOKUP(Сделки[[#This Row],[Дата сделки]],Акции[],2)*Сделки[[#This Row],[Количество_net]]</f>
        <v>-48870</v>
      </c>
    </row>
    <row r="297" spans="1:5" x14ac:dyDescent="0.3">
      <c r="A297" s="15">
        <v>43339</v>
      </c>
      <c r="B297" t="s">
        <v>2793</v>
      </c>
      <c r="C297">
        <v>420</v>
      </c>
      <c r="D297">
        <f>IF(Сделки[[#This Row],[Тип сделки]]="Продажа",-1*Сделки[[#This Row],[Количество]],Сделки[[#This Row],[Количество]])</f>
        <v>-420</v>
      </c>
      <c r="E297">
        <f>VLOOKUP(Сделки[[#This Row],[Дата сделки]],Акции[],2)*Сделки[[#This Row],[Количество_net]]</f>
        <v>-41168.400000000001</v>
      </c>
    </row>
    <row r="298" spans="1:5" x14ac:dyDescent="0.3">
      <c r="A298" s="15">
        <v>43349</v>
      </c>
      <c r="B298" t="s">
        <v>2793</v>
      </c>
      <c r="C298">
        <v>200</v>
      </c>
      <c r="D298">
        <f>IF(Сделки[[#This Row],[Тип сделки]]="Продажа",-1*Сделки[[#This Row],[Количество]],Сделки[[#This Row],[Количество]])</f>
        <v>-200</v>
      </c>
      <c r="E298">
        <f>VLOOKUP(Сделки[[#This Row],[Дата сделки]],Акции[],2)*Сделки[[#This Row],[Количество_net]]</f>
        <v>-18748</v>
      </c>
    </row>
    <row r="299" spans="1:5" x14ac:dyDescent="0.3">
      <c r="A299" s="15">
        <v>43350</v>
      </c>
      <c r="B299" t="s">
        <v>2792</v>
      </c>
      <c r="C299">
        <v>200</v>
      </c>
      <c r="D299">
        <f>IF(Сделки[[#This Row],[Тип сделки]]="Продажа",-1*Сделки[[#This Row],[Количество]],Сделки[[#This Row],[Количество]])</f>
        <v>200</v>
      </c>
      <c r="E299">
        <f>VLOOKUP(Сделки[[#This Row],[Дата сделки]],Акции[],2)*Сделки[[#This Row],[Количество_net]]</f>
        <v>18834</v>
      </c>
    </row>
    <row r="300" spans="1:5" x14ac:dyDescent="0.3">
      <c r="A300" s="15">
        <v>43350</v>
      </c>
      <c r="B300" t="s">
        <v>2792</v>
      </c>
      <c r="C300">
        <v>440</v>
      </c>
      <c r="D300">
        <f>IF(Сделки[[#This Row],[Тип сделки]]="Продажа",-1*Сделки[[#This Row],[Количество]],Сделки[[#This Row],[Количество]])</f>
        <v>440</v>
      </c>
      <c r="E300">
        <f>VLOOKUP(Сделки[[#This Row],[Дата сделки]],Акции[],2)*Сделки[[#This Row],[Количество_net]]</f>
        <v>41434.800000000003</v>
      </c>
    </row>
    <row r="301" spans="1:5" x14ac:dyDescent="0.3">
      <c r="A301" s="15">
        <v>43362</v>
      </c>
      <c r="B301" t="s">
        <v>2793</v>
      </c>
      <c r="C301">
        <v>280</v>
      </c>
      <c r="D301">
        <f>IF(Сделки[[#This Row],[Тип сделки]]="Продажа",-1*Сделки[[#This Row],[Количество]],Сделки[[#This Row],[Количество]])</f>
        <v>-280</v>
      </c>
      <c r="E301">
        <f>VLOOKUP(Сделки[[#This Row],[Дата сделки]],Акции[],2)*Сделки[[#This Row],[Количество_net]]</f>
        <v>-25485.599999999999</v>
      </c>
    </row>
    <row r="302" spans="1:5" x14ac:dyDescent="0.3">
      <c r="A302" s="15">
        <v>43364</v>
      </c>
      <c r="B302" t="s">
        <v>2793</v>
      </c>
      <c r="C302">
        <v>170</v>
      </c>
      <c r="D302">
        <f>IF(Сделки[[#This Row],[Тип сделки]]="Продажа",-1*Сделки[[#This Row],[Количество]],Сделки[[#This Row],[Количество]])</f>
        <v>-170</v>
      </c>
      <c r="E302">
        <f>VLOOKUP(Сделки[[#This Row],[Дата сделки]],Акции[],2)*Сделки[[#This Row],[Количество_net]]</f>
        <v>-15684.2</v>
      </c>
    </row>
    <row r="303" spans="1:5" x14ac:dyDescent="0.3">
      <c r="A303" s="15">
        <v>43368</v>
      </c>
      <c r="B303" t="s">
        <v>2792</v>
      </c>
      <c r="C303">
        <v>410</v>
      </c>
      <c r="D303">
        <f>IF(Сделки[[#This Row],[Тип сделки]]="Продажа",-1*Сделки[[#This Row],[Количество]],Сделки[[#This Row],[Количество]])</f>
        <v>410</v>
      </c>
      <c r="E303">
        <f>VLOOKUP(Сделки[[#This Row],[Дата сделки]],Акции[],2)*Сделки[[#This Row],[Количество_net]]</f>
        <v>38449.800000000003</v>
      </c>
    </row>
    <row r="304" spans="1:5" x14ac:dyDescent="0.3">
      <c r="A304" s="15">
        <v>43388</v>
      </c>
      <c r="B304" t="s">
        <v>2792</v>
      </c>
      <c r="C304">
        <v>10</v>
      </c>
      <c r="D304">
        <f>IF(Сделки[[#This Row],[Тип сделки]]="Продажа",-1*Сделки[[#This Row],[Количество]],Сделки[[#This Row],[Количество]])</f>
        <v>10</v>
      </c>
      <c r="E304">
        <f>VLOOKUP(Сделки[[#This Row],[Дата сделки]],Акции[],2)*Сделки[[#This Row],[Количество_net]]</f>
        <v>891.80000000000007</v>
      </c>
    </row>
    <row r="305" spans="1:5" x14ac:dyDescent="0.3">
      <c r="A305" s="15">
        <v>43390</v>
      </c>
      <c r="B305" t="s">
        <v>2792</v>
      </c>
      <c r="C305">
        <v>390</v>
      </c>
      <c r="D305">
        <f>IF(Сделки[[#This Row],[Тип сделки]]="Продажа",-1*Сделки[[#This Row],[Количество]],Сделки[[#This Row],[Количество]])</f>
        <v>390</v>
      </c>
      <c r="E305">
        <f>VLOOKUP(Сделки[[#This Row],[Дата сделки]],Акции[],2)*Сделки[[#This Row],[Количество_net]]</f>
        <v>35985.299999999996</v>
      </c>
    </row>
    <row r="306" spans="1:5" x14ac:dyDescent="0.3">
      <c r="A306" s="15">
        <v>43397</v>
      </c>
      <c r="B306" t="s">
        <v>2793</v>
      </c>
      <c r="C306">
        <v>280</v>
      </c>
      <c r="D306">
        <f>IF(Сделки[[#This Row],[Тип сделки]]="Продажа",-1*Сделки[[#This Row],[Количество]],Сделки[[#This Row],[Количество]])</f>
        <v>-280</v>
      </c>
      <c r="E306">
        <f>VLOOKUP(Сделки[[#This Row],[Дата сделки]],Акции[],2)*Сделки[[#This Row],[Количество_net]]</f>
        <v>-22234.799999999999</v>
      </c>
    </row>
    <row r="307" spans="1:5" x14ac:dyDescent="0.3">
      <c r="A307" s="15">
        <v>43398</v>
      </c>
      <c r="B307" t="s">
        <v>2792</v>
      </c>
      <c r="C307">
        <v>50</v>
      </c>
      <c r="D307">
        <f>IF(Сделки[[#This Row],[Тип сделки]]="Продажа",-1*Сделки[[#This Row],[Количество]],Сделки[[#This Row],[Количество]])</f>
        <v>50</v>
      </c>
      <c r="E307">
        <f>VLOOKUP(Сделки[[#This Row],[Дата сделки]],Акции[],2)*Сделки[[#This Row],[Количество_net]]</f>
        <v>4086.5</v>
      </c>
    </row>
    <row r="308" spans="1:5" x14ac:dyDescent="0.3">
      <c r="A308" s="15">
        <v>43402</v>
      </c>
      <c r="B308" t="s">
        <v>2792</v>
      </c>
      <c r="C308">
        <v>340</v>
      </c>
      <c r="D308">
        <f>IF(Сделки[[#This Row],[Тип сделки]]="Продажа",-1*Сделки[[#This Row],[Количество]],Сделки[[#This Row],[Количество]])</f>
        <v>340</v>
      </c>
      <c r="E308">
        <f>VLOOKUP(Сделки[[#This Row],[Дата сделки]],Акции[],2)*Сделки[[#This Row],[Количество_net]]</f>
        <v>27662.400000000001</v>
      </c>
    </row>
    <row r="309" spans="1:5" x14ac:dyDescent="0.3">
      <c r="A309" s="15">
        <v>43403</v>
      </c>
      <c r="B309" t="s">
        <v>2792</v>
      </c>
      <c r="C309">
        <v>140</v>
      </c>
      <c r="D309">
        <f>IF(Сделки[[#This Row],[Тип сделки]]="Продажа",-1*Сделки[[#This Row],[Количество]],Сделки[[#This Row],[Количество]])</f>
        <v>140</v>
      </c>
      <c r="E309">
        <f>VLOOKUP(Сделки[[#This Row],[Дата сделки]],Акции[],2)*Сделки[[#This Row],[Количество_net]]</f>
        <v>11422.6</v>
      </c>
    </row>
    <row r="310" spans="1:5" x14ac:dyDescent="0.3">
      <c r="A310" s="15">
        <v>43403</v>
      </c>
      <c r="B310" t="s">
        <v>2793</v>
      </c>
      <c r="C310">
        <v>10</v>
      </c>
      <c r="D310">
        <f>IF(Сделки[[#This Row],[Тип сделки]]="Продажа",-1*Сделки[[#This Row],[Количество]],Сделки[[#This Row],[Количество]])</f>
        <v>-10</v>
      </c>
      <c r="E310">
        <f>VLOOKUP(Сделки[[#This Row],[Дата сделки]],Акции[],2)*Сделки[[#This Row],[Количество_net]]</f>
        <v>-815.90000000000009</v>
      </c>
    </row>
    <row r="311" spans="1:5" x14ac:dyDescent="0.3">
      <c r="A311" s="15">
        <v>43404</v>
      </c>
      <c r="B311" t="s">
        <v>2792</v>
      </c>
      <c r="C311">
        <v>0</v>
      </c>
      <c r="D311">
        <f>IF(Сделки[[#This Row],[Тип сделки]]="Продажа",-1*Сделки[[#This Row],[Количество]],Сделки[[#This Row],[Количество]])</f>
        <v>0</v>
      </c>
      <c r="E311">
        <f>VLOOKUP(Сделки[[#This Row],[Дата сделки]],Акции[],2)*Сделки[[#This Row],[Количество_net]]</f>
        <v>0</v>
      </c>
    </row>
    <row r="312" spans="1:5" x14ac:dyDescent="0.3">
      <c r="A312" s="15">
        <v>43413</v>
      </c>
      <c r="B312" t="s">
        <v>2792</v>
      </c>
      <c r="C312">
        <v>190</v>
      </c>
      <c r="D312">
        <f>IF(Сделки[[#This Row],[Тип сделки]]="Продажа",-1*Сделки[[#This Row],[Количество]],Сделки[[#This Row],[Количество]])</f>
        <v>190</v>
      </c>
      <c r="E312">
        <f>VLOOKUP(Сделки[[#This Row],[Дата сделки]],Акции[],2)*Сделки[[#This Row],[Количество_net]]</f>
        <v>16870.100000000002</v>
      </c>
    </row>
    <row r="313" spans="1:5" x14ac:dyDescent="0.3">
      <c r="A313" s="15">
        <v>43418</v>
      </c>
      <c r="B313" t="s">
        <v>2793</v>
      </c>
      <c r="C313">
        <v>110</v>
      </c>
      <c r="D313">
        <f>IF(Сделки[[#This Row],[Тип сделки]]="Продажа",-1*Сделки[[#This Row],[Количество]],Сделки[[#This Row],[Количество]])</f>
        <v>-110</v>
      </c>
      <c r="E313">
        <f>VLOOKUP(Сделки[[#This Row],[Дата сделки]],Акции[],2)*Сделки[[#This Row],[Количество_net]]</f>
        <v>-9714.1</v>
      </c>
    </row>
    <row r="314" spans="1:5" x14ac:dyDescent="0.3">
      <c r="A314" s="15">
        <v>43424</v>
      </c>
      <c r="B314" t="s">
        <v>2793</v>
      </c>
      <c r="C314">
        <v>50</v>
      </c>
      <c r="D314">
        <f>IF(Сделки[[#This Row],[Тип сделки]]="Продажа",-1*Сделки[[#This Row],[Количество]],Сделки[[#This Row],[Количество]])</f>
        <v>-50</v>
      </c>
      <c r="E314">
        <f>VLOOKUP(Сделки[[#This Row],[Дата сделки]],Акции[],2)*Сделки[[#This Row],[Количество_net]]</f>
        <v>-4404.5</v>
      </c>
    </row>
    <row r="315" spans="1:5" x14ac:dyDescent="0.3">
      <c r="A315" s="15">
        <v>43432</v>
      </c>
      <c r="B315" t="s">
        <v>2793</v>
      </c>
      <c r="C315">
        <v>460</v>
      </c>
      <c r="D315">
        <f>IF(Сделки[[#This Row],[Тип сделки]]="Продажа",-1*Сделки[[#This Row],[Количество]],Сделки[[#This Row],[Количество]])</f>
        <v>-460</v>
      </c>
      <c r="E315">
        <f>VLOOKUP(Сделки[[#This Row],[Дата сделки]],Акции[],2)*Сделки[[#This Row],[Количество_net]]</f>
        <v>-40912.400000000001</v>
      </c>
    </row>
    <row r="316" spans="1:5" x14ac:dyDescent="0.3">
      <c r="A316" s="15">
        <v>43432</v>
      </c>
      <c r="B316" t="s">
        <v>2792</v>
      </c>
      <c r="C316">
        <v>450</v>
      </c>
      <c r="D316">
        <f>IF(Сделки[[#This Row],[Тип сделки]]="Продажа",-1*Сделки[[#This Row],[Количество]],Сделки[[#This Row],[Количество]])</f>
        <v>450</v>
      </c>
      <c r="E316">
        <f>VLOOKUP(Сделки[[#This Row],[Дата сделки]],Акции[],2)*Сделки[[#This Row],[Количество_net]]</f>
        <v>40023</v>
      </c>
    </row>
    <row r="317" spans="1:5" x14ac:dyDescent="0.3">
      <c r="A317" s="15">
        <v>43437</v>
      </c>
      <c r="B317" t="s">
        <v>2793</v>
      </c>
      <c r="C317">
        <v>10</v>
      </c>
      <c r="D317">
        <f>IF(Сделки[[#This Row],[Тип сделки]]="Продажа",-1*Сделки[[#This Row],[Количество]],Сделки[[#This Row],[Количество]])</f>
        <v>-10</v>
      </c>
      <c r="E317">
        <f>VLOOKUP(Сделки[[#This Row],[Дата сделки]],Акции[],2)*Сделки[[#This Row],[Количество_net]]</f>
        <v>-936.59999999999991</v>
      </c>
    </row>
    <row r="318" spans="1:5" x14ac:dyDescent="0.3">
      <c r="A318" s="15">
        <v>43446</v>
      </c>
      <c r="B318" t="s">
        <v>2793</v>
      </c>
      <c r="C318">
        <v>240</v>
      </c>
      <c r="D318">
        <f>IF(Сделки[[#This Row],[Тип сделки]]="Продажа",-1*Сделки[[#This Row],[Количество]],Сделки[[#This Row],[Количество]])</f>
        <v>-240</v>
      </c>
      <c r="E318">
        <f>VLOOKUP(Сделки[[#This Row],[Дата сделки]],Акции[],2)*Сделки[[#This Row],[Количество_net]]</f>
        <v>-21264</v>
      </c>
    </row>
    <row r="319" spans="1:5" x14ac:dyDescent="0.3">
      <c r="A319" s="15">
        <v>43452</v>
      </c>
      <c r="B319" t="s">
        <v>2792</v>
      </c>
      <c r="C319">
        <v>30</v>
      </c>
      <c r="D319">
        <f>IF(Сделки[[#This Row],[Тип сделки]]="Продажа",-1*Сделки[[#This Row],[Количество]],Сделки[[#This Row],[Количество]])</f>
        <v>30</v>
      </c>
      <c r="E319">
        <f>VLOOKUP(Сделки[[#This Row],[Дата сделки]],Акции[],2)*Сделки[[#This Row],[Количество_net]]</f>
        <v>2507.4</v>
      </c>
    </row>
    <row r="320" spans="1:5" x14ac:dyDescent="0.3">
      <c r="A320" s="15">
        <v>43453</v>
      </c>
      <c r="B320" t="s">
        <v>2792</v>
      </c>
      <c r="C320">
        <v>120</v>
      </c>
      <c r="D320">
        <f>IF(Сделки[[#This Row],[Тип сделки]]="Продажа",-1*Сделки[[#This Row],[Количество]],Сделки[[#This Row],[Количество]])</f>
        <v>120</v>
      </c>
      <c r="E320">
        <f>VLOOKUP(Сделки[[#This Row],[Дата сделки]],Акции[],2)*Сделки[[#This Row],[Количество_net]]</f>
        <v>10022.4</v>
      </c>
    </row>
    <row r="321" spans="1:5" x14ac:dyDescent="0.3">
      <c r="A321" s="15">
        <v>43458</v>
      </c>
      <c r="B321" t="s">
        <v>2793</v>
      </c>
      <c r="C321">
        <v>410</v>
      </c>
      <c r="D321">
        <f>IF(Сделки[[#This Row],[Тип сделки]]="Продажа",-1*Сделки[[#This Row],[Количество]],Сделки[[#This Row],[Количество]])</f>
        <v>-410</v>
      </c>
      <c r="E321">
        <f>VLOOKUP(Сделки[[#This Row],[Дата сделки]],Акции[],2)*Сделки[[#This Row],[Количество_net]]</f>
        <v>-34505.599999999999</v>
      </c>
    </row>
    <row r="322" spans="1:5" x14ac:dyDescent="0.3">
      <c r="A322" s="15">
        <v>43460</v>
      </c>
      <c r="B322" t="s">
        <v>2792</v>
      </c>
      <c r="C322">
        <v>10</v>
      </c>
      <c r="D322">
        <f>IF(Сделки[[#This Row],[Тип сделки]]="Продажа",-1*Сделки[[#This Row],[Количество]],Сделки[[#This Row],[Количество]])</f>
        <v>10</v>
      </c>
      <c r="E322">
        <f>VLOOKUP(Сделки[[#This Row],[Дата сделки]],Акции[],2)*Сделки[[#This Row],[Количество_net]]</f>
        <v>890.40000000000009</v>
      </c>
    </row>
    <row r="323" spans="1:5" x14ac:dyDescent="0.3">
      <c r="A323" s="15">
        <v>43461</v>
      </c>
      <c r="B323" t="s">
        <v>2793</v>
      </c>
      <c r="C323">
        <v>320</v>
      </c>
      <c r="D323">
        <f>IF(Сделки[[#This Row],[Тип сделки]]="Продажа",-1*Сделки[[#This Row],[Количество]],Сделки[[#This Row],[Количество]])</f>
        <v>-320</v>
      </c>
      <c r="E323">
        <f>VLOOKUP(Сделки[[#This Row],[Дата сделки]],Акции[],2)*Сделки[[#This Row],[Количество_net]]</f>
        <v>-28771.199999999997</v>
      </c>
    </row>
    <row r="324" spans="1:5" x14ac:dyDescent="0.3">
      <c r="A324" s="15">
        <v>43468</v>
      </c>
      <c r="B324" t="s">
        <v>2792</v>
      </c>
      <c r="C324">
        <v>110</v>
      </c>
      <c r="D324">
        <f>IF(Сделки[[#This Row],[Тип сделки]]="Продажа",-1*Сделки[[#This Row],[Количество]],Сделки[[#This Row],[Количество]])</f>
        <v>110</v>
      </c>
      <c r="E324">
        <f>VLOOKUP(Сделки[[#This Row],[Дата сделки]],Акции[],2)*Сделки[[#This Row],[Количество_net]]</f>
        <v>9491.9000000000015</v>
      </c>
    </row>
    <row r="325" spans="1:5" x14ac:dyDescent="0.3">
      <c r="A325" s="15">
        <v>43473</v>
      </c>
      <c r="B325" t="s">
        <v>2792</v>
      </c>
      <c r="C325">
        <v>360</v>
      </c>
      <c r="D325">
        <f>IF(Сделки[[#This Row],[Тип сделки]]="Продажа",-1*Сделки[[#This Row],[Количество]],Сделки[[#This Row],[Количество]])</f>
        <v>360</v>
      </c>
      <c r="E325">
        <f>VLOOKUP(Сделки[[#This Row],[Дата сделки]],Акции[],2)*Сделки[[#This Row],[Количество_net]]</f>
        <v>32684.400000000001</v>
      </c>
    </row>
    <row r="326" spans="1:5" x14ac:dyDescent="0.3">
      <c r="A326" s="15">
        <v>43475</v>
      </c>
      <c r="B326" t="s">
        <v>2793</v>
      </c>
      <c r="C326">
        <v>50</v>
      </c>
      <c r="D326">
        <f>IF(Сделки[[#This Row],[Тип сделки]]="Продажа",-1*Сделки[[#This Row],[Количество]],Сделки[[#This Row],[Количество]])</f>
        <v>-50</v>
      </c>
      <c r="E326">
        <f>VLOOKUP(Сделки[[#This Row],[Дата сделки]],Акции[],2)*Сделки[[#This Row],[Количество_net]]</f>
        <v>-4410</v>
      </c>
    </row>
    <row r="327" spans="1:5" x14ac:dyDescent="0.3">
      <c r="A327" s="15">
        <v>43483</v>
      </c>
      <c r="B327" t="s">
        <v>2792</v>
      </c>
      <c r="C327">
        <v>460</v>
      </c>
      <c r="D327">
        <f>IF(Сделки[[#This Row],[Тип сделки]]="Продажа",-1*Сделки[[#This Row],[Количество]],Сделки[[#This Row],[Количество]])</f>
        <v>460</v>
      </c>
      <c r="E327">
        <f>VLOOKUP(Сделки[[#This Row],[Дата сделки]],Акции[],2)*Сделки[[#This Row],[Количество_net]]</f>
        <v>41170</v>
      </c>
    </row>
    <row r="328" spans="1:5" x14ac:dyDescent="0.3">
      <c r="A328" s="15">
        <v>43487</v>
      </c>
      <c r="B328" t="s">
        <v>2792</v>
      </c>
      <c r="C328">
        <v>200</v>
      </c>
      <c r="D328">
        <f>IF(Сделки[[#This Row],[Тип сделки]]="Продажа",-1*Сделки[[#This Row],[Количество]],Сделки[[#This Row],[Количество]])</f>
        <v>200</v>
      </c>
      <c r="E328">
        <f>VLOOKUP(Сделки[[#This Row],[Дата сделки]],Акции[],2)*Сделки[[#This Row],[Количество_net]]</f>
        <v>17732</v>
      </c>
    </row>
    <row r="329" spans="1:5" x14ac:dyDescent="0.3">
      <c r="A329" s="15">
        <v>43488</v>
      </c>
      <c r="B329" t="s">
        <v>2792</v>
      </c>
      <c r="C329">
        <v>380</v>
      </c>
      <c r="D329">
        <f>IF(Сделки[[#This Row],[Тип сделки]]="Продажа",-1*Сделки[[#This Row],[Количество]],Сделки[[#This Row],[Количество]])</f>
        <v>380</v>
      </c>
      <c r="E329">
        <f>VLOOKUP(Сделки[[#This Row],[Дата сделки]],Акции[],2)*Сделки[[#This Row],[Количество_net]]</f>
        <v>33611</v>
      </c>
    </row>
    <row r="330" spans="1:5" x14ac:dyDescent="0.3">
      <c r="A330" s="15">
        <v>43503</v>
      </c>
      <c r="B330" t="s">
        <v>2792</v>
      </c>
      <c r="C330">
        <v>320</v>
      </c>
      <c r="D330">
        <f>IF(Сделки[[#This Row],[Тип сделки]]="Продажа",-1*Сделки[[#This Row],[Количество]],Сделки[[#This Row],[Количество]])</f>
        <v>320</v>
      </c>
      <c r="E330">
        <f>VLOOKUP(Сделки[[#This Row],[Дата сделки]],Акции[],2)*Сделки[[#This Row],[Количество_net]]</f>
        <v>25334.400000000001</v>
      </c>
    </row>
    <row r="331" spans="1:5" x14ac:dyDescent="0.3">
      <c r="A331" s="15">
        <v>43508</v>
      </c>
      <c r="B331" t="s">
        <v>2793</v>
      </c>
      <c r="C331">
        <v>420</v>
      </c>
      <c r="D331">
        <f>IF(Сделки[[#This Row],[Тип сделки]]="Продажа",-1*Сделки[[#This Row],[Количество]],Сделки[[#This Row],[Количество]])</f>
        <v>-420</v>
      </c>
      <c r="E331">
        <f>VLOOKUP(Сделки[[#This Row],[Дата сделки]],Акции[],2)*Сделки[[#This Row],[Количество_net]]</f>
        <v>-33570.600000000006</v>
      </c>
    </row>
    <row r="332" spans="1:5" x14ac:dyDescent="0.3">
      <c r="A332" s="15">
        <v>43510</v>
      </c>
      <c r="B332" t="s">
        <v>2793</v>
      </c>
      <c r="C332">
        <v>400</v>
      </c>
      <c r="D332">
        <f>IF(Сделки[[#This Row],[Тип сделки]]="Продажа",-1*Сделки[[#This Row],[Количество]],Сделки[[#This Row],[Количество]])</f>
        <v>-400</v>
      </c>
      <c r="E332">
        <f>VLOOKUP(Сделки[[#This Row],[Дата сделки]],Акции[],2)*Сделки[[#This Row],[Количество_net]]</f>
        <v>-32208</v>
      </c>
    </row>
    <row r="333" spans="1:5" x14ac:dyDescent="0.3">
      <c r="A333" s="15">
        <v>43510</v>
      </c>
      <c r="B333" t="s">
        <v>2793</v>
      </c>
      <c r="C333">
        <v>390</v>
      </c>
      <c r="D333">
        <f>IF(Сделки[[#This Row],[Тип сделки]]="Продажа",-1*Сделки[[#This Row],[Количество]],Сделки[[#This Row],[Количество]])</f>
        <v>-390</v>
      </c>
      <c r="E333">
        <f>VLOOKUP(Сделки[[#This Row],[Дата сделки]],Акции[],2)*Сделки[[#This Row],[Количество_net]]</f>
        <v>-31402.799999999999</v>
      </c>
    </row>
    <row r="334" spans="1:5" x14ac:dyDescent="0.3">
      <c r="A334" s="15">
        <v>43516</v>
      </c>
      <c r="B334" t="s">
        <v>2793</v>
      </c>
      <c r="C334">
        <v>190</v>
      </c>
      <c r="D334">
        <f>IF(Сделки[[#This Row],[Тип сделки]]="Продажа",-1*Сделки[[#This Row],[Количество]],Сделки[[#This Row],[Количество]])</f>
        <v>-190</v>
      </c>
      <c r="E334">
        <f>VLOOKUP(Сделки[[#This Row],[Дата сделки]],Акции[],2)*Сделки[[#This Row],[Количество_net]]</f>
        <v>-15198.099999999999</v>
      </c>
    </row>
    <row r="335" spans="1:5" x14ac:dyDescent="0.3">
      <c r="A335" s="15">
        <v>43518</v>
      </c>
      <c r="B335" t="s">
        <v>2792</v>
      </c>
      <c r="C335">
        <v>160</v>
      </c>
      <c r="D335">
        <f>IF(Сделки[[#This Row],[Тип сделки]]="Продажа",-1*Сделки[[#This Row],[Количество]],Сделки[[#This Row],[Количество]])</f>
        <v>160</v>
      </c>
      <c r="E335">
        <f>VLOOKUP(Сделки[[#This Row],[Дата сделки]],Акции[],2)*Сделки[[#This Row],[Количество_net]]</f>
        <v>12803.199999999999</v>
      </c>
    </row>
    <row r="336" spans="1:5" x14ac:dyDescent="0.3">
      <c r="A336" s="15">
        <v>43525</v>
      </c>
      <c r="B336" t="s">
        <v>2792</v>
      </c>
      <c r="C336">
        <v>370</v>
      </c>
      <c r="D336">
        <f>IF(Сделки[[#This Row],[Тип сделки]]="Продажа",-1*Сделки[[#This Row],[Количество]],Сделки[[#This Row],[Количество]])</f>
        <v>370</v>
      </c>
      <c r="E336">
        <f>VLOOKUP(Сделки[[#This Row],[Дата сделки]],Акции[],2)*Сделки[[#This Row],[Количество_net]]</f>
        <v>29636.999999999996</v>
      </c>
    </row>
    <row r="337" spans="1:5" x14ac:dyDescent="0.3">
      <c r="A337" s="15">
        <v>43532</v>
      </c>
      <c r="B337" t="s">
        <v>2793</v>
      </c>
      <c r="C337">
        <v>380</v>
      </c>
      <c r="D337">
        <f>IF(Сделки[[#This Row],[Тип сделки]]="Продажа",-1*Сделки[[#This Row],[Количество]],Сделки[[#This Row],[Количество]])</f>
        <v>-380</v>
      </c>
      <c r="E337">
        <f>VLOOKUP(Сделки[[#This Row],[Дата сделки]],Акции[],2)*Сделки[[#This Row],[Количество_net]]</f>
        <v>-29480.399999999998</v>
      </c>
    </row>
    <row r="338" spans="1:5" x14ac:dyDescent="0.3">
      <c r="A338" s="15">
        <v>43550</v>
      </c>
      <c r="B338" t="s">
        <v>2792</v>
      </c>
      <c r="C338">
        <v>370</v>
      </c>
      <c r="D338">
        <f>IF(Сделки[[#This Row],[Тип сделки]]="Продажа",-1*Сделки[[#This Row],[Количество]],Сделки[[#This Row],[Количество]])</f>
        <v>370</v>
      </c>
      <c r="E338">
        <f>VLOOKUP(Сделки[[#This Row],[Дата сделки]],Акции[],2)*Сделки[[#This Row],[Количество_net]]</f>
        <v>29881.200000000001</v>
      </c>
    </row>
    <row r="339" spans="1:5" x14ac:dyDescent="0.3">
      <c r="A339" s="15">
        <v>43559</v>
      </c>
      <c r="B339" t="s">
        <v>2792</v>
      </c>
      <c r="C339">
        <v>250</v>
      </c>
      <c r="D339">
        <f>IF(Сделки[[#This Row],[Тип сделки]]="Продажа",-1*Сделки[[#This Row],[Количество]],Сделки[[#This Row],[Количество]])</f>
        <v>250</v>
      </c>
      <c r="E339">
        <f>VLOOKUP(Сделки[[#This Row],[Дата сделки]],Акции[],2)*Сделки[[#This Row],[Количество_net]]</f>
        <v>20702.5</v>
      </c>
    </row>
    <row r="340" spans="1:5" x14ac:dyDescent="0.3">
      <c r="A340" s="15">
        <v>43559</v>
      </c>
      <c r="B340" t="s">
        <v>2792</v>
      </c>
      <c r="C340">
        <v>250</v>
      </c>
      <c r="D340">
        <f>IF(Сделки[[#This Row],[Тип сделки]]="Продажа",-1*Сделки[[#This Row],[Количество]],Сделки[[#This Row],[Количество]])</f>
        <v>250</v>
      </c>
      <c r="E340">
        <f>VLOOKUP(Сделки[[#This Row],[Дата сделки]],Акции[],2)*Сделки[[#This Row],[Количество_net]]</f>
        <v>20702.5</v>
      </c>
    </row>
    <row r="341" spans="1:5" x14ac:dyDescent="0.3">
      <c r="A341" s="15">
        <v>43560</v>
      </c>
      <c r="B341" t="s">
        <v>2793</v>
      </c>
      <c r="C341">
        <v>120</v>
      </c>
      <c r="D341">
        <f>IF(Сделки[[#This Row],[Тип сделки]]="Продажа",-1*Сделки[[#This Row],[Количество]],Сделки[[#This Row],[Количество]])</f>
        <v>-120</v>
      </c>
      <c r="E341">
        <f>VLOOKUP(Сделки[[#This Row],[Дата сделки]],Акции[],2)*Сделки[[#This Row],[Количество_net]]</f>
        <v>-10014</v>
      </c>
    </row>
    <row r="342" spans="1:5" x14ac:dyDescent="0.3">
      <c r="A342" s="15">
        <v>43565</v>
      </c>
      <c r="B342" t="s">
        <v>2793</v>
      </c>
      <c r="C342">
        <v>280</v>
      </c>
      <c r="D342">
        <f>IF(Сделки[[#This Row],[Тип сделки]]="Продажа",-1*Сделки[[#This Row],[Количество]],Сделки[[#This Row],[Количество]])</f>
        <v>-280</v>
      </c>
      <c r="E342">
        <f>VLOOKUP(Сделки[[#This Row],[Дата сделки]],Акции[],2)*Сделки[[#This Row],[Количество_net]]</f>
        <v>-23226</v>
      </c>
    </row>
    <row r="343" spans="1:5" x14ac:dyDescent="0.3">
      <c r="A343" s="15">
        <v>43571</v>
      </c>
      <c r="B343" t="s">
        <v>2793</v>
      </c>
      <c r="C343">
        <v>220</v>
      </c>
      <c r="D343">
        <f>IF(Сделки[[#This Row],[Тип сделки]]="Продажа",-1*Сделки[[#This Row],[Количество]],Сделки[[#This Row],[Количество]])</f>
        <v>-220</v>
      </c>
      <c r="E343">
        <f>VLOOKUP(Сделки[[#This Row],[Дата сделки]],Акции[],2)*Сделки[[#This Row],[Количество_net]]</f>
        <v>-17646.199999999997</v>
      </c>
    </row>
    <row r="344" spans="1:5" x14ac:dyDescent="0.3">
      <c r="A344" s="15">
        <v>43580</v>
      </c>
      <c r="B344" t="s">
        <v>2792</v>
      </c>
      <c r="C344">
        <v>140</v>
      </c>
      <c r="D344">
        <f>IF(Сделки[[#This Row],[Тип сделки]]="Продажа",-1*Сделки[[#This Row],[Количество]],Сделки[[#This Row],[Количество]])</f>
        <v>140</v>
      </c>
      <c r="E344">
        <f>VLOOKUP(Сделки[[#This Row],[Дата сделки]],Акции[],2)*Сделки[[#This Row],[Количество_net]]</f>
        <v>11107.6</v>
      </c>
    </row>
    <row r="345" spans="1:5" x14ac:dyDescent="0.3">
      <c r="A345" s="15">
        <v>43584</v>
      </c>
      <c r="B345" t="s">
        <v>2793</v>
      </c>
      <c r="C345">
        <v>260</v>
      </c>
      <c r="D345">
        <f>IF(Сделки[[#This Row],[Тип сделки]]="Продажа",-1*Сделки[[#This Row],[Количество]],Сделки[[#This Row],[Количество]])</f>
        <v>-260</v>
      </c>
      <c r="E345">
        <f>VLOOKUP(Сделки[[#This Row],[Дата сделки]],Акции[],2)*Сделки[[#This Row],[Количество_net]]</f>
        <v>-20878</v>
      </c>
    </row>
    <row r="346" spans="1:5" x14ac:dyDescent="0.3">
      <c r="A346" s="15">
        <v>43591</v>
      </c>
      <c r="B346" t="s">
        <v>2793</v>
      </c>
      <c r="C346">
        <v>420</v>
      </c>
      <c r="D346">
        <f>IF(Сделки[[#This Row],[Тип сделки]]="Продажа",-1*Сделки[[#This Row],[Количество]],Сделки[[#This Row],[Количество]])</f>
        <v>-420</v>
      </c>
      <c r="E346">
        <f>VLOOKUP(Сделки[[#This Row],[Дата сделки]],Акции[],2)*Сделки[[#This Row],[Количество_net]]</f>
        <v>-33289.200000000004</v>
      </c>
    </row>
    <row r="347" spans="1:5" x14ac:dyDescent="0.3">
      <c r="A347" s="15">
        <v>43591</v>
      </c>
      <c r="B347" t="s">
        <v>2792</v>
      </c>
      <c r="C347">
        <v>440</v>
      </c>
      <c r="D347">
        <f>IF(Сделки[[#This Row],[Тип сделки]]="Продажа",-1*Сделки[[#This Row],[Количество]],Сделки[[#This Row],[Количество]])</f>
        <v>440</v>
      </c>
      <c r="E347">
        <f>VLOOKUP(Сделки[[#This Row],[Дата сделки]],Акции[],2)*Сделки[[#This Row],[Количество_net]]</f>
        <v>34874.400000000001</v>
      </c>
    </row>
    <row r="348" spans="1:5" x14ac:dyDescent="0.3">
      <c r="A348" s="15">
        <v>43599</v>
      </c>
      <c r="B348" t="s">
        <v>2793</v>
      </c>
      <c r="C348">
        <v>90</v>
      </c>
      <c r="D348">
        <f>IF(Сделки[[#This Row],[Тип сделки]]="Продажа",-1*Сделки[[#This Row],[Количество]],Сделки[[#This Row],[Количество]])</f>
        <v>-90</v>
      </c>
      <c r="E348">
        <f>VLOOKUP(Сделки[[#This Row],[Дата сделки]],Акции[],2)*Сделки[[#This Row],[Количество_net]]</f>
        <v>-7059.5999999999995</v>
      </c>
    </row>
    <row r="349" spans="1:5" x14ac:dyDescent="0.3">
      <c r="A349" s="15">
        <v>43601</v>
      </c>
      <c r="B349" t="s">
        <v>2793</v>
      </c>
      <c r="C349">
        <v>310</v>
      </c>
      <c r="D349">
        <f>IF(Сделки[[#This Row],[Тип сделки]]="Продажа",-1*Сделки[[#This Row],[Количество]],Сделки[[#This Row],[Количество]])</f>
        <v>-310</v>
      </c>
      <c r="E349">
        <f>VLOOKUP(Сделки[[#This Row],[Дата сделки]],Акции[],2)*Сделки[[#This Row],[Количество_net]]</f>
        <v>-24645</v>
      </c>
    </row>
    <row r="350" spans="1:5" x14ac:dyDescent="0.3">
      <c r="A350" s="15">
        <v>43605</v>
      </c>
      <c r="B350" t="s">
        <v>2792</v>
      </c>
      <c r="C350">
        <v>490</v>
      </c>
      <c r="D350">
        <f>IF(Сделки[[#This Row],[Тип сделки]]="Продажа",-1*Сделки[[#This Row],[Количество]],Сделки[[#This Row],[Количество]])</f>
        <v>490</v>
      </c>
      <c r="E350">
        <f>VLOOKUP(Сделки[[#This Row],[Дата сделки]],Акции[],2)*Сделки[[#This Row],[Количество_net]]</f>
        <v>39111.799999999996</v>
      </c>
    </row>
    <row r="351" spans="1:5" x14ac:dyDescent="0.3">
      <c r="A351" s="15">
        <v>43614</v>
      </c>
      <c r="B351" t="s">
        <v>2792</v>
      </c>
      <c r="C351">
        <v>120</v>
      </c>
      <c r="D351">
        <f>IF(Сделки[[#This Row],[Тип сделки]]="Продажа",-1*Сделки[[#This Row],[Количество]],Сделки[[#This Row],[Количество]])</f>
        <v>120</v>
      </c>
      <c r="E351">
        <f>VLOOKUP(Сделки[[#This Row],[Дата сделки]],Акции[],2)*Сделки[[#This Row],[Количество_net]]</f>
        <v>9367.2000000000007</v>
      </c>
    </row>
    <row r="352" spans="1:5" x14ac:dyDescent="0.3">
      <c r="A352" s="15">
        <v>43640</v>
      </c>
      <c r="B352" t="s">
        <v>2792</v>
      </c>
      <c r="C352">
        <v>30</v>
      </c>
      <c r="D352">
        <f>IF(Сделки[[#This Row],[Тип сделки]]="Продажа",-1*Сделки[[#This Row],[Количество]],Сделки[[#This Row],[Количество]])</f>
        <v>30</v>
      </c>
      <c r="E352">
        <f>VLOOKUP(Сделки[[#This Row],[Дата сделки]],Акции[],2)*Сделки[[#This Row],[Количество_net]]</f>
        <v>2353.5</v>
      </c>
    </row>
    <row r="353" spans="1:5" x14ac:dyDescent="0.3">
      <c r="A353" s="15">
        <v>43642</v>
      </c>
      <c r="B353" t="s">
        <v>2792</v>
      </c>
      <c r="C353">
        <v>350</v>
      </c>
      <c r="D353">
        <f>IF(Сделки[[#This Row],[Тип сделки]]="Продажа",-1*Сделки[[#This Row],[Количество]],Сделки[[#This Row],[Количество]])</f>
        <v>350</v>
      </c>
      <c r="E353">
        <f>VLOOKUP(Сделки[[#This Row],[Дата сделки]],Акции[],2)*Сделки[[#This Row],[Количество_net]]</f>
        <v>23800</v>
      </c>
    </row>
    <row r="354" spans="1:5" x14ac:dyDescent="0.3">
      <c r="A354" s="15">
        <v>43643</v>
      </c>
      <c r="B354" t="s">
        <v>2793</v>
      </c>
      <c r="C354">
        <v>420</v>
      </c>
      <c r="D354">
        <f>IF(Сделки[[#This Row],[Тип сделки]]="Продажа",-1*Сделки[[#This Row],[Количество]],Сделки[[#This Row],[Количество]])</f>
        <v>-420</v>
      </c>
      <c r="E354">
        <f>VLOOKUP(Сделки[[#This Row],[Дата сделки]],Акции[],2)*Сделки[[#This Row],[Количество_net]]</f>
        <v>-29400</v>
      </c>
    </row>
    <row r="355" spans="1:5" x14ac:dyDescent="0.3">
      <c r="A355" s="15">
        <v>43644</v>
      </c>
      <c r="B355" t="s">
        <v>2793</v>
      </c>
      <c r="C355">
        <v>130</v>
      </c>
      <c r="D355">
        <f>IF(Сделки[[#This Row],[Тип сделки]]="Продажа",-1*Сделки[[#This Row],[Количество]],Сделки[[#This Row],[Количество]])</f>
        <v>-130</v>
      </c>
      <c r="E355">
        <f>VLOOKUP(Сделки[[#This Row],[Дата сделки]],Акции[],2)*Сделки[[#This Row],[Количество_net]]</f>
        <v>-9453.6</v>
      </c>
    </row>
    <row r="356" spans="1:5" x14ac:dyDescent="0.3">
      <c r="A356" s="15">
        <v>43644</v>
      </c>
      <c r="B356" t="s">
        <v>2793</v>
      </c>
      <c r="C356">
        <v>270</v>
      </c>
      <c r="D356">
        <f>IF(Сделки[[#This Row],[Тип сделки]]="Продажа",-1*Сделки[[#This Row],[Количество]],Сделки[[#This Row],[Количество]])</f>
        <v>-270</v>
      </c>
      <c r="E356">
        <f>VLOOKUP(Сделки[[#This Row],[Дата сделки]],Акции[],2)*Сделки[[#This Row],[Количество_net]]</f>
        <v>-19634.400000000001</v>
      </c>
    </row>
    <row r="357" spans="1:5" x14ac:dyDescent="0.3">
      <c r="A357" s="15">
        <v>43644</v>
      </c>
      <c r="B357" t="s">
        <v>2793</v>
      </c>
      <c r="C357">
        <v>210</v>
      </c>
      <c r="D357">
        <f>IF(Сделки[[#This Row],[Тип сделки]]="Продажа",-1*Сделки[[#This Row],[Количество]],Сделки[[#This Row],[Количество]])</f>
        <v>-210</v>
      </c>
      <c r="E357">
        <f>VLOOKUP(Сделки[[#This Row],[Дата сделки]],Акции[],2)*Сделки[[#This Row],[Количество_net]]</f>
        <v>-15271.199999999999</v>
      </c>
    </row>
    <row r="358" spans="1:5" x14ac:dyDescent="0.3">
      <c r="A358" s="15">
        <v>43648</v>
      </c>
      <c r="B358" t="s">
        <v>2792</v>
      </c>
      <c r="C358">
        <v>230</v>
      </c>
      <c r="D358">
        <f>IF(Сделки[[#This Row],[Тип сделки]]="Продажа",-1*Сделки[[#This Row],[Количество]],Сделки[[#This Row],[Количество]])</f>
        <v>230</v>
      </c>
      <c r="E358">
        <f>VLOOKUP(Сделки[[#This Row],[Дата сделки]],Акции[],2)*Сделки[[#This Row],[Количество_net]]</f>
        <v>17072.900000000001</v>
      </c>
    </row>
    <row r="359" spans="1:5" x14ac:dyDescent="0.3">
      <c r="A359" s="15">
        <v>43655</v>
      </c>
      <c r="B359" t="s">
        <v>2792</v>
      </c>
      <c r="C359">
        <v>90</v>
      </c>
      <c r="D359">
        <f>IF(Сделки[[#This Row],[Тип сделки]]="Продажа",-1*Сделки[[#This Row],[Количество]],Сделки[[#This Row],[Количество]])</f>
        <v>90</v>
      </c>
      <c r="E359">
        <f>VLOOKUP(Сделки[[#This Row],[Дата сделки]],Акции[],2)*Сделки[[#This Row],[Количество_net]]</f>
        <v>6411.5999999999995</v>
      </c>
    </row>
    <row r="360" spans="1:5" x14ac:dyDescent="0.3">
      <c r="A360" s="15">
        <v>43656</v>
      </c>
      <c r="B360" t="s">
        <v>2792</v>
      </c>
      <c r="C360">
        <v>270</v>
      </c>
      <c r="D360">
        <f>IF(Сделки[[#This Row],[Тип сделки]]="Продажа",-1*Сделки[[#This Row],[Количество]],Сделки[[#This Row],[Количество]])</f>
        <v>270</v>
      </c>
      <c r="E360">
        <f>VLOOKUP(Сделки[[#This Row],[Дата сделки]],Акции[],2)*Сделки[[#This Row],[Количество_net]]</f>
        <v>19345.5</v>
      </c>
    </row>
    <row r="361" spans="1:5" x14ac:dyDescent="0.3">
      <c r="A361" s="15">
        <v>43657</v>
      </c>
      <c r="B361" t="s">
        <v>2793</v>
      </c>
      <c r="C361">
        <v>150</v>
      </c>
      <c r="D361">
        <f>IF(Сделки[[#This Row],[Тип сделки]]="Продажа",-1*Сделки[[#This Row],[Количество]],Сделки[[#This Row],[Количество]])</f>
        <v>-150</v>
      </c>
      <c r="E361">
        <f>VLOOKUP(Сделки[[#This Row],[Дата сделки]],Акции[],2)*Сделки[[#This Row],[Количество_net]]</f>
        <v>-10686</v>
      </c>
    </row>
    <row r="362" spans="1:5" x14ac:dyDescent="0.3">
      <c r="A362" s="15">
        <v>43658</v>
      </c>
      <c r="B362" t="s">
        <v>2793</v>
      </c>
      <c r="C362">
        <v>240</v>
      </c>
      <c r="D362">
        <f>IF(Сделки[[#This Row],[Тип сделки]]="Продажа",-1*Сделки[[#This Row],[Количество]],Сделки[[#This Row],[Количество]])</f>
        <v>-240</v>
      </c>
      <c r="E362">
        <f>VLOOKUP(Сделки[[#This Row],[Дата сделки]],Акции[],2)*Сделки[[#This Row],[Количество_net]]</f>
        <v>-16867.2</v>
      </c>
    </row>
    <row r="363" spans="1:5" x14ac:dyDescent="0.3">
      <c r="A363" s="15">
        <v>43665</v>
      </c>
      <c r="B363" t="s">
        <v>2793</v>
      </c>
      <c r="C363">
        <v>90</v>
      </c>
      <c r="D363">
        <f>IF(Сделки[[#This Row],[Тип сделки]]="Продажа",-1*Сделки[[#This Row],[Количество]],Сделки[[#This Row],[Количество]])</f>
        <v>-90</v>
      </c>
      <c r="E363">
        <f>VLOOKUP(Сделки[[#This Row],[Дата сделки]],Акции[],2)*Сделки[[#This Row],[Количество_net]]</f>
        <v>-6168.6</v>
      </c>
    </row>
    <row r="364" spans="1:5" x14ac:dyDescent="0.3">
      <c r="A364" s="15">
        <v>43669</v>
      </c>
      <c r="B364" t="s">
        <v>2793</v>
      </c>
      <c r="C364">
        <v>70</v>
      </c>
      <c r="D364">
        <f>IF(Сделки[[#This Row],[Тип сделки]]="Продажа",-1*Сделки[[#This Row],[Количество]],Сделки[[#This Row],[Количество]])</f>
        <v>-70</v>
      </c>
      <c r="E364">
        <f>VLOOKUP(Сделки[[#This Row],[Дата сделки]],Акции[],2)*Сделки[[#This Row],[Количество_net]]</f>
        <v>-4741.1000000000004</v>
      </c>
    </row>
    <row r="365" spans="1:5" x14ac:dyDescent="0.3">
      <c r="A365" s="15">
        <v>43670</v>
      </c>
      <c r="B365" t="s">
        <v>2792</v>
      </c>
      <c r="C365">
        <v>170</v>
      </c>
      <c r="D365">
        <f>IF(Сделки[[#This Row],[Тип сделки]]="Продажа",-1*Сделки[[#This Row],[Количество]],Сделки[[#This Row],[Количество]])</f>
        <v>170</v>
      </c>
      <c r="E365">
        <f>VLOOKUP(Сделки[[#This Row],[Дата сделки]],Акции[],2)*Сделки[[#This Row],[Количество_net]]</f>
        <v>11468.199999999999</v>
      </c>
    </row>
    <row r="366" spans="1:5" x14ac:dyDescent="0.3">
      <c r="A366" s="15">
        <v>43682</v>
      </c>
      <c r="B366" t="s">
        <v>2792</v>
      </c>
      <c r="C366">
        <v>40</v>
      </c>
      <c r="D366">
        <f>IF(Сделки[[#This Row],[Тип сделки]]="Продажа",-1*Сделки[[#This Row],[Количество]],Сделки[[#This Row],[Количество]])</f>
        <v>40</v>
      </c>
      <c r="E366">
        <f>VLOOKUP(Сделки[[#This Row],[Дата сделки]],Акции[],2)*Сделки[[#This Row],[Количество_net]]</f>
        <v>2609.2000000000003</v>
      </c>
    </row>
    <row r="367" spans="1:5" x14ac:dyDescent="0.3">
      <c r="A367" s="15">
        <v>43685</v>
      </c>
      <c r="B367" t="s">
        <v>2793</v>
      </c>
      <c r="C367">
        <v>140</v>
      </c>
      <c r="D367">
        <f>IF(Сделки[[#This Row],[Тип сделки]]="Продажа",-1*Сделки[[#This Row],[Количество]],Сделки[[#This Row],[Количество]])</f>
        <v>-140</v>
      </c>
      <c r="E367">
        <f>VLOOKUP(Сделки[[#This Row],[Дата сделки]],Акции[],2)*Сделки[[#This Row],[Количество_net]]</f>
        <v>-9163</v>
      </c>
    </row>
    <row r="368" spans="1:5" x14ac:dyDescent="0.3">
      <c r="A368" s="15">
        <v>43686</v>
      </c>
      <c r="B368" t="s">
        <v>2793</v>
      </c>
      <c r="C368">
        <v>260</v>
      </c>
      <c r="D368">
        <f>IF(Сделки[[#This Row],[Тип сделки]]="Продажа",-1*Сделки[[#This Row],[Количество]],Сделки[[#This Row],[Количество]])</f>
        <v>-260</v>
      </c>
      <c r="E368">
        <f>VLOOKUP(Сделки[[#This Row],[Дата сделки]],Акции[],2)*Сделки[[#This Row],[Количество_net]]</f>
        <v>-17050.8</v>
      </c>
    </row>
    <row r="369" spans="1:5" x14ac:dyDescent="0.3">
      <c r="A369" s="15">
        <v>43689</v>
      </c>
      <c r="B369" t="s">
        <v>2792</v>
      </c>
      <c r="C369">
        <v>420</v>
      </c>
      <c r="D369">
        <f>IF(Сделки[[#This Row],[Тип сделки]]="Продажа",-1*Сделки[[#This Row],[Количество]],Сделки[[#This Row],[Количество]])</f>
        <v>420</v>
      </c>
      <c r="E369">
        <f>VLOOKUP(Сделки[[#This Row],[Дата сделки]],Акции[],2)*Сделки[[#This Row],[Количество_net]]</f>
        <v>27102.600000000002</v>
      </c>
    </row>
    <row r="370" spans="1:5" x14ac:dyDescent="0.3">
      <c r="A370" s="15">
        <v>43689</v>
      </c>
      <c r="B370" t="s">
        <v>2793</v>
      </c>
      <c r="C370">
        <v>250</v>
      </c>
      <c r="D370">
        <f>IF(Сделки[[#This Row],[Тип сделки]]="Продажа",-1*Сделки[[#This Row],[Количество]],Сделки[[#This Row],[Количество]])</f>
        <v>-250</v>
      </c>
      <c r="E370">
        <f>VLOOKUP(Сделки[[#This Row],[Дата сделки]],Акции[],2)*Сделки[[#This Row],[Количество_net]]</f>
        <v>-16132.5</v>
      </c>
    </row>
    <row r="371" spans="1:5" x14ac:dyDescent="0.3">
      <c r="A371" s="15">
        <v>43689</v>
      </c>
      <c r="B371" t="s">
        <v>2793</v>
      </c>
      <c r="C371">
        <v>390</v>
      </c>
      <c r="D371">
        <f>IF(Сделки[[#This Row],[Тип сделки]]="Продажа",-1*Сделки[[#This Row],[Количество]],Сделки[[#This Row],[Количество]])</f>
        <v>-390</v>
      </c>
      <c r="E371">
        <f>VLOOKUP(Сделки[[#This Row],[Дата сделки]],Акции[],2)*Сделки[[#This Row],[Количество_net]]</f>
        <v>-25166.7</v>
      </c>
    </row>
    <row r="372" spans="1:5" x14ac:dyDescent="0.3">
      <c r="A372" s="15">
        <v>43690</v>
      </c>
      <c r="B372" t="s">
        <v>2792</v>
      </c>
      <c r="C372">
        <v>250</v>
      </c>
      <c r="D372">
        <f>IF(Сделки[[#This Row],[Тип сделки]]="Продажа",-1*Сделки[[#This Row],[Количество]],Сделки[[#This Row],[Количество]])</f>
        <v>250</v>
      </c>
      <c r="E372">
        <f>VLOOKUP(Сделки[[#This Row],[Дата сделки]],Акции[],2)*Сделки[[#This Row],[Количество_net]]</f>
        <v>16252.500000000002</v>
      </c>
    </row>
    <row r="373" spans="1:5" x14ac:dyDescent="0.3">
      <c r="A373" s="15">
        <v>43691</v>
      </c>
      <c r="B373" t="s">
        <v>2792</v>
      </c>
      <c r="C373">
        <v>470</v>
      </c>
      <c r="D373">
        <f>IF(Сделки[[#This Row],[Тип сделки]]="Продажа",-1*Сделки[[#This Row],[Количество]],Сделки[[#This Row],[Количество]])</f>
        <v>470</v>
      </c>
      <c r="E373">
        <f>VLOOKUP(Сделки[[#This Row],[Дата сделки]],Акции[],2)*Сделки[[#This Row],[Количество_net]]</f>
        <v>29845</v>
      </c>
    </row>
    <row r="374" spans="1:5" x14ac:dyDescent="0.3">
      <c r="A374" s="15">
        <v>43691</v>
      </c>
      <c r="B374" t="s">
        <v>2792</v>
      </c>
      <c r="C374">
        <v>380</v>
      </c>
      <c r="D374">
        <f>IF(Сделки[[#This Row],[Тип сделки]]="Продажа",-1*Сделки[[#This Row],[Количество]],Сделки[[#This Row],[Количество]])</f>
        <v>380</v>
      </c>
      <c r="E374">
        <f>VLOOKUP(Сделки[[#This Row],[Дата сделки]],Акции[],2)*Сделки[[#This Row],[Количество_net]]</f>
        <v>24130</v>
      </c>
    </row>
    <row r="375" spans="1:5" x14ac:dyDescent="0.3">
      <c r="A375" s="15">
        <v>43692</v>
      </c>
      <c r="B375" t="s">
        <v>2792</v>
      </c>
      <c r="C375">
        <v>360</v>
      </c>
      <c r="D375">
        <f>IF(Сделки[[#This Row],[Тип сделки]]="Продажа",-1*Сделки[[#This Row],[Количество]],Сделки[[#This Row],[Количество]])</f>
        <v>360</v>
      </c>
      <c r="E375">
        <f>VLOOKUP(Сделки[[#This Row],[Дата сделки]],Акции[],2)*Сделки[[#This Row],[Количество_net]]</f>
        <v>22672.799999999999</v>
      </c>
    </row>
    <row r="376" spans="1:5" x14ac:dyDescent="0.3">
      <c r="A376" s="15">
        <v>43692</v>
      </c>
      <c r="B376" t="s">
        <v>2793</v>
      </c>
      <c r="C376">
        <v>440</v>
      </c>
      <c r="D376">
        <f>IF(Сделки[[#This Row],[Тип сделки]]="Продажа",-1*Сделки[[#This Row],[Количество]],Сделки[[#This Row],[Количество]])</f>
        <v>-440</v>
      </c>
      <c r="E376">
        <f>VLOOKUP(Сделки[[#This Row],[Дата сделки]],Акции[],2)*Сделки[[#This Row],[Количество_net]]</f>
        <v>-27711.199999999997</v>
      </c>
    </row>
    <row r="377" spans="1:5" x14ac:dyDescent="0.3">
      <c r="A377" s="15">
        <v>43703</v>
      </c>
      <c r="B377" t="s">
        <v>2792</v>
      </c>
      <c r="C377">
        <v>490</v>
      </c>
      <c r="D377">
        <f>IF(Сделки[[#This Row],[Тип сделки]]="Продажа",-1*Сделки[[#This Row],[Количество]],Сделки[[#This Row],[Количество]])</f>
        <v>490</v>
      </c>
      <c r="E377">
        <f>VLOOKUP(Сделки[[#This Row],[Дата сделки]],Акции[],2)*Сделки[[#This Row],[Количество_net]]</f>
        <v>32565.399999999998</v>
      </c>
    </row>
    <row r="378" spans="1:5" x14ac:dyDescent="0.3">
      <c r="A378" s="15">
        <v>43707</v>
      </c>
      <c r="B378" t="s">
        <v>2793</v>
      </c>
      <c r="C378">
        <v>50</v>
      </c>
      <c r="D378">
        <f>IF(Сделки[[#This Row],[Тип сделки]]="Продажа",-1*Сделки[[#This Row],[Количество]],Сделки[[#This Row],[Количество]])</f>
        <v>-50</v>
      </c>
      <c r="E378">
        <f>VLOOKUP(Сделки[[#This Row],[Дата сделки]],Акции[],2)*Сделки[[#This Row],[Количество_net]]</f>
        <v>-3286.9999999999995</v>
      </c>
    </row>
    <row r="379" spans="1:5" x14ac:dyDescent="0.3">
      <c r="A379" s="15">
        <v>43711</v>
      </c>
      <c r="B379" t="s">
        <v>2792</v>
      </c>
      <c r="C379">
        <v>270</v>
      </c>
      <c r="D379">
        <f>IF(Сделки[[#This Row],[Тип сделки]]="Продажа",-1*Сделки[[#This Row],[Количество]],Сделки[[#This Row],[Количество]])</f>
        <v>270</v>
      </c>
      <c r="E379">
        <f>VLOOKUP(Сделки[[#This Row],[Дата сделки]],Акции[],2)*Сделки[[#This Row],[Количество_net]]</f>
        <v>17658</v>
      </c>
    </row>
    <row r="380" spans="1:5" x14ac:dyDescent="0.3">
      <c r="A380" s="15">
        <v>43714</v>
      </c>
      <c r="B380" t="s">
        <v>2792</v>
      </c>
      <c r="C380">
        <v>350</v>
      </c>
      <c r="D380">
        <f>IF(Сделки[[#This Row],[Тип сделки]]="Продажа",-1*Сделки[[#This Row],[Количество]],Сделки[[#This Row],[Количество]])</f>
        <v>350</v>
      </c>
      <c r="E380">
        <f>VLOOKUP(Сделки[[#This Row],[Дата сделки]],Акции[],2)*Сделки[[#This Row],[Количество_net]]</f>
        <v>23667</v>
      </c>
    </row>
    <row r="381" spans="1:5" x14ac:dyDescent="0.3">
      <c r="A381" s="15">
        <v>43719</v>
      </c>
      <c r="B381" t="s">
        <v>2793</v>
      </c>
      <c r="C381">
        <v>390</v>
      </c>
      <c r="D381">
        <f>IF(Сделки[[#This Row],[Тип сделки]]="Продажа",-1*Сделки[[#This Row],[Количество]],Сделки[[#This Row],[Количество]])</f>
        <v>-390</v>
      </c>
      <c r="E381">
        <f>VLOOKUP(Сделки[[#This Row],[Дата сделки]],Акции[],2)*Сделки[[#This Row],[Количество_net]]</f>
        <v>-27101.1</v>
      </c>
    </row>
    <row r="382" spans="1:5" x14ac:dyDescent="0.3">
      <c r="A382" s="15">
        <v>43725</v>
      </c>
      <c r="B382" t="s">
        <v>2793</v>
      </c>
      <c r="C382">
        <v>240</v>
      </c>
      <c r="D382">
        <f>IF(Сделки[[#This Row],[Тип сделки]]="Продажа",-1*Сделки[[#This Row],[Количество]],Сделки[[#This Row],[Количество]])</f>
        <v>-240</v>
      </c>
      <c r="E382">
        <f>VLOOKUP(Сделки[[#This Row],[Дата сделки]],Акции[],2)*Сделки[[#This Row],[Количество_net]]</f>
        <v>-17184</v>
      </c>
    </row>
    <row r="383" spans="1:5" x14ac:dyDescent="0.3">
      <c r="A383" s="15">
        <v>43726</v>
      </c>
      <c r="B383" t="s">
        <v>2792</v>
      </c>
      <c r="C383">
        <v>260</v>
      </c>
      <c r="D383">
        <f>IF(Сделки[[#This Row],[Тип сделки]]="Продажа",-1*Сделки[[#This Row],[Количество]],Сделки[[#This Row],[Количество]])</f>
        <v>260</v>
      </c>
      <c r="E383">
        <f>VLOOKUP(Сделки[[#This Row],[Дата сделки]],Акции[],2)*Сделки[[#This Row],[Количество_net]]</f>
        <v>18530.2</v>
      </c>
    </row>
    <row r="384" spans="1:5" x14ac:dyDescent="0.3">
      <c r="A384" s="15">
        <v>43728</v>
      </c>
      <c r="B384" t="s">
        <v>2792</v>
      </c>
      <c r="C384">
        <v>190</v>
      </c>
      <c r="D384">
        <f>IF(Сделки[[#This Row],[Тип сделки]]="Продажа",-1*Сделки[[#This Row],[Количество]],Сделки[[#This Row],[Количество]])</f>
        <v>190</v>
      </c>
      <c r="E384">
        <f>VLOOKUP(Сделки[[#This Row],[Дата сделки]],Акции[],2)*Сделки[[#This Row],[Количество_net]]</f>
        <v>13754.1</v>
      </c>
    </row>
    <row r="385" spans="1:5" x14ac:dyDescent="0.3">
      <c r="A385" s="15">
        <v>43728</v>
      </c>
      <c r="B385" t="s">
        <v>2792</v>
      </c>
      <c r="C385">
        <v>250</v>
      </c>
      <c r="D385">
        <f>IF(Сделки[[#This Row],[Тип сделки]]="Продажа",-1*Сделки[[#This Row],[Количество]],Сделки[[#This Row],[Количество]])</f>
        <v>250</v>
      </c>
      <c r="E385">
        <f>VLOOKUP(Сделки[[#This Row],[Дата сделки]],Акции[],2)*Сделки[[#This Row],[Количество_net]]</f>
        <v>18097.5</v>
      </c>
    </row>
    <row r="386" spans="1:5" x14ac:dyDescent="0.3">
      <c r="A386" s="15">
        <v>43732</v>
      </c>
      <c r="B386" t="s">
        <v>2793</v>
      </c>
      <c r="C386">
        <v>110</v>
      </c>
      <c r="D386">
        <f>IF(Сделки[[#This Row],[Тип сделки]]="Продажа",-1*Сделки[[#This Row],[Количество]],Сделки[[#This Row],[Количество]])</f>
        <v>-110</v>
      </c>
      <c r="E386">
        <f>VLOOKUP(Сделки[[#This Row],[Дата сделки]],Акции[],2)*Сделки[[#This Row],[Количество_net]]</f>
        <v>-8024.5</v>
      </c>
    </row>
    <row r="387" spans="1:5" x14ac:dyDescent="0.3">
      <c r="A387" s="15">
        <v>43733</v>
      </c>
      <c r="B387" t="s">
        <v>2793</v>
      </c>
      <c r="C387">
        <v>90</v>
      </c>
      <c r="D387">
        <f>IF(Сделки[[#This Row],[Тип сделки]]="Продажа",-1*Сделки[[#This Row],[Количество]],Сделки[[#This Row],[Количество]])</f>
        <v>-90</v>
      </c>
      <c r="E387">
        <f>VLOOKUP(Сделки[[#This Row],[Дата сделки]],Акции[],2)*Сделки[[#This Row],[Количество_net]]</f>
        <v>-6488.1</v>
      </c>
    </row>
    <row r="388" spans="1:5" x14ac:dyDescent="0.3">
      <c r="A388" s="15">
        <v>43738</v>
      </c>
      <c r="B388" t="s">
        <v>2792</v>
      </c>
      <c r="C388">
        <v>10</v>
      </c>
      <c r="D388">
        <f>IF(Сделки[[#This Row],[Тип сделки]]="Продажа",-1*Сделки[[#This Row],[Количество]],Сделки[[#This Row],[Количество]])</f>
        <v>10</v>
      </c>
      <c r="E388">
        <f>VLOOKUP(Сделки[[#This Row],[Дата сделки]],Акции[],2)*Сделки[[#This Row],[Количество_net]]</f>
        <v>757.2</v>
      </c>
    </row>
    <row r="389" spans="1:5" x14ac:dyDescent="0.3">
      <c r="A389" s="15">
        <v>43739</v>
      </c>
      <c r="B389" t="s">
        <v>2793</v>
      </c>
      <c r="C389">
        <v>70</v>
      </c>
      <c r="D389">
        <f>IF(Сделки[[#This Row],[Тип сделки]]="Продажа",-1*Сделки[[#This Row],[Количество]],Сделки[[#This Row],[Количество]])</f>
        <v>-70</v>
      </c>
      <c r="E389">
        <f>VLOOKUP(Сделки[[#This Row],[Дата сделки]],Акции[],2)*Сделки[[#This Row],[Количество_net]]</f>
        <v>-5126.1000000000004</v>
      </c>
    </row>
    <row r="390" spans="1:5" x14ac:dyDescent="0.3">
      <c r="A390" s="15">
        <v>43740</v>
      </c>
      <c r="B390" t="s">
        <v>2793</v>
      </c>
      <c r="C390">
        <v>180</v>
      </c>
      <c r="D390">
        <f>IF(Сделки[[#This Row],[Тип сделки]]="Продажа",-1*Сделки[[#This Row],[Количество]],Сделки[[#This Row],[Количество]])</f>
        <v>-180</v>
      </c>
      <c r="E390">
        <f>VLOOKUP(Сделки[[#This Row],[Дата сделки]],Акции[],2)*Сделки[[#This Row],[Количество_net]]</f>
        <v>-12983.4</v>
      </c>
    </row>
    <row r="391" spans="1:5" x14ac:dyDescent="0.3">
      <c r="A391" s="15">
        <v>43749</v>
      </c>
      <c r="B391" t="s">
        <v>2793</v>
      </c>
      <c r="C391">
        <v>330</v>
      </c>
      <c r="D391">
        <f>IF(Сделки[[#This Row],[Тип сделки]]="Продажа",-1*Сделки[[#This Row],[Количество]],Сделки[[#This Row],[Количество]])</f>
        <v>-330</v>
      </c>
      <c r="E391">
        <f>VLOOKUP(Сделки[[#This Row],[Дата сделки]],Акции[],2)*Сделки[[#This Row],[Количество_net]]</f>
        <v>-24297.899999999998</v>
      </c>
    </row>
    <row r="392" spans="1:5" x14ac:dyDescent="0.3">
      <c r="A392" s="15">
        <v>43755</v>
      </c>
      <c r="B392" t="s">
        <v>2792</v>
      </c>
      <c r="C392">
        <v>210</v>
      </c>
      <c r="D392">
        <f>IF(Сделки[[#This Row],[Тип сделки]]="Продажа",-1*Сделки[[#This Row],[Количество]],Сделки[[#This Row],[Количество]])</f>
        <v>210</v>
      </c>
      <c r="E392">
        <f>VLOOKUP(Сделки[[#This Row],[Дата сделки]],Акции[],2)*Сделки[[#This Row],[Количество_net]]</f>
        <v>15779.4</v>
      </c>
    </row>
    <row r="393" spans="1:5" x14ac:dyDescent="0.3">
      <c r="A393" s="15">
        <v>43762</v>
      </c>
      <c r="B393" t="s">
        <v>2793</v>
      </c>
      <c r="C393">
        <v>350</v>
      </c>
      <c r="D393">
        <f>IF(Сделки[[#This Row],[Тип сделки]]="Продажа",-1*Сделки[[#This Row],[Количество]],Сделки[[#This Row],[Количество]])</f>
        <v>-350</v>
      </c>
      <c r="E393">
        <f>VLOOKUP(Сделки[[#This Row],[Дата сделки]],Акции[],2)*Сделки[[#This Row],[Количество_net]]</f>
        <v>-26880</v>
      </c>
    </row>
    <row r="394" spans="1:5" x14ac:dyDescent="0.3">
      <c r="A394" s="15">
        <v>43769</v>
      </c>
      <c r="B394" t="s">
        <v>2792</v>
      </c>
      <c r="C394">
        <v>370</v>
      </c>
      <c r="D394">
        <f>IF(Сделки[[#This Row],[Тип сделки]]="Продажа",-1*Сделки[[#This Row],[Количество]],Сделки[[#This Row],[Количество]])</f>
        <v>370</v>
      </c>
      <c r="E394">
        <f>VLOOKUP(Сделки[[#This Row],[Дата сделки]],Акции[],2)*Сделки[[#This Row],[Количество_net]]</f>
        <v>29433.5</v>
      </c>
    </row>
    <row r="395" spans="1:5" x14ac:dyDescent="0.3">
      <c r="A395" s="15">
        <v>43770</v>
      </c>
      <c r="B395" t="s">
        <v>2793</v>
      </c>
      <c r="C395">
        <v>470</v>
      </c>
      <c r="D395">
        <f>IF(Сделки[[#This Row],[Тип сделки]]="Продажа",-1*Сделки[[#This Row],[Количество]],Сделки[[#This Row],[Количество]])</f>
        <v>-470</v>
      </c>
      <c r="E395">
        <f>VLOOKUP(Сделки[[#This Row],[Дата сделки]],Акции[],2)*Сделки[[#This Row],[Количество_net]]</f>
        <v>-38422.5</v>
      </c>
    </row>
    <row r="396" spans="1:5" x14ac:dyDescent="0.3">
      <c r="A396" s="15">
        <v>43775</v>
      </c>
      <c r="B396" t="s">
        <v>2792</v>
      </c>
      <c r="C396">
        <v>100</v>
      </c>
      <c r="D396">
        <f>IF(Сделки[[#This Row],[Тип сделки]]="Продажа",-1*Сделки[[#This Row],[Количество]],Сделки[[#This Row],[Количество]])</f>
        <v>100</v>
      </c>
      <c r="E396">
        <f>VLOOKUP(Сделки[[#This Row],[Дата сделки]],Акции[],2)*Сделки[[#This Row],[Количество_net]]</f>
        <v>8208</v>
      </c>
    </row>
    <row r="397" spans="1:5" x14ac:dyDescent="0.3">
      <c r="A397" s="15">
        <v>43777</v>
      </c>
      <c r="B397" t="s">
        <v>2792</v>
      </c>
      <c r="C397">
        <v>210</v>
      </c>
      <c r="D397">
        <f>IF(Сделки[[#This Row],[Тип сделки]]="Продажа",-1*Сделки[[#This Row],[Количество]],Сделки[[#This Row],[Количество]])</f>
        <v>210</v>
      </c>
      <c r="E397">
        <f>VLOOKUP(Сделки[[#This Row],[Дата сделки]],Акции[],2)*Сделки[[#This Row],[Количество_net]]</f>
        <v>17894.099999999999</v>
      </c>
    </row>
    <row r="398" spans="1:5" x14ac:dyDescent="0.3">
      <c r="A398" s="15">
        <v>43780</v>
      </c>
      <c r="B398" t="s">
        <v>2792</v>
      </c>
      <c r="C398">
        <v>210</v>
      </c>
      <c r="D398">
        <f>IF(Сделки[[#This Row],[Тип сделки]]="Продажа",-1*Сделки[[#This Row],[Количество]],Сделки[[#This Row],[Количество]])</f>
        <v>210</v>
      </c>
      <c r="E398">
        <f>VLOOKUP(Сделки[[#This Row],[Дата сделки]],Акции[],2)*Сделки[[#This Row],[Количество_net]]</f>
        <v>17988.599999999999</v>
      </c>
    </row>
    <row r="399" spans="1:5" x14ac:dyDescent="0.3">
      <c r="A399" s="15">
        <v>43782</v>
      </c>
      <c r="B399" t="s">
        <v>2793</v>
      </c>
      <c r="C399">
        <v>190</v>
      </c>
      <c r="D399">
        <f>IF(Сделки[[#This Row],[Тип сделки]]="Продажа",-1*Сделки[[#This Row],[Количество]],Сделки[[#This Row],[Количество]])</f>
        <v>-190</v>
      </c>
      <c r="E399">
        <f>VLOOKUP(Сделки[[#This Row],[Дата сделки]],Акции[],2)*Сделки[[#This Row],[Количество_net]]</f>
        <v>-16465.399999999998</v>
      </c>
    </row>
    <row r="400" spans="1:5" x14ac:dyDescent="0.3">
      <c r="A400" s="15">
        <v>43789</v>
      </c>
      <c r="B400" t="s">
        <v>2792</v>
      </c>
      <c r="C400">
        <v>50</v>
      </c>
      <c r="D400">
        <f>IF(Сделки[[#This Row],[Тип сделки]]="Продажа",-1*Сделки[[#This Row],[Количество]],Сделки[[#This Row],[Количество]])</f>
        <v>50</v>
      </c>
      <c r="E400">
        <f>VLOOKUP(Сделки[[#This Row],[Дата сделки]],Акции[],2)*Сделки[[#This Row],[Количество_net]]</f>
        <v>4360</v>
      </c>
    </row>
    <row r="401" spans="1:5" x14ac:dyDescent="0.3">
      <c r="A401" s="15">
        <v>43798</v>
      </c>
      <c r="B401" t="s">
        <v>2792</v>
      </c>
      <c r="C401">
        <v>340</v>
      </c>
      <c r="D401">
        <f>IF(Сделки[[#This Row],[Тип сделки]]="Продажа",-1*Сделки[[#This Row],[Количество]],Сделки[[#This Row],[Количество]])</f>
        <v>340</v>
      </c>
      <c r="E401">
        <f>VLOOKUP(Сделки[[#This Row],[Дата сделки]],Акции[],2)*Сделки[[#This Row],[Количество_net]]</f>
        <v>29828.2</v>
      </c>
    </row>
    <row r="402" spans="1:5" x14ac:dyDescent="0.3">
      <c r="A402" s="15">
        <v>43802</v>
      </c>
      <c r="B402" t="s">
        <v>2793</v>
      </c>
      <c r="C402">
        <v>220</v>
      </c>
      <c r="D402">
        <f>IF(Сделки[[#This Row],[Тип сделки]]="Продажа",-1*Сделки[[#This Row],[Количество]],Сделки[[#This Row],[Количество]])</f>
        <v>-220</v>
      </c>
      <c r="E402">
        <f>VLOOKUP(Сделки[[#This Row],[Дата сделки]],Акции[],2)*Сделки[[#This Row],[Количество_net]]</f>
        <v>-18909</v>
      </c>
    </row>
    <row r="403" spans="1:5" x14ac:dyDescent="0.3">
      <c r="A403" s="15">
        <v>43805</v>
      </c>
      <c r="B403" t="s">
        <v>2793</v>
      </c>
      <c r="C403">
        <v>270</v>
      </c>
      <c r="D403">
        <f>IF(Сделки[[#This Row],[Тип сделки]]="Продажа",-1*Сделки[[#This Row],[Количество]],Сделки[[#This Row],[Количество]])</f>
        <v>-270</v>
      </c>
      <c r="E403">
        <f>VLOOKUP(Сделки[[#This Row],[Дата сделки]],Акции[],2)*Сделки[[#This Row],[Количество_net]]</f>
        <v>-23484.600000000002</v>
      </c>
    </row>
    <row r="404" spans="1:5" x14ac:dyDescent="0.3">
      <c r="A404" s="15">
        <v>43808</v>
      </c>
      <c r="B404" t="s">
        <v>2792</v>
      </c>
      <c r="C404">
        <v>180</v>
      </c>
      <c r="D404">
        <f>IF(Сделки[[#This Row],[Тип сделки]]="Продажа",-1*Сделки[[#This Row],[Количество]],Сделки[[#This Row],[Количество]])</f>
        <v>180</v>
      </c>
      <c r="E404">
        <f>VLOOKUP(Сделки[[#This Row],[Дата сделки]],Акции[],2)*Сделки[[#This Row],[Количество_net]]</f>
        <v>15559.199999999999</v>
      </c>
    </row>
    <row r="405" spans="1:5" x14ac:dyDescent="0.3">
      <c r="A405" s="15">
        <v>43810</v>
      </c>
      <c r="B405" t="s">
        <v>2792</v>
      </c>
      <c r="C405">
        <v>90</v>
      </c>
      <c r="D405">
        <f>IF(Сделки[[#This Row],[Тип сделки]]="Продажа",-1*Сделки[[#This Row],[Количество]],Сделки[[#This Row],[Количество]])</f>
        <v>90</v>
      </c>
      <c r="E405">
        <f>VLOOKUP(Сделки[[#This Row],[Дата сделки]],Акции[],2)*Сделки[[#This Row],[Количество_net]]</f>
        <v>7803</v>
      </c>
    </row>
    <row r="406" spans="1:5" x14ac:dyDescent="0.3">
      <c r="A406" s="15">
        <v>43822</v>
      </c>
      <c r="B406" t="s">
        <v>2793</v>
      </c>
      <c r="C406">
        <v>50</v>
      </c>
      <c r="D406">
        <f>IF(Сделки[[#This Row],[Тип сделки]]="Продажа",-1*Сделки[[#This Row],[Количество]],Сделки[[#This Row],[Количество]])</f>
        <v>-50</v>
      </c>
      <c r="E406">
        <f>VLOOKUP(Сделки[[#This Row],[Дата сделки]],Акции[],2)*Сделки[[#This Row],[Количество_net]]</f>
        <v>-4512.5</v>
      </c>
    </row>
    <row r="407" spans="1:5" x14ac:dyDescent="0.3">
      <c r="A407" s="15">
        <v>43826</v>
      </c>
      <c r="B407" t="s">
        <v>2792</v>
      </c>
      <c r="C407">
        <v>270</v>
      </c>
      <c r="D407">
        <f>IF(Сделки[[#This Row],[Тип сделки]]="Продажа",-1*Сделки[[#This Row],[Количество]],Сделки[[#This Row],[Количество]])</f>
        <v>270</v>
      </c>
      <c r="E407">
        <f>VLOOKUP(Сделки[[#This Row],[Дата сделки]],Акции[],2)*Сделки[[#This Row],[Количество_net]]</f>
        <v>24084</v>
      </c>
    </row>
    <row r="408" spans="1:5" x14ac:dyDescent="0.3">
      <c r="A408" s="15">
        <v>43836</v>
      </c>
      <c r="B408" t="s">
        <v>2792</v>
      </c>
      <c r="C408">
        <v>400</v>
      </c>
      <c r="D408">
        <f>IF(Сделки[[#This Row],[Тип сделки]]="Продажа",-1*Сделки[[#This Row],[Количество]],Сделки[[#This Row],[Количество]])</f>
        <v>400</v>
      </c>
      <c r="E408">
        <f>VLOOKUP(Сделки[[#This Row],[Дата сделки]],Акции[],2)*Сделки[[#This Row],[Количество_net]]</f>
        <v>35760</v>
      </c>
    </row>
    <row r="409" spans="1:5" x14ac:dyDescent="0.3">
      <c r="A409" s="15">
        <v>43837</v>
      </c>
      <c r="B409" t="s">
        <v>2792</v>
      </c>
      <c r="C409">
        <v>280</v>
      </c>
      <c r="D409">
        <f>IF(Сделки[[#This Row],[Тип сделки]]="Продажа",-1*Сделки[[#This Row],[Количество]],Сделки[[#This Row],[Количество]])</f>
        <v>280</v>
      </c>
      <c r="E409">
        <f>VLOOKUP(Сделки[[#This Row],[Дата сделки]],Акции[],2)*Сделки[[#This Row],[Количество_net]]</f>
        <v>24889.200000000001</v>
      </c>
    </row>
    <row r="410" spans="1:5" x14ac:dyDescent="0.3">
      <c r="A410" s="15">
        <v>43838</v>
      </c>
      <c r="B410" t="s">
        <v>2793</v>
      </c>
      <c r="C410">
        <v>280</v>
      </c>
      <c r="D410">
        <f>IF(Сделки[[#This Row],[Тип сделки]]="Продажа",-1*Сделки[[#This Row],[Количество]],Сделки[[#This Row],[Количество]])</f>
        <v>-280</v>
      </c>
      <c r="E410">
        <f>VLOOKUP(Сделки[[#This Row],[Дата сделки]],Акции[],2)*Сделки[[#This Row],[Количество_net]]</f>
        <v>-25065.599999999999</v>
      </c>
    </row>
    <row r="411" spans="1:5" x14ac:dyDescent="0.3">
      <c r="A411" s="15">
        <v>43839</v>
      </c>
      <c r="B411" t="s">
        <v>2793</v>
      </c>
      <c r="C411">
        <v>270</v>
      </c>
      <c r="D411">
        <f>IF(Сделки[[#This Row],[Тип сделки]]="Продажа",-1*Сделки[[#This Row],[Количество]],Сделки[[#This Row],[Количество]])</f>
        <v>-270</v>
      </c>
      <c r="E411">
        <f>VLOOKUP(Сделки[[#This Row],[Дата сделки]],Акции[],2)*Сделки[[#This Row],[Количество_net]]</f>
        <v>-24356.699999999997</v>
      </c>
    </row>
    <row r="412" spans="1:5" x14ac:dyDescent="0.3">
      <c r="A412" s="15">
        <v>43840</v>
      </c>
      <c r="B412" t="s">
        <v>2792</v>
      </c>
      <c r="C412">
        <v>200</v>
      </c>
      <c r="D412">
        <f>IF(Сделки[[#This Row],[Тип сделки]]="Продажа",-1*Сделки[[#This Row],[Количество]],Сделки[[#This Row],[Количество]])</f>
        <v>200</v>
      </c>
      <c r="E412">
        <f>VLOOKUP(Сделки[[#This Row],[Дата сделки]],Акции[],2)*Сделки[[#This Row],[Количество_net]]</f>
        <v>17812</v>
      </c>
    </row>
    <row r="413" spans="1:5" x14ac:dyDescent="0.3">
      <c r="A413" s="15">
        <v>43844</v>
      </c>
      <c r="B413" t="s">
        <v>2793</v>
      </c>
      <c r="C413">
        <v>370</v>
      </c>
      <c r="D413">
        <f>IF(Сделки[[#This Row],[Тип сделки]]="Продажа",-1*Сделки[[#This Row],[Количество]],Сделки[[#This Row],[Количество]])</f>
        <v>-370</v>
      </c>
      <c r="E413">
        <f>VLOOKUP(Сделки[[#This Row],[Дата сделки]],Акции[],2)*Сделки[[#This Row],[Количество_net]]</f>
        <v>-32634</v>
      </c>
    </row>
    <row r="414" spans="1:5" x14ac:dyDescent="0.3">
      <c r="A414" s="15">
        <v>43852</v>
      </c>
      <c r="B414" t="s">
        <v>2793</v>
      </c>
      <c r="C414">
        <v>150</v>
      </c>
      <c r="D414">
        <f>IF(Сделки[[#This Row],[Тип сделки]]="Продажа",-1*Сделки[[#This Row],[Количество]],Сделки[[#This Row],[Количество]])</f>
        <v>-150</v>
      </c>
      <c r="E414">
        <f>VLOOKUP(Сделки[[#This Row],[Дата сделки]],Акции[],2)*Сделки[[#This Row],[Количество_net]]</f>
        <v>-13081.499999999998</v>
      </c>
    </row>
    <row r="415" spans="1:5" x14ac:dyDescent="0.3">
      <c r="A415" s="15">
        <v>43854</v>
      </c>
      <c r="B415" t="s">
        <v>2793</v>
      </c>
      <c r="C415">
        <v>220</v>
      </c>
      <c r="D415">
        <f>IF(Сделки[[#This Row],[Тип сделки]]="Продажа",-1*Сделки[[#This Row],[Количество]],Сделки[[#This Row],[Количество]])</f>
        <v>-220</v>
      </c>
      <c r="E415">
        <f>VLOOKUP(Сделки[[#This Row],[Дата сделки]],Акции[],2)*Сделки[[#This Row],[Количество_net]]</f>
        <v>-18378.800000000003</v>
      </c>
    </row>
    <row r="416" spans="1:5" x14ac:dyDescent="0.3">
      <c r="A416" s="15">
        <v>43858</v>
      </c>
      <c r="B416" t="s">
        <v>2793</v>
      </c>
      <c r="C416">
        <v>500</v>
      </c>
      <c r="D416">
        <f>IF(Сделки[[#This Row],[Тип сделки]]="Продажа",-1*Сделки[[#This Row],[Количество]],Сделки[[#This Row],[Количество]])</f>
        <v>-500</v>
      </c>
      <c r="E416">
        <f>VLOOKUP(Сделки[[#This Row],[Дата сделки]],Акции[],2)*Сделки[[#This Row],[Количество_net]]</f>
        <v>-41885</v>
      </c>
    </row>
    <row r="417" spans="1:5" x14ac:dyDescent="0.3">
      <c r="A417" s="15">
        <v>43859</v>
      </c>
      <c r="B417" t="s">
        <v>2792</v>
      </c>
      <c r="C417">
        <v>440</v>
      </c>
      <c r="D417">
        <f>IF(Сделки[[#This Row],[Тип сделки]]="Продажа",-1*Сделки[[#This Row],[Количество]],Сделки[[#This Row],[Количество]])</f>
        <v>440</v>
      </c>
      <c r="E417">
        <f>VLOOKUP(Сделки[[#This Row],[Дата сделки]],Акции[],2)*Сделки[[#This Row],[Количество_net]]</f>
        <v>36608</v>
      </c>
    </row>
    <row r="418" spans="1:5" x14ac:dyDescent="0.3">
      <c r="A418" s="15">
        <v>43866</v>
      </c>
      <c r="B418" t="s">
        <v>2792</v>
      </c>
      <c r="C418">
        <v>0</v>
      </c>
      <c r="D418">
        <f>IF(Сделки[[#This Row],[Тип сделки]]="Продажа",-1*Сделки[[#This Row],[Количество]],Сделки[[#This Row],[Количество]])</f>
        <v>0</v>
      </c>
      <c r="E418">
        <f>VLOOKUP(Сделки[[#This Row],[Дата сделки]],Акции[],2)*Сделки[[#This Row],[Количество_net]]</f>
        <v>0</v>
      </c>
    </row>
    <row r="419" spans="1:5" x14ac:dyDescent="0.3">
      <c r="A419" s="15">
        <v>43867</v>
      </c>
      <c r="B419" t="s">
        <v>2793</v>
      </c>
      <c r="C419">
        <v>280</v>
      </c>
      <c r="D419">
        <f>IF(Сделки[[#This Row],[Тип сделки]]="Продажа",-1*Сделки[[#This Row],[Количество]],Сделки[[#This Row],[Количество]])</f>
        <v>-280</v>
      </c>
      <c r="E419">
        <f>VLOOKUP(Сделки[[#This Row],[Дата сделки]],Акции[],2)*Сделки[[#This Row],[Количество_net]]</f>
        <v>-24410.400000000001</v>
      </c>
    </row>
    <row r="420" spans="1:5" x14ac:dyDescent="0.3">
      <c r="A420" s="15">
        <v>43871</v>
      </c>
      <c r="B420" t="s">
        <v>2792</v>
      </c>
      <c r="C420">
        <v>10</v>
      </c>
      <c r="D420">
        <f>IF(Сделки[[#This Row],[Тип сделки]]="Продажа",-1*Сделки[[#This Row],[Количество]],Сделки[[#This Row],[Количество]])</f>
        <v>10</v>
      </c>
      <c r="E420">
        <f>VLOOKUP(Сделки[[#This Row],[Дата сделки]],Акции[],2)*Сделки[[#This Row],[Количество_net]]</f>
        <v>947.5</v>
      </c>
    </row>
    <row r="421" spans="1:5" x14ac:dyDescent="0.3">
      <c r="A421" s="15">
        <v>43871</v>
      </c>
      <c r="B421" t="s">
        <v>2793</v>
      </c>
      <c r="C421">
        <v>290</v>
      </c>
      <c r="D421">
        <f>IF(Сделки[[#This Row],[Тип сделки]]="Продажа",-1*Сделки[[#This Row],[Количество]],Сделки[[#This Row],[Количество]])</f>
        <v>-290</v>
      </c>
      <c r="E421">
        <f>VLOOKUP(Сделки[[#This Row],[Дата сделки]],Акции[],2)*Сделки[[#This Row],[Количество_net]]</f>
        <v>-27477.5</v>
      </c>
    </row>
    <row r="422" spans="1:5" x14ac:dyDescent="0.3">
      <c r="A422" s="15">
        <v>43872</v>
      </c>
      <c r="B422" t="s">
        <v>2793</v>
      </c>
      <c r="C422">
        <v>230</v>
      </c>
      <c r="D422">
        <f>IF(Сделки[[#This Row],[Тип сделки]]="Продажа",-1*Сделки[[#This Row],[Количество]],Сделки[[#This Row],[Количество]])</f>
        <v>-230</v>
      </c>
      <c r="E422">
        <f>VLOOKUP(Сделки[[#This Row],[Дата сделки]],Акции[],2)*Сделки[[#This Row],[Количество_net]]</f>
        <v>-22080</v>
      </c>
    </row>
    <row r="423" spans="1:5" x14ac:dyDescent="0.3">
      <c r="A423" s="15">
        <v>43879</v>
      </c>
      <c r="B423" t="s">
        <v>2793</v>
      </c>
      <c r="C423">
        <v>130</v>
      </c>
      <c r="D423">
        <f>IF(Сделки[[#This Row],[Тип сделки]]="Продажа",-1*Сделки[[#This Row],[Количество]],Сделки[[#This Row],[Количество]])</f>
        <v>-130</v>
      </c>
      <c r="E423">
        <f>VLOOKUP(Сделки[[#This Row],[Дата сделки]],Акции[],2)*Сделки[[#This Row],[Количество_net]]</f>
        <v>-12169.3</v>
      </c>
    </row>
    <row r="424" spans="1:5" x14ac:dyDescent="0.3">
      <c r="A424" s="15">
        <v>43886</v>
      </c>
      <c r="B424" t="s">
        <v>2792</v>
      </c>
      <c r="C424">
        <v>130</v>
      </c>
      <c r="D424">
        <f>IF(Сделки[[#This Row],[Тип сделки]]="Продажа",-1*Сделки[[#This Row],[Количество]],Сделки[[#This Row],[Количество]])</f>
        <v>130</v>
      </c>
      <c r="E424">
        <f>VLOOKUP(Сделки[[#This Row],[Дата сделки]],Акции[],2)*Сделки[[#This Row],[Количество_net]]</f>
        <v>11593.400000000001</v>
      </c>
    </row>
    <row r="425" spans="1:5" x14ac:dyDescent="0.3">
      <c r="A425" s="15">
        <v>43887</v>
      </c>
      <c r="B425" t="s">
        <v>2793</v>
      </c>
      <c r="C425">
        <v>380</v>
      </c>
      <c r="D425">
        <f>IF(Сделки[[#This Row],[Тип сделки]]="Продажа",-1*Сделки[[#This Row],[Количество]],Сделки[[#This Row],[Количество]])</f>
        <v>-380</v>
      </c>
      <c r="E425">
        <f>VLOOKUP(Сделки[[#This Row],[Дата сделки]],Акции[],2)*Сделки[[#This Row],[Количество_net]]</f>
        <v>-33595.799999999996</v>
      </c>
    </row>
    <row r="426" spans="1:5" x14ac:dyDescent="0.3">
      <c r="A426" s="15">
        <v>43887</v>
      </c>
      <c r="B426" t="s">
        <v>2793</v>
      </c>
      <c r="C426">
        <v>440</v>
      </c>
      <c r="D426">
        <f>IF(Сделки[[#This Row],[Тип сделки]]="Продажа",-1*Сделки[[#This Row],[Количество]],Сделки[[#This Row],[Количество]])</f>
        <v>-440</v>
      </c>
      <c r="E426">
        <f>VLOOKUP(Сделки[[#This Row],[Дата сделки]],Акции[],2)*Сделки[[#This Row],[Количество_net]]</f>
        <v>-38900.400000000001</v>
      </c>
    </row>
    <row r="427" spans="1:5" x14ac:dyDescent="0.3">
      <c r="A427" s="15">
        <v>43892</v>
      </c>
      <c r="B427" t="s">
        <v>2792</v>
      </c>
      <c r="C427">
        <v>410</v>
      </c>
      <c r="D427">
        <f>IF(Сделки[[#This Row],[Тип сделки]]="Продажа",-1*Сделки[[#This Row],[Количество]],Сделки[[#This Row],[Количество]])</f>
        <v>410</v>
      </c>
      <c r="E427">
        <f>VLOOKUP(Сделки[[#This Row],[Дата сделки]],Акции[],2)*Сделки[[#This Row],[Количество_net]]</f>
        <v>36362.9</v>
      </c>
    </row>
    <row r="428" spans="1:5" x14ac:dyDescent="0.3">
      <c r="A428" s="15">
        <v>43893</v>
      </c>
      <c r="B428" t="s">
        <v>2792</v>
      </c>
      <c r="C428">
        <v>360</v>
      </c>
      <c r="D428">
        <f>IF(Сделки[[#This Row],[Тип сделки]]="Продажа",-1*Сделки[[#This Row],[Количество]],Сделки[[#This Row],[Количество]])</f>
        <v>360</v>
      </c>
      <c r="E428">
        <f>VLOOKUP(Сделки[[#This Row],[Дата сделки]],Акции[],2)*Сделки[[#This Row],[Количество_net]]</f>
        <v>31525.199999999997</v>
      </c>
    </row>
    <row r="429" spans="1:5" x14ac:dyDescent="0.3">
      <c r="A429" s="15">
        <v>43899</v>
      </c>
      <c r="B429" t="s">
        <v>2793</v>
      </c>
      <c r="C429">
        <v>400</v>
      </c>
      <c r="D429">
        <f>IF(Сделки[[#This Row],[Тип сделки]]="Продажа",-1*Сделки[[#This Row],[Количество]],Сделки[[#This Row],[Количество]])</f>
        <v>-400</v>
      </c>
      <c r="E429">
        <f>VLOOKUP(Сделки[[#This Row],[Дата сделки]],Акции[],2)*Сделки[[#This Row],[Количество_net]]</f>
        <v>-34108</v>
      </c>
    </row>
    <row r="430" spans="1:5" x14ac:dyDescent="0.3">
      <c r="A430" s="15">
        <v>43899</v>
      </c>
      <c r="B430" t="s">
        <v>2792</v>
      </c>
      <c r="C430">
        <v>270</v>
      </c>
      <c r="D430">
        <f>IF(Сделки[[#This Row],[Тип сделки]]="Продажа",-1*Сделки[[#This Row],[Количество]],Сделки[[#This Row],[Количество]])</f>
        <v>270</v>
      </c>
      <c r="E430">
        <f>VLOOKUP(Сделки[[#This Row],[Дата сделки]],Акции[],2)*Сделки[[#This Row],[Количество_net]]</f>
        <v>23022.899999999998</v>
      </c>
    </row>
    <row r="431" spans="1:5" x14ac:dyDescent="0.3">
      <c r="A431" s="15">
        <v>43902</v>
      </c>
      <c r="B431" t="s">
        <v>2792</v>
      </c>
      <c r="C431">
        <v>0</v>
      </c>
      <c r="D431">
        <f>IF(Сделки[[#This Row],[Тип сделки]]="Продажа",-1*Сделки[[#This Row],[Количество]],Сделки[[#This Row],[Количество]])</f>
        <v>0</v>
      </c>
      <c r="E431">
        <f>VLOOKUP(Сделки[[#This Row],[Дата сделки]],Акции[],2)*Сделки[[#This Row],[Количество_net]]</f>
        <v>0</v>
      </c>
    </row>
    <row r="432" spans="1:5" x14ac:dyDescent="0.3">
      <c r="A432" s="15">
        <v>43910</v>
      </c>
      <c r="B432" t="s">
        <v>2793</v>
      </c>
      <c r="C432">
        <v>40</v>
      </c>
      <c r="D432">
        <f>IF(Сделки[[#This Row],[Тип сделки]]="Продажа",-1*Сделки[[#This Row],[Количество]],Сделки[[#This Row],[Количество]])</f>
        <v>-40</v>
      </c>
      <c r="E432">
        <f>VLOOKUP(Сделки[[#This Row],[Дата сделки]],Акции[],2)*Сделки[[#This Row],[Количество_net]]</f>
        <v>-2752.7999999999997</v>
      </c>
    </row>
    <row r="433" spans="1:5" x14ac:dyDescent="0.3">
      <c r="A433" s="15">
        <v>43915</v>
      </c>
      <c r="B433" t="s">
        <v>2793</v>
      </c>
      <c r="C433">
        <v>190</v>
      </c>
      <c r="D433">
        <f>IF(Сделки[[#This Row],[Тип сделки]]="Продажа",-1*Сделки[[#This Row],[Количество]],Сделки[[#This Row],[Количество]])</f>
        <v>-190</v>
      </c>
      <c r="E433">
        <f>VLOOKUP(Сделки[[#This Row],[Дата сделки]],Акции[],2)*Сделки[[#This Row],[Количество_net]]</f>
        <v>-12902.9</v>
      </c>
    </row>
    <row r="434" spans="1:5" x14ac:dyDescent="0.3">
      <c r="A434" s="15">
        <v>43915</v>
      </c>
      <c r="B434" t="s">
        <v>2793</v>
      </c>
      <c r="C434">
        <v>10</v>
      </c>
      <c r="D434">
        <f>IF(Сделки[[#This Row],[Тип сделки]]="Продажа",-1*Сделки[[#This Row],[Количество]],Сделки[[#This Row],[Количество]])</f>
        <v>-10</v>
      </c>
      <c r="E434">
        <f>VLOOKUP(Сделки[[#This Row],[Дата сделки]],Акции[],2)*Сделки[[#This Row],[Количество_net]]</f>
        <v>-679.09999999999991</v>
      </c>
    </row>
    <row r="435" spans="1:5" x14ac:dyDescent="0.3">
      <c r="A435" s="15">
        <v>43920</v>
      </c>
      <c r="B435" t="s">
        <v>2792</v>
      </c>
      <c r="C435">
        <v>240</v>
      </c>
      <c r="D435">
        <f>IF(Сделки[[#This Row],[Тип сделки]]="Продажа",-1*Сделки[[#This Row],[Количество]],Сделки[[#This Row],[Количество]])</f>
        <v>240</v>
      </c>
      <c r="E435">
        <f>VLOOKUP(Сделки[[#This Row],[Дата сделки]],Акции[],2)*Сделки[[#This Row],[Количество_net]]</f>
        <v>18057.599999999999</v>
      </c>
    </row>
    <row r="436" spans="1:5" x14ac:dyDescent="0.3">
      <c r="A436" s="15">
        <v>43921</v>
      </c>
      <c r="B436" t="s">
        <v>2793</v>
      </c>
      <c r="C436">
        <v>220</v>
      </c>
      <c r="D436">
        <f>IF(Сделки[[#This Row],[Тип сделки]]="Продажа",-1*Сделки[[#This Row],[Количество]],Сделки[[#This Row],[Количество]])</f>
        <v>-220</v>
      </c>
      <c r="E436">
        <f>VLOOKUP(Сделки[[#This Row],[Дата сделки]],Акции[],2)*Сделки[[#This Row],[Количество_net]]</f>
        <v>-16761.8</v>
      </c>
    </row>
    <row r="437" spans="1:5" x14ac:dyDescent="0.3">
      <c r="A437" s="15">
        <v>43934</v>
      </c>
      <c r="B437" t="s">
        <v>2792</v>
      </c>
      <c r="C437">
        <v>280</v>
      </c>
      <c r="D437">
        <f>IF(Сделки[[#This Row],[Тип сделки]]="Продажа",-1*Сделки[[#This Row],[Количество]],Сделки[[#This Row],[Количество]])</f>
        <v>280</v>
      </c>
      <c r="E437">
        <f>VLOOKUP(Сделки[[#This Row],[Дата сделки]],Акции[],2)*Сделки[[#This Row],[Количество_net]]</f>
        <v>22484</v>
      </c>
    </row>
    <row r="438" spans="1:5" x14ac:dyDescent="0.3">
      <c r="A438" s="15">
        <v>43937</v>
      </c>
      <c r="B438" t="s">
        <v>2793</v>
      </c>
      <c r="C438">
        <v>390</v>
      </c>
      <c r="D438">
        <f>IF(Сделки[[#This Row],[Тип сделки]]="Продажа",-1*Сделки[[#This Row],[Количество]],Сделки[[#This Row],[Количество]])</f>
        <v>-390</v>
      </c>
      <c r="E438">
        <f>VLOOKUP(Сделки[[#This Row],[Дата сделки]],Акции[],2)*Сделки[[#This Row],[Количество_net]]</f>
        <v>-31925.4</v>
      </c>
    </row>
    <row r="439" spans="1:5" x14ac:dyDescent="0.3">
      <c r="A439" s="15">
        <v>43943</v>
      </c>
      <c r="B439" t="s">
        <v>2793</v>
      </c>
      <c r="C439">
        <v>370</v>
      </c>
      <c r="D439">
        <f>IF(Сделки[[#This Row],[Тип сделки]]="Продажа",-1*Сделки[[#This Row],[Количество]],Сделки[[#This Row],[Количество]])</f>
        <v>-370</v>
      </c>
      <c r="E439">
        <f>VLOOKUP(Сделки[[#This Row],[Дата сделки]],Акции[],2)*Сделки[[#This Row],[Количество_net]]</f>
        <v>-30143.899999999998</v>
      </c>
    </row>
    <row r="440" spans="1:5" x14ac:dyDescent="0.3">
      <c r="A440" s="15">
        <v>43944</v>
      </c>
      <c r="B440" t="s">
        <v>2793</v>
      </c>
      <c r="C440">
        <v>120</v>
      </c>
      <c r="D440">
        <f>IF(Сделки[[#This Row],[Тип сделки]]="Продажа",-1*Сделки[[#This Row],[Количество]],Сделки[[#This Row],[Количество]])</f>
        <v>-120</v>
      </c>
      <c r="E440">
        <f>VLOOKUP(Сделки[[#This Row],[Дата сделки]],Акции[],2)*Сделки[[#This Row],[Количество_net]]</f>
        <v>-9844.8000000000011</v>
      </c>
    </row>
    <row r="441" spans="1:5" x14ac:dyDescent="0.3">
      <c r="A441" s="15">
        <v>43945</v>
      </c>
      <c r="B441" t="s">
        <v>2793</v>
      </c>
      <c r="C441">
        <v>180</v>
      </c>
      <c r="D441">
        <f>IF(Сделки[[#This Row],[Тип сделки]]="Продажа",-1*Сделки[[#This Row],[Количество]],Сделки[[#This Row],[Количество]])</f>
        <v>-180</v>
      </c>
      <c r="E441">
        <f>VLOOKUP(Сделки[[#This Row],[Дата сделки]],Акции[],2)*Сделки[[#This Row],[Количество_net]]</f>
        <v>-15046.2</v>
      </c>
    </row>
    <row r="442" spans="1:5" x14ac:dyDescent="0.3">
      <c r="A442" s="15">
        <v>43952</v>
      </c>
      <c r="B442" t="s">
        <v>2793</v>
      </c>
      <c r="C442">
        <v>450</v>
      </c>
      <c r="D442">
        <f>IF(Сделки[[#This Row],[Тип сделки]]="Продажа",-1*Сделки[[#This Row],[Количество]],Сделки[[#This Row],[Количество]])</f>
        <v>-450</v>
      </c>
      <c r="E442">
        <f>VLOOKUP(Сделки[[#This Row],[Дата сделки]],Акции[],2)*Сделки[[#This Row],[Количество_net]]</f>
        <v>-37278</v>
      </c>
    </row>
    <row r="443" spans="1:5" x14ac:dyDescent="0.3">
      <c r="A443" s="15">
        <v>43956</v>
      </c>
      <c r="B443" t="s">
        <v>2792</v>
      </c>
      <c r="C443">
        <v>390</v>
      </c>
      <c r="D443">
        <f>IF(Сделки[[#This Row],[Тип сделки]]="Продажа",-1*Сделки[[#This Row],[Количество]],Сделки[[#This Row],[Количество]])</f>
        <v>390</v>
      </c>
      <c r="E443">
        <f>VLOOKUP(Сделки[[#This Row],[Дата сделки]],Акции[],2)*Сделки[[#This Row],[Количество_net]]</f>
        <v>33294.300000000003</v>
      </c>
    </row>
    <row r="444" spans="1:5" x14ac:dyDescent="0.3">
      <c r="A444" s="15">
        <v>43956</v>
      </c>
      <c r="B444" t="s">
        <v>2792</v>
      </c>
      <c r="C444">
        <v>490</v>
      </c>
      <c r="D444">
        <f>IF(Сделки[[#This Row],[Тип сделки]]="Продажа",-1*Сделки[[#This Row],[Количество]],Сделки[[#This Row],[Количество]])</f>
        <v>490</v>
      </c>
      <c r="E444">
        <f>VLOOKUP(Сделки[[#This Row],[Дата сделки]],Акции[],2)*Сделки[[#This Row],[Количество_net]]</f>
        <v>41831.300000000003</v>
      </c>
    </row>
    <row r="445" spans="1:5" x14ac:dyDescent="0.3">
      <c r="A445" s="15">
        <v>43958</v>
      </c>
      <c r="B445" t="s">
        <v>2793</v>
      </c>
      <c r="C445">
        <v>330</v>
      </c>
      <c r="D445">
        <f>IF(Сделки[[#This Row],[Тип сделки]]="Продажа",-1*Сделки[[#This Row],[Количество]],Сделки[[#This Row],[Количество]])</f>
        <v>-330</v>
      </c>
      <c r="E445">
        <f>VLOOKUP(Сделки[[#This Row],[Дата сделки]],Акции[],2)*Сделки[[#This Row],[Количество_net]]</f>
        <v>-27792.6</v>
      </c>
    </row>
    <row r="446" spans="1:5" x14ac:dyDescent="0.3">
      <c r="A446" s="15">
        <v>43958</v>
      </c>
      <c r="B446" t="s">
        <v>2793</v>
      </c>
      <c r="C446">
        <v>150</v>
      </c>
      <c r="D446">
        <f>IF(Сделки[[#This Row],[Тип сделки]]="Продажа",-1*Сделки[[#This Row],[Количество]],Сделки[[#This Row],[Количество]])</f>
        <v>-150</v>
      </c>
      <c r="E446">
        <f>VLOOKUP(Сделки[[#This Row],[Дата сделки]],Акции[],2)*Сделки[[#This Row],[Количество_net]]</f>
        <v>-12633</v>
      </c>
    </row>
    <row r="447" spans="1:5" x14ac:dyDescent="0.3">
      <c r="A447" s="15">
        <v>43959</v>
      </c>
      <c r="B447" t="s">
        <v>2792</v>
      </c>
      <c r="C447">
        <v>430</v>
      </c>
      <c r="D447">
        <f>IF(Сделки[[#This Row],[Тип сделки]]="Продажа",-1*Сделки[[#This Row],[Количество]],Сделки[[#This Row],[Количество]])</f>
        <v>430</v>
      </c>
      <c r="E447">
        <f>VLOOKUP(Сделки[[#This Row],[Дата сделки]],Акции[],2)*Сделки[[#This Row],[Количество_net]]</f>
        <v>36102.799999999996</v>
      </c>
    </row>
    <row r="448" spans="1:5" x14ac:dyDescent="0.3">
      <c r="A448" s="15">
        <v>43966</v>
      </c>
      <c r="B448" t="s">
        <v>2792</v>
      </c>
      <c r="C448">
        <v>100</v>
      </c>
      <c r="D448">
        <f>IF(Сделки[[#This Row],[Тип сделки]]="Продажа",-1*Сделки[[#This Row],[Количество]],Сделки[[#This Row],[Количество]])</f>
        <v>100</v>
      </c>
      <c r="E448">
        <f>VLOOKUP(Сделки[[#This Row],[Дата сделки]],Акции[],2)*Сделки[[#This Row],[Количество_net]]</f>
        <v>9071</v>
      </c>
    </row>
    <row r="449" spans="1:5" x14ac:dyDescent="0.3">
      <c r="A449" s="15">
        <v>43966</v>
      </c>
      <c r="B449" t="s">
        <v>2792</v>
      </c>
      <c r="C449">
        <v>20</v>
      </c>
      <c r="D449">
        <f>IF(Сделки[[#This Row],[Тип сделки]]="Продажа",-1*Сделки[[#This Row],[Количество]],Сделки[[#This Row],[Количество]])</f>
        <v>20</v>
      </c>
      <c r="E449">
        <f>VLOOKUP(Сделки[[#This Row],[Дата сделки]],Акции[],2)*Сделки[[#This Row],[Количество_net]]</f>
        <v>1814.1999999999998</v>
      </c>
    </row>
    <row r="450" spans="1:5" x14ac:dyDescent="0.3">
      <c r="A450" s="15">
        <v>43970</v>
      </c>
      <c r="B450" t="s">
        <v>2792</v>
      </c>
      <c r="C450">
        <v>50</v>
      </c>
      <c r="D450">
        <f>IF(Сделки[[#This Row],[Тип сделки]]="Продажа",-1*Сделки[[#This Row],[Количество]],Сделки[[#This Row],[Количество]])</f>
        <v>50</v>
      </c>
      <c r="E450">
        <f>VLOOKUP(Сделки[[#This Row],[Дата сделки]],Акции[],2)*Сделки[[#This Row],[Количество_net]]</f>
        <v>4560</v>
      </c>
    </row>
    <row r="451" spans="1:5" x14ac:dyDescent="0.3">
      <c r="A451" s="15">
        <v>43970</v>
      </c>
      <c r="B451" t="s">
        <v>2792</v>
      </c>
      <c r="C451">
        <v>390</v>
      </c>
      <c r="D451">
        <f>IF(Сделки[[#This Row],[Тип сделки]]="Продажа",-1*Сделки[[#This Row],[Количество]],Сделки[[#This Row],[Количество]])</f>
        <v>390</v>
      </c>
      <c r="E451">
        <f>VLOOKUP(Сделки[[#This Row],[Дата сделки]],Акции[],2)*Сделки[[#This Row],[Количество_net]]</f>
        <v>35568</v>
      </c>
    </row>
    <row r="452" spans="1:5" x14ac:dyDescent="0.3">
      <c r="A452" s="15">
        <v>43979</v>
      </c>
      <c r="B452" t="s">
        <v>2792</v>
      </c>
      <c r="C452">
        <v>460</v>
      </c>
      <c r="D452">
        <f>IF(Сделки[[#This Row],[Тип сделки]]="Продажа",-1*Сделки[[#This Row],[Количество]],Сделки[[#This Row],[Количество]])</f>
        <v>460</v>
      </c>
      <c r="E452">
        <f>VLOOKUP(Сделки[[#This Row],[Дата сделки]],Акции[],2)*Сделки[[#This Row],[Количество_net]]</f>
        <v>41413.800000000003</v>
      </c>
    </row>
    <row r="453" spans="1:5" x14ac:dyDescent="0.3">
      <c r="A453" s="15">
        <v>43979</v>
      </c>
      <c r="B453" t="s">
        <v>2793</v>
      </c>
      <c r="C453">
        <v>40</v>
      </c>
      <c r="D453">
        <f>IF(Сделки[[#This Row],[Тип сделки]]="Продажа",-1*Сделки[[#This Row],[Количество]],Сделки[[#This Row],[Количество]])</f>
        <v>-40</v>
      </c>
      <c r="E453">
        <f>VLOOKUP(Сделки[[#This Row],[Дата сделки]],Акции[],2)*Сделки[[#This Row],[Количество_net]]</f>
        <v>-3601.2</v>
      </c>
    </row>
    <row r="454" spans="1:5" x14ac:dyDescent="0.3">
      <c r="A454" s="15">
        <v>43980</v>
      </c>
      <c r="B454" t="s">
        <v>2792</v>
      </c>
      <c r="C454">
        <v>270</v>
      </c>
      <c r="D454">
        <f>IF(Сделки[[#This Row],[Тип сделки]]="Продажа",-1*Сделки[[#This Row],[Количество]],Сделки[[#This Row],[Количество]])</f>
        <v>270</v>
      </c>
      <c r="E454">
        <f>VLOOKUP(Сделки[[#This Row],[Дата сделки]],Акции[],2)*Сделки[[#This Row],[Количество_net]]</f>
        <v>25020.9</v>
      </c>
    </row>
    <row r="455" spans="1:5" x14ac:dyDescent="0.3">
      <c r="A455" s="15">
        <v>43984</v>
      </c>
      <c r="B455" t="s">
        <v>2793</v>
      </c>
      <c r="C455">
        <v>330</v>
      </c>
      <c r="D455">
        <f>IF(Сделки[[#This Row],[Тип сделки]]="Продажа",-1*Сделки[[#This Row],[Количество]],Сделки[[#This Row],[Количество]])</f>
        <v>-330</v>
      </c>
      <c r="E455">
        <f>VLOOKUP(Сделки[[#This Row],[Дата сделки]],Акции[],2)*Сделки[[#This Row],[Количество_net]]</f>
        <v>-30043.200000000001</v>
      </c>
    </row>
    <row r="456" spans="1:5" x14ac:dyDescent="0.3">
      <c r="A456" s="15">
        <v>43987</v>
      </c>
      <c r="B456" t="s">
        <v>2793</v>
      </c>
      <c r="C456">
        <v>120</v>
      </c>
      <c r="D456">
        <f>IF(Сделки[[#This Row],[Тип сделки]]="Продажа",-1*Сделки[[#This Row],[Количество]],Сделки[[#This Row],[Количество]])</f>
        <v>-120</v>
      </c>
      <c r="E456">
        <f>VLOOKUP(Сделки[[#This Row],[Дата сделки]],Акции[],2)*Сделки[[#This Row],[Количество_net]]</f>
        <v>-11262</v>
      </c>
    </row>
    <row r="457" spans="1:5" x14ac:dyDescent="0.3">
      <c r="A457" s="15">
        <v>43987</v>
      </c>
      <c r="B457" t="s">
        <v>2793</v>
      </c>
      <c r="C457">
        <v>360</v>
      </c>
      <c r="D457">
        <f>IF(Сделки[[#This Row],[Тип сделки]]="Продажа",-1*Сделки[[#This Row],[Количество]],Сделки[[#This Row],[Количество]])</f>
        <v>-360</v>
      </c>
      <c r="E457">
        <f>VLOOKUP(Сделки[[#This Row],[Дата сделки]],Акции[],2)*Сделки[[#This Row],[Количество_net]]</f>
        <v>-33786</v>
      </c>
    </row>
    <row r="458" spans="1:5" x14ac:dyDescent="0.3">
      <c r="A458" s="15">
        <v>43997</v>
      </c>
      <c r="B458" t="s">
        <v>2793</v>
      </c>
      <c r="C458">
        <v>10</v>
      </c>
      <c r="D458">
        <f>IF(Сделки[[#This Row],[Тип сделки]]="Продажа",-1*Сделки[[#This Row],[Количество]],Сделки[[#This Row],[Количество]])</f>
        <v>-10</v>
      </c>
      <c r="E458">
        <f>VLOOKUP(Сделки[[#This Row],[Дата сделки]],Акции[],2)*Сделки[[#This Row],[Количество_net]]</f>
        <v>-930.8</v>
      </c>
    </row>
    <row r="459" spans="1:5" x14ac:dyDescent="0.3">
      <c r="A459" s="15">
        <v>43999</v>
      </c>
      <c r="B459" t="s">
        <v>2792</v>
      </c>
      <c r="C459">
        <v>0</v>
      </c>
      <c r="D459">
        <f>IF(Сделки[[#This Row],[Тип сделки]]="Продажа",-1*Сделки[[#This Row],[Количество]],Сделки[[#This Row],[Количество]])</f>
        <v>0</v>
      </c>
      <c r="E459">
        <f>VLOOKUP(Сделки[[#This Row],[Дата сделки]],Акции[],2)*Сделки[[#This Row],[Количество_net]]</f>
        <v>0</v>
      </c>
    </row>
    <row r="460" spans="1:5" x14ac:dyDescent="0.3">
      <c r="A460" s="15">
        <v>44001</v>
      </c>
      <c r="B460" t="s">
        <v>2792</v>
      </c>
      <c r="C460">
        <v>240</v>
      </c>
      <c r="D460">
        <f>IF(Сделки[[#This Row],[Тип сделки]]="Продажа",-1*Сделки[[#This Row],[Количество]],Сделки[[#This Row],[Количество]])</f>
        <v>240</v>
      </c>
      <c r="E460">
        <f>VLOOKUP(Сделки[[#This Row],[Дата сделки]],Акции[],2)*Сделки[[#This Row],[Количество_net]]</f>
        <v>23210.399999999998</v>
      </c>
    </row>
    <row r="461" spans="1:5" x14ac:dyDescent="0.3">
      <c r="A461" s="15">
        <v>44005</v>
      </c>
      <c r="B461" t="s">
        <v>2792</v>
      </c>
      <c r="C461">
        <v>20</v>
      </c>
      <c r="D461">
        <f>IF(Сделки[[#This Row],[Тип сделки]]="Продажа",-1*Сделки[[#This Row],[Количество]],Сделки[[#This Row],[Количество]])</f>
        <v>20</v>
      </c>
      <c r="E461">
        <f>VLOOKUP(Сделки[[#This Row],[Дата сделки]],Акции[],2)*Сделки[[#This Row],[Количество_net]]</f>
        <v>1946.2</v>
      </c>
    </row>
    <row r="462" spans="1:5" x14ac:dyDescent="0.3">
      <c r="A462" s="15">
        <v>44006</v>
      </c>
      <c r="B462" t="s">
        <v>2792</v>
      </c>
      <c r="C462">
        <v>310</v>
      </c>
      <c r="D462">
        <f>IF(Сделки[[#This Row],[Тип сделки]]="Продажа",-1*Сделки[[#This Row],[Количество]],Сделки[[#This Row],[Количество]])</f>
        <v>310</v>
      </c>
      <c r="E462">
        <f>VLOOKUP(Сделки[[#This Row],[Дата сделки]],Акции[],2)*Сделки[[#This Row],[Количество_net]]</f>
        <v>29493.4</v>
      </c>
    </row>
    <row r="463" spans="1:5" x14ac:dyDescent="0.3">
      <c r="A463" s="15">
        <v>44008</v>
      </c>
      <c r="B463" t="s">
        <v>2792</v>
      </c>
      <c r="C463">
        <v>330</v>
      </c>
      <c r="D463">
        <f>IF(Сделки[[#This Row],[Тип сделки]]="Продажа",-1*Сделки[[#This Row],[Количество]],Сделки[[#This Row],[Количество]])</f>
        <v>330</v>
      </c>
      <c r="E463">
        <f>VLOOKUP(Сделки[[#This Row],[Дата сделки]],Акции[],2)*Сделки[[#This Row],[Количество_net]]</f>
        <v>31722.899999999998</v>
      </c>
    </row>
    <row r="464" spans="1:5" x14ac:dyDescent="0.3">
      <c r="A464" s="15">
        <v>44021</v>
      </c>
      <c r="B464" t="s">
        <v>2793</v>
      </c>
      <c r="C464">
        <v>380</v>
      </c>
      <c r="D464">
        <f>IF(Сделки[[#This Row],[Тип сделки]]="Продажа",-1*Сделки[[#This Row],[Количество]],Сделки[[#This Row],[Количество]])</f>
        <v>-380</v>
      </c>
      <c r="E464">
        <f>VLOOKUP(Сделки[[#This Row],[Дата сделки]],Акции[],2)*Сделки[[#This Row],[Количество_net]]</f>
        <v>-37217.199999999997</v>
      </c>
    </row>
    <row r="465" spans="1:5" x14ac:dyDescent="0.3">
      <c r="A465" s="15">
        <v>44021</v>
      </c>
      <c r="B465" t="s">
        <v>2793</v>
      </c>
      <c r="C465">
        <v>90</v>
      </c>
      <c r="D465">
        <f>IF(Сделки[[#This Row],[Тип сделки]]="Продажа",-1*Сделки[[#This Row],[Количество]],Сделки[[#This Row],[Количество]])</f>
        <v>-90</v>
      </c>
      <c r="E465">
        <f>VLOOKUP(Сделки[[#This Row],[Дата сделки]],Акции[],2)*Сделки[[#This Row],[Количество_net]]</f>
        <v>-8814.6</v>
      </c>
    </row>
    <row r="466" spans="1:5" x14ac:dyDescent="0.3">
      <c r="A466" s="15">
        <v>44040</v>
      </c>
      <c r="B466" t="s">
        <v>2793</v>
      </c>
      <c r="C466">
        <v>190</v>
      </c>
      <c r="D466">
        <f>IF(Сделки[[#This Row],[Тип сделки]]="Продажа",-1*Сделки[[#This Row],[Количество]],Сделки[[#This Row],[Количество]])</f>
        <v>-190</v>
      </c>
      <c r="E466">
        <f>VLOOKUP(Сделки[[#This Row],[Дата сделки]],Акции[],2)*Сделки[[#This Row],[Количество_net]]</f>
        <v>-18374.899999999998</v>
      </c>
    </row>
    <row r="467" spans="1:5" x14ac:dyDescent="0.3">
      <c r="A467" s="15">
        <v>44046</v>
      </c>
      <c r="B467" t="s">
        <v>2792</v>
      </c>
      <c r="C467">
        <v>260</v>
      </c>
      <c r="D467">
        <f>IF(Сделки[[#This Row],[Тип сделки]]="Продажа",-1*Сделки[[#This Row],[Количество]],Сделки[[#This Row],[Количество]])</f>
        <v>260</v>
      </c>
      <c r="E467">
        <f>VLOOKUP(Сделки[[#This Row],[Дата сделки]],Акции[],2)*Сделки[[#This Row],[Количество_net]]</f>
        <v>24944.399999999998</v>
      </c>
    </row>
    <row r="468" spans="1:5" x14ac:dyDescent="0.3">
      <c r="A468" s="15">
        <v>44056</v>
      </c>
      <c r="B468" t="s">
        <v>2793</v>
      </c>
      <c r="C468">
        <v>380</v>
      </c>
      <c r="D468">
        <f>IF(Сделки[[#This Row],[Тип сделки]]="Продажа",-1*Сделки[[#This Row],[Количество]],Сделки[[#This Row],[Количество]])</f>
        <v>-380</v>
      </c>
      <c r="E468">
        <f>VLOOKUP(Сделки[[#This Row],[Дата сделки]],Акции[],2)*Сделки[[#This Row],[Количество_net]]</f>
        <v>-35978.400000000001</v>
      </c>
    </row>
    <row r="469" spans="1:5" x14ac:dyDescent="0.3">
      <c r="A469" s="15">
        <v>44061</v>
      </c>
      <c r="B469" t="s">
        <v>2792</v>
      </c>
      <c r="C469">
        <v>440</v>
      </c>
      <c r="D469">
        <f>IF(Сделки[[#This Row],[Тип сделки]]="Продажа",-1*Сделки[[#This Row],[Количество]],Сделки[[#This Row],[Количество]])</f>
        <v>440</v>
      </c>
      <c r="E469">
        <f>VLOOKUP(Сделки[[#This Row],[Дата сделки]],Акции[],2)*Сделки[[#This Row],[Количество_net]]</f>
        <v>42086</v>
      </c>
    </row>
    <row r="470" spans="1:5" x14ac:dyDescent="0.3">
      <c r="A470" s="15">
        <v>44064</v>
      </c>
      <c r="B470" t="s">
        <v>2792</v>
      </c>
      <c r="C470">
        <v>200</v>
      </c>
      <c r="D470">
        <f>IF(Сделки[[#This Row],[Тип сделки]]="Продажа",-1*Сделки[[#This Row],[Количество]],Сделки[[#This Row],[Количество]])</f>
        <v>200</v>
      </c>
      <c r="E470">
        <f>VLOOKUP(Сделки[[#This Row],[Дата сделки]],Акции[],2)*Сделки[[#This Row],[Количество_net]]</f>
        <v>18972</v>
      </c>
    </row>
    <row r="471" spans="1:5" x14ac:dyDescent="0.3">
      <c r="A471" s="15">
        <v>44067</v>
      </c>
      <c r="B471" t="s">
        <v>2792</v>
      </c>
      <c r="C471">
        <v>300</v>
      </c>
      <c r="D471">
        <f>IF(Сделки[[#This Row],[Тип сделки]]="Продажа",-1*Сделки[[#This Row],[Количество]],Сделки[[#This Row],[Количество]])</f>
        <v>300</v>
      </c>
      <c r="E471">
        <f>VLOOKUP(Сделки[[#This Row],[Дата сделки]],Акции[],2)*Сделки[[#This Row],[Количество_net]]</f>
        <v>28353</v>
      </c>
    </row>
    <row r="472" spans="1:5" x14ac:dyDescent="0.3">
      <c r="A472" s="15">
        <v>44074</v>
      </c>
      <c r="B472" t="s">
        <v>2792</v>
      </c>
      <c r="C472">
        <v>240</v>
      </c>
      <c r="D472">
        <f>IF(Сделки[[#This Row],[Тип сделки]]="Продажа",-1*Сделки[[#This Row],[Количество]],Сделки[[#This Row],[Количество]])</f>
        <v>240</v>
      </c>
      <c r="E472">
        <f>VLOOKUP(Сделки[[#This Row],[Дата сделки]],Акции[],2)*Сделки[[#This Row],[Количество_net]]</f>
        <v>22984.799999999999</v>
      </c>
    </row>
    <row r="473" spans="1:5" x14ac:dyDescent="0.3">
      <c r="A473" s="15">
        <v>44088</v>
      </c>
      <c r="B473" t="s">
        <v>2792</v>
      </c>
      <c r="C473">
        <v>190</v>
      </c>
      <c r="D473">
        <f>IF(Сделки[[#This Row],[Тип сделки]]="Продажа",-1*Сделки[[#This Row],[Количество]],Сделки[[#This Row],[Количество]])</f>
        <v>190</v>
      </c>
      <c r="E473">
        <f>VLOOKUP(Сделки[[#This Row],[Дата сделки]],Акции[],2)*Сделки[[#This Row],[Количество_net]]</f>
        <v>17193.099999999999</v>
      </c>
    </row>
    <row r="474" spans="1:5" x14ac:dyDescent="0.3">
      <c r="A474" s="15">
        <v>44098</v>
      </c>
      <c r="B474" t="s">
        <v>2793</v>
      </c>
      <c r="C474">
        <v>330</v>
      </c>
      <c r="D474">
        <f>IF(Сделки[[#This Row],[Тип сделки]]="Продажа",-1*Сделки[[#This Row],[Количество]],Сделки[[#This Row],[Количество]])</f>
        <v>-330</v>
      </c>
      <c r="E474">
        <f>VLOOKUP(Сделки[[#This Row],[Дата сделки]],Акции[],2)*Сделки[[#This Row],[Количество_net]]</f>
        <v>-28350.3</v>
      </c>
    </row>
    <row r="475" spans="1:5" x14ac:dyDescent="0.3">
      <c r="A475" s="15">
        <v>44099</v>
      </c>
      <c r="B475" t="s">
        <v>2792</v>
      </c>
      <c r="C475">
        <v>480</v>
      </c>
      <c r="D475">
        <f>IF(Сделки[[#This Row],[Тип сделки]]="Продажа",-1*Сделки[[#This Row],[Количество]],Сделки[[#This Row],[Количество]])</f>
        <v>480</v>
      </c>
      <c r="E475">
        <f>VLOOKUP(Сделки[[#This Row],[Дата сделки]],Акции[],2)*Сделки[[#This Row],[Количество_net]]</f>
        <v>41390.400000000001</v>
      </c>
    </row>
    <row r="476" spans="1:5" x14ac:dyDescent="0.3">
      <c r="A476" s="15">
        <v>44099</v>
      </c>
      <c r="B476" t="s">
        <v>2793</v>
      </c>
      <c r="C476">
        <v>450</v>
      </c>
      <c r="D476">
        <f>IF(Сделки[[#This Row],[Тип сделки]]="Продажа",-1*Сделки[[#This Row],[Количество]],Сделки[[#This Row],[Количество]])</f>
        <v>-450</v>
      </c>
      <c r="E476">
        <f>VLOOKUP(Сделки[[#This Row],[Дата сделки]],Акции[],2)*Сделки[[#This Row],[Количество_net]]</f>
        <v>-38803.5</v>
      </c>
    </row>
    <row r="477" spans="1:5" x14ac:dyDescent="0.3">
      <c r="A477" s="15">
        <v>44106</v>
      </c>
      <c r="B477" t="s">
        <v>2792</v>
      </c>
      <c r="C477">
        <v>130</v>
      </c>
      <c r="D477">
        <f>IF(Сделки[[#This Row],[Тип сделки]]="Продажа",-1*Сделки[[#This Row],[Количество]],Сделки[[#This Row],[Количество]])</f>
        <v>130</v>
      </c>
      <c r="E477">
        <f>VLOOKUP(Сделки[[#This Row],[Дата сделки]],Акции[],2)*Сделки[[#This Row],[Количество_net]]</f>
        <v>11195.6</v>
      </c>
    </row>
    <row r="478" spans="1:5" x14ac:dyDescent="0.3">
      <c r="A478" s="15">
        <v>44109</v>
      </c>
      <c r="B478" t="s">
        <v>2793</v>
      </c>
      <c r="C478">
        <v>360</v>
      </c>
      <c r="D478">
        <f>IF(Сделки[[#This Row],[Тип сделки]]="Продажа",-1*Сделки[[#This Row],[Количество]],Сделки[[#This Row],[Количество]])</f>
        <v>-360</v>
      </c>
      <c r="E478">
        <f>VLOOKUP(Сделки[[#This Row],[Дата сделки]],Акции[],2)*Сделки[[#This Row],[Количество_net]]</f>
        <v>-31654.800000000003</v>
      </c>
    </row>
    <row r="479" spans="1:5" x14ac:dyDescent="0.3">
      <c r="A479" s="15">
        <v>44109</v>
      </c>
      <c r="B479" t="s">
        <v>2792</v>
      </c>
      <c r="C479">
        <v>290</v>
      </c>
      <c r="D479">
        <f>IF(Сделки[[#This Row],[Тип сделки]]="Продажа",-1*Сделки[[#This Row],[Количество]],Сделки[[#This Row],[Количество]])</f>
        <v>290</v>
      </c>
      <c r="E479">
        <f>VLOOKUP(Сделки[[#This Row],[Дата сделки]],Акции[],2)*Сделки[[#This Row],[Количество_net]]</f>
        <v>25499.7</v>
      </c>
    </row>
    <row r="480" spans="1:5" x14ac:dyDescent="0.3">
      <c r="A480" s="15">
        <v>44116</v>
      </c>
      <c r="B480" t="s">
        <v>2792</v>
      </c>
      <c r="C480">
        <v>240</v>
      </c>
      <c r="D480">
        <f>IF(Сделки[[#This Row],[Тип сделки]]="Продажа",-1*Сделки[[#This Row],[Количество]],Сделки[[#This Row],[Количество]])</f>
        <v>240</v>
      </c>
      <c r="E480">
        <f>VLOOKUP(Сделки[[#This Row],[Дата сделки]],Акции[],2)*Сделки[[#This Row],[Количество_net]]</f>
        <v>21196.799999999999</v>
      </c>
    </row>
    <row r="481" spans="1:5" x14ac:dyDescent="0.3">
      <c r="A481" s="15">
        <v>44120</v>
      </c>
      <c r="B481" t="s">
        <v>2793</v>
      </c>
      <c r="C481">
        <v>170</v>
      </c>
      <c r="D481">
        <f>IF(Сделки[[#This Row],[Тип сделки]]="Продажа",-1*Сделки[[#This Row],[Количество]],Сделки[[#This Row],[Количество]])</f>
        <v>-170</v>
      </c>
      <c r="E481">
        <f>VLOOKUP(Сделки[[#This Row],[Дата сделки]],Акции[],2)*Сделки[[#This Row],[Количество_net]]</f>
        <v>-14665.9</v>
      </c>
    </row>
    <row r="482" spans="1:5" x14ac:dyDescent="0.3">
      <c r="A482" s="15">
        <v>44137</v>
      </c>
      <c r="B482" t="s">
        <v>2792</v>
      </c>
      <c r="C482">
        <v>130</v>
      </c>
      <c r="D482">
        <f>IF(Сделки[[#This Row],[Тип сделки]]="Продажа",-1*Сделки[[#This Row],[Количество]],Сделки[[#This Row],[Количество]])</f>
        <v>130</v>
      </c>
      <c r="E482">
        <f>VLOOKUP(Сделки[[#This Row],[Дата сделки]],Акции[],2)*Сделки[[#This Row],[Количество_net]]</f>
        <v>11472.5</v>
      </c>
    </row>
    <row r="483" spans="1:5" x14ac:dyDescent="0.3">
      <c r="A483" s="15">
        <v>44138</v>
      </c>
      <c r="B483" t="s">
        <v>2793</v>
      </c>
      <c r="C483">
        <v>160</v>
      </c>
      <c r="D483">
        <f>IF(Сделки[[#This Row],[Тип сделки]]="Продажа",-1*Сделки[[#This Row],[Количество]],Сделки[[#This Row],[Количество]])</f>
        <v>-160</v>
      </c>
      <c r="E483">
        <f>VLOOKUP(Сделки[[#This Row],[Дата сделки]],Акции[],2)*Сделки[[#This Row],[Количество_net]]</f>
        <v>-14073.599999999999</v>
      </c>
    </row>
    <row r="484" spans="1:5" x14ac:dyDescent="0.3">
      <c r="A484" s="15">
        <v>44141</v>
      </c>
      <c r="B484" t="s">
        <v>2793</v>
      </c>
      <c r="C484">
        <v>30</v>
      </c>
      <c r="D484">
        <f>IF(Сделки[[#This Row],[Тип сделки]]="Продажа",-1*Сделки[[#This Row],[Количество]],Сделки[[#This Row],[Количество]])</f>
        <v>-30</v>
      </c>
      <c r="E484">
        <f>VLOOKUP(Сделки[[#This Row],[Дата сделки]],Акции[],2)*Сделки[[#This Row],[Количество_net]]</f>
        <v>-2785.5</v>
      </c>
    </row>
    <row r="485" spans="1:5" x14ac:dyDescent="0.3">
      <c r="A485" s="15">
        <v>44144</v>
      </c>
      <c r="B485" t="s">
        <v>2792</v>
      </c>
      <c r="C485">
        <v>470</v>
      </c>
      <c r="D485">
        <f>IF(Сделки[[#This Row],[Тип сделки]]="Продажа",-1*Сделки[[#This Row],[Количество]],Сделки[[#This Row],[Количество]])</f>
        <v>470</v>
      </c>
      <c r="E485">
        <f>VLOOKUP(Сделки[[#This Row],[Дата сделки]],Акции[],2)*Сделки[[#This Row],[Количество_net]]</f>
        <v>44706.400000000001</v>
      </c>
    </row>
    <row r="486" spans="1:5" x14ac:dyDescent="0.3">
      <c r="A486" s="15">
        <v>44147</v>
      </c>
      <c r="B486" t="s">
        <v>2793</v>
      </c>
      <c r="C486">
        <v>60</v>
      </c>
      <c r="D486">
        <f>IF(Сделки[[#This Row],[Тип сделки]]="Продажа",-1*Сделки[[#This Row],[Количество]],Сделки[[#This Row],[Количество]])</f>
        <v>-60</v>
      </c>
      <c r="E486">
        <f>VLOOKUP(Сделки[[#This Row],[Дата сделки]],Акции[],2)*Сделки[[#This Row],[Количество_net]]</f>
        <v>-5856</v>
      </c>
    </row>
    <row r="487" spans="1:5" x14ac:dyDescent="0.3">
      <c r="A487" s="15">
        <v>44151</v>
      </c>
      <c r="B487" t="s">
        <v>2792</v>
      </c>
      <c r="C487">
        <v>390</v>
      </c>
      <c r="D487">
        <f>IF(Сделки[[#This Row],[Тип сделки]]="Продажа",-1*Сделки[[#This Row],[Количество]],Сделки[[#This Row],[Количество]])</f>
        <v>390</v>
      </c>
      <c r="E487">
        <f>VLOOKUP(Сделки[[#This Row],[Дата сделки]],Акции[],2)*Сделки[[#This Row],[Количество_net]]</f>
        <v>38360.400000000001</v>
      </c>
    </row>
    <row r="488" spans="1:5" x14ac:dyDescent="0.3">
      <c r="A488" s="15">
        <v>44153</v>
      </c>
      <c r="B488" t="s">
        <v>2793</v>
      </c>
      <c r="C488">
        <v>310</v>
      </c>
      <c r="D488">
        <f>IF(Сделки[[#This Row],[Тип сделки]]="Продажа",-1*Сделки[[#This Row],[Количество]],Сделки[[#This Row],[Количество]])</f>
        <v>-310</v>
      </c>
      <c r="E488">
        <f>VLOOKUP(Сделки[[#This Row],[Дата сделки]],Акции[],2)*Сделки[[#This Row],[Количество_net]]</f>
        <v>-30603.200000000001</v>
      </c>
    </row>
    <row r="489" spans="1:5" x14ac:dyDescent="0.3">
      <c r="A489" s="15">
        <v>44154</v>
      </c>
      <c r="B489" t="s">
        <v>2792</v>
      </c>
      <c r="C489">
        <v>320</v>
      </c>
      <c r="D489">
        <f>IF(Сделки[[#This Row],[Тип сделки]]="Продажа",-1*Сделки[[#This Row],[Количество]],Сделки[[#This Row],[Количество]])</f>
        <v>320</v>
      </c>
      <c r="E489">
        <f>VLOOKUP(Сделки[[#This Row],[Дата сделки]],Акции[],2)*Сделки[[#This Row],[Количество_net]]</f>
        <v>31894.400000000001</v>
      </c>
    </row>
    <row r="490" spans="1:5" x14ac:dyDescent="0.3">
      <c r="A490" s="15">
        <v>44167</v>
      </c>
      <c r="B490" t="s">
        <v>2793</v>
      </c>
      <c r="C490">
        <v>110</v>
      </c>
      <c r="D490">
        <f>IF(Сделки[[#This Row],[Тип сделки]]="Продажа",-1*Сделки[[#This Row],[Количество]],Сделки[[#This Row],[Количество]])</f>
        <v>-110</v>
      </c>
      <c r="E490">
        <f>VLOOKUP(Сделки[[#This Row],[Дата сделки]],Акции[],2)*Сделки[[#This Row],[Количество_net]]</f>
        <v>-11548.9</v>
      </c>
    </row>
    <row r="491" spans="1:5" x14ac:dyDescent="0.3">
      <c r="A491" s="15">
        <v>44167</v>
      </c>
      <c r="B491" t="s">
        <v>2793</v>
      </c>
      <c r="C491">
        <v>480</v>
      </c>
      <c r="D491">
        <f>IF(Сделки[[#This Row],[Тип сделки]]="Продажа",-1*Сделки[[#This Row],[Количество]],Сделки[[#This Row],[Количество]])</f>
        <v>-480</v>
      </c>
      <c r="E491">
        <f>VLOOKUP(Сделки[[#This Row],[Дата сделки]],Акции[],2)*Сделки[[#This Row],[Количество_net]]</f>
        <v>-50395.199999999997</v>
      </c>
    </row>
    <row r="492" spans="1:5" x14ac:dyDescent="0.3">
      <c r="A492" s="15">
        <v>44168</v>
      </c>
      <c r="B492" t="s">
        <v>2792</v>
      </c>
      <c r="C492">
        <v>40</v>
      </c>
      <c r="D492">
        <f>IF(Сделки[[#This Row],[Тип сделки]]="Продажа",-1*Сделки[[#This Row],[Количество]],Сделки[[#This Row],[Количество]])</f>
        <v>40</v>
      </c>
      <c r="E492">
        <f>VLOOKUP(Сделки[[#This Row],[Дата сделки]],Акции[],2)*Сделки[[#This Row],[Количество_net]]</f>
        <v>4189.5999999999995</v>
      </c>
    </row>
    <row r="493" spans="1:5" x14ac:dyDescent="0.3">
      <c r="A493" s="15">
        <v>44169</v>
      </c>
      <c r="B493" t="s">
        <v>2793</v>
      </c>
      <c r="C493">
        <v>190</v>
      </c>
      <c r="D493">
        <f>IF(Сделки[[#This Row],[Тип сделки]]="Продажа",-1*Сделки[[#This Row],[Количество]],Сделки[[#This Row],[Количество]])</f>
        <v>-190</v>
      </c>
      <c r="E493">
        <f>VLOOKUP(Сделки[[#This Row],[Дата сделки]],Акции[],2)*Сделки[[#This Row],[Количество_net]]</f>
        <v>-20383.2</v>
      </c>
    </row>
    <row r="494" spans="1:5" x14ac:dyDescent="0.3">
      <c r="A494" s="15">
        <v>44175</v>
      </c>
      <c r="B494" t="s">
        <v>2793</v>
      </c>
      <c r="C494">
        <v>7950</v>
      </c>
      <c r="D494">
        <f>IF(Сделки[[#This Row],[Тип сделки]]="Продажа",-1*Сделки[[#This Row],[Количество]],Сделки[[#This Row],[Количество]])</f>
        <v>-7950</v>
      </c>
      <c r="E494">
        <f>VLOOKUP(Сделки[[#This Row],[Дата сделки]],Акции[],2)*Сделки[[#This Row],[Количество_net]]</f>
        <v>-854545.5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2</vt:i4>
      </vt:variant>
    </vt:vector>
  </HeadingPairs>
  <TitlesOfParts>
    <vt:vector size="9" baseType="lpstr">
      <vt:lpstr>Задание</vt:lpstr>
      <vt:lpstr>Акции</vt:lpstr>
      <vt:lpstr>КХЛ</vt:lpstr>
      <vt:lpstr>Текст</vt:lpstr>
      <vt:lpstr>Продажи</vt:lpstr>
      <vt:lpstr>Массив</vt:lpstr>
      <vt:lpstr>Сделки</vt:lpstr>
      <vt:lpstr>Массив</vt:lpstr>
      <vt:lpstr>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Sergei Tkachev</cp:lastModifiedBy>
  <dcterms:created xsi:type="dcterms:W3CDTF">2021-01-11T19:21:56Z</dcterms:created>
  <dcterms:modified xsi:type="dcterms:W3CDTF">2022-01-10T20:40:27Z</dcterms:modified>
</cp:coreProperties>
</file>