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lution\Downloads\"/>
    </mc:Choice>
  </mc:AlternateContent>
  <bookViews>
    <workbookView xWindow="0" yWindow="0" windowWidth="7476" windowHeight="4212" activeTab="1"/>
  </bookViews>
  <sheets>
    <sheet name="Assumptions" sheetId="1" r:id="rId1"/>
    <sheet name="Projection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2" i="2"/>
  <c r="J3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C4" i="2"/>
  <c r="C5" i="2" s="1"/>
  <c r="C6" i="2" s="1"/>
  <c r="C3" i="2"/>
  <c r="B6" i="2"/>
  <c r="B3" i="2"/>
  <c r="B4" i="2" s="1"/>
  <c r="B5" i="2" s="1"/>
</calcChain>
</file>

<file path=xl/sharedStrings.xml><?xml version="1.0" encoding="utf-8"?>
<sst xmlns="http://schemas.openxmlformats.org/spreadsheetml/2006/main" count="29" uniqueCount="29">
  <si>
    <t>Assumption</t>
  </si>
  <si>
    <t>Value</t>
  </si>
  <si>
    <t>Growth Rate</t>
  </si>
  <si>
    <t>Revenue Growth</t>
  </si>
  <si>
    <t>Loan Origination Volume</t>
  </si>
  <si>
    <t>$1,000,000</t>
  </si>
  <si>
    <t>Interest Rate</t>
  </si>
  <si>
    <t>Customer Acquisition Cost</t>
  </si>
  <si>
    <t>$150</t>
  </si>
  <si>
    <t>OPEX (Operating Expenses)</t>
  </si>
  <si>
    <t>CAPEX (Capital Expenditures)</t>
  </si>
  <si>
    <t>Marketing Spend</t>
  </si>
  <si>
    <t>$50,000</t>
  </si>
  <si>
    <t>LTV (Lifetime Value)</t>
  </si>
  <si>
    <t>$200</t>
  </si>
  <si>
    <t>Loan Default Rate</t>
  </si>
  <si>
    <t>Tax Rate</t>
  </si>
  <si>
    <t>Discount Rate</t>
  </si>
  <si>
    <t>Year</t>
  </si>
  <si>
    <t>Load Organization Volume(5% Growth)</t>
  </si>
  <si>
    <t>Revenue(interest income) 10%</t>
  </si>
  <si>
    <t>OPEX30%</t>
  </si>
  <si>
    <t>CAPEX(15%)</t>
  </si>
  <si>
    <t>EBIDTA</t>
  </si>
  <si>
    <t>NETINCOME(75%EBIDTA)</t>
  </si>
  <si>
    <t>TAXES</t>
  </si>
  <si>
    <t>FCF</t>
  </si>
  <si>
    <t>Discounted (FCF 8%)</t>
  </si>
  <si>
    <t>TOTAL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</si>
</sst>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ColWidth="10.90625" defaultRowHeight="15"/>
  <cols>
    <col min="1" max="1" width="25.36328125" bestFit="1" customWidth="1"/>
    <col min="2" max="2" width="10.1796875" bestFit="1" customWidth="1"/>
    <col min="3" max="3" width="11.36328125" bestFit="1" customWidth="1"/>
  </cols>
  <sheetData>
    <row r="1" spans="1:3" ht="15.6">
      <c r="A1" s="1" t="s">
        <v>0</v>
      </c>
      <c r="B1" s="1" t="s">
        <v>1</v>
      </c>
      <c r="C1" s="1" t="s">
        <v>2</v>
      </c>
    </row>
    <row r="2" spans="1:3" ht="15.6">
      <c r="A2" t="s">
        <v>3</v>
      </c>
      <c r="B2" s="2">
        <v>0.1</v>
      </c>
      <c r="C2" s="2">
        <v>0.1</v>
      </c>
    </row>
    <row r="3" spans="1:3" ht="15.6">
      <c r="A3" t="s">
        <v>4</v>
      </c>
      <c r="B3" s="1" t="s">
        <v>5</v>
      </c>
      <c r="C3" s="2">
        <v>0.05</v>
      </c>
    </row>
    <row r="4" spans="1:3" ht="15.6">
      <c r="A4" t="s">
        <v>6</v>
      </c>
      <c r="B4" s="2">
        <v>0.05</v>
      </c>
      <c r="C4" s="2">
        <v>0</v>
      </c>
    </row>
    <row r="5" spans="1:3" ht="15.6">
      <c r="A5" t="s">
        <v>7</v>
      </c>
      <c r="B5" s="1" t="s">
        <v>8</v>
      </c>
      <c r="C5" s="2">
        <v>0.02</v>
      </c>
    </row>
    <row r="6" spans="1:3" ht="15.6">
      <c r="A6" t="s">
        <v>9</v>
      </c>
      <c r="B6" s="2">
        <v>0.3</v>
      </c>
      <c r="C6" s="2">
        <v>0</v>
      </c>
    </row>
    <row r="7" spans="1:3" ht="15.6">
      <c r="A7" t="s">
        <v>10</v>
      </c>
      <c r="B7" s="2">
        <v>0.15</v>
      </c>
      <c r="C7" s="2">
        <v>0</v>
      </c>
    </row>
    <row r="8" spans="1:3" ht="15.6">
      <c r="A8" t="s">
        <v>11</v>
      </c>
      <c r="B8" s="1" t="s">
        <v>12</v>
      </c>
      <c r="C8" s="2">
        <v>0.03</v>
      </c>
    </row>
    <row r="9" spans="1:3" ht="15.6">
      <c r="A9" t="s">
        <v>13</v>
      </c>
      <c r="B9" s="1" t="s">
        <v>14</v>
      </c>
      <c r="C9" s="2">
        <v>0</v>
      </c>
    </row>
    <row r="10" spans="1:3" ht="15.6">
      <c r="A10" t="s">
        <v>15</v>
      </c>
      <c r="B10" s="2">
        <v>0.02</v>
      </c>
      <c r="C10" s="2">
        <v>0</v>
      </c>
    </row>
    <row r="11" spans="1:3" ht="15.6">
      <c r="A11" t="s">
        <v>16</v>
      </c>
      <c r="B11" s="2">
        <v>0.25</v>
      </c>
      <c r="C11" s="2">
        <v>0</v>
      </c>
    </row>
    <row r="12" spans="1:3" ht="15.6">
      <c r="A12" t="s">
        <v>17</v>
      </c>
      <c r="B12" s="2">
        <v>0.08</v>
      </c>
      <c r="C1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B1" workbookViewId="0">
      <selection activeCell="F18" sqref="F18"/>
    </sheetView>
  </sheetViews>
  <sheetFormatPr defaultRowHeight="15"/>
  <cols>
    <col min="2" max="2" width="32.08984375" customWidth="1"/>
    <col min="3" max="3" width="24.90625" customWidth="1"/>
    <col min="4" max="4" width="11.54296875" bestFit="1" customWidth="1"/>
    <col min="5" max="5" width="13.7265625" customWidth="1"/>
    <col min="6" max="6" width="11.54296875" bestFit="1" customWidth="1"/>
    <col min="7" max="7" width="23.26953125" customWidth="1"/>
    <col min="8" max="8" width="12.08984375" customWidth="1"/>
    <col min="9" max="9" width="11.54296875" bestFit="1" customWidth="1"/>
    <col min="10" max="10" width="17.81640625" customWidth="1"/>
  </cols>
  <sheetData>
    <row r="1" spans="1:10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>
        <v>1</v>
      </c>
      <c r="B2" s="3">
        <v>1000000</v>
      </c>
      <c r="C2" s="3">
        <v>50000</v>
      </c>
      <c r="D2" s="3">
        <f>C2*30%</f>
        <v>15000</v>
      </c>
      <c r="E2" s="3">
        <f>C2*15%</f>
        <v>7500</v>
      </c>
      <c r="F2" s="3">
        <f>C2-D2-E2</f>
        <v>27500</v>
      </c>
      <c r="G2" s="3">
        <f>F2*(1-25%)</f>
        <v>20625</v>
      </c>
      <c r="H2" s="3">
        <f>F2*25%</f>
        <v>6875</v>
      </c>
      <c r="I2" s="3">
        <f>F2-E2-H2</f>
        <v>13125</v>
      </c>
      <c r="J2" s="3">
        <f>I2/POWER(1+8%,1)</f>
        <v>12152.777777777777</v>
      </c>
    </row>
    <row r="3" spans="1:10">
      <c r="A3">
        <v>2</v>
      </c>
      <c r="B3" s="3">
        <f>B2+(B2*5%)</f>
        <v>1050000</v>
      </c>
      <c r="C3" s="3">
        <f>C2+(C2*10%)</f>
        <v>55000</v>
      </c>
      <c r="D3" s="3">
        <f t="shared" ref="D3:D6" si="0">C3*30%</f>
        <v>16500</v>
      </c>
      <c r="E3" s="3">
        <f t="shared" ref="E3:E6" si="1">C3*15%</f>
        <v>8250</v>
      </c>
      <c r="F3" s="3">
        <f t="shared" ref="F3:F6" si="2">C3-D3-E3</f>
        <v>30250</v>
      </c>
      <c r="G3" s="3">
        <f t="shared" ref="G3:G6" si="3">F3*(1-25%)</f>
        <v>22687.5</v>
      </c>
      <c r="H3" s="3">
        <f t="shared" ref="H3:H6" si="4">F3*25%</f>
        <v>7562.5</v>
      </c>
      <c r="I3" s="3">
        <f t="shared" ref="I3:I6" si="5">F3-E3-H3</f>
        <v>14437.5</v>
      </c>
      <c r="J3" s="3">
        <f>I3/POWER(1+8%,2)</f>
        <v>12377.829218106996</v>
      </c>
    </row>
    <row r="4" spans="1:10">
      <c r="A4">
        <v>3</v>
      </c>
      <c r="B4" s="3">
        <f t="shared" ref="B4:B5" si="6">B3+(B3*5%)</f>
        <v>1102500</v>
      </c>
      <c r="C4" s="3">
        <f t="shared" ref="C4:C6" si="7">C3+(C3*10%)</f>
        <v>60500</v>
      </c>
      <c r="D4" s="3">
        <f t="shared" si="0"/>
        <v>18150</v>
      </c>
      <c r="E4" s="3">
        <f t="shared" si="1"/>
        <v>9075</v>
      </c>
      <c r="F4" s="3">
        <f t="shared" si="2"/>
        <v>33275</v>
      </c>
      <c r="G4" s="3">
        <f t="shared" si="3"/>
        <v>24956.25</v>
      </c>
      <c r="H4" s="3">
        <f t="shared" si="4"/>
        <v>8318.75</v>
      </c>
      <c r="I4" s="3">
        <f t="shared" si="5"/>
        <v>15881.25</v>
      </c>
      <c r="J4" s="3">
        <f>I4/POWER(1+8%,3)</f>
        <v>12607.048277701568</v>
      </c>
    </row>
    <row r="5" spans="1:10">
      <c r="A5">
        <v>4</v>
      </c>
      <c r="B5" s="3">
        <f t="shared" si="6"/>
        <v>1157625</v>
      </c>
      <c r="C5" s="3">
        <f t="shared" si="7"/>
        <v>66550</v>
      </c>
      <c r="D5" s="3">
        <f t="shared" si="0"/>
        <v>19965</v>
      </c>
      <c r="E5" s="3">
        <f t="shared" si="1"/>
        <v>9982.5</v>
      </c>
      <c r="F5" s="3">
        <f t="shared" si="2"/>
        <v>36602.5</v>
      </c>
      <c r="G5" s="3">
        <f t="shared" si="3"/>
        <v>27451.875</v>
      </c>
      <c r="H5" s="3">
        <f t="shared" si="4"/>
        <v>9150.625</v>
      </c>
      <c r="I5" s="3">
        <f t="shared" si="5"/>
        <v>17469.375</v>
      </c>
      <c r="J5" s="3">
        <f>I5/POWER(1+8%,4)</f>
        <v>12840.51213469604</v>
      </c>
    </row>
    <row r="6" spans="1:10">
      <c r="A6">
        <v>5</v>
      </c>
      <c r="B6" s="3">
        <f>B5+(B5*5%)</f>
        <v>1215506.25</v>
      </c>
      <c r="C6" s="3">
        <f t="shared" si="7"/>
        <v>73205</v>
      </c>
      <c r="D6" s="3">
        <f t="shared" si="0"/>
        <v>21961.5</v>
      </c>
      <c r="E6" s="3">
        <f t="shared" si="1"/>
        <v>10980.75</v>
      </c>
      <c r="F6" s="3">
        <f t="shared" si="2"/>
        <v>40262.75</v>
      </c>
      <c r="G6" s="3">
        <f t="shared" si="3"/>
        <v>30197.0625</v>
      </c>
      <c r="H6" s="3">
        <f t="shared" si="4"/>
        <v>10065.6875</v>
      </c>
      <c r="I6" s="3">
        <f t="shared" si="5"/>
        <v>19216.3125</v>
      </c>
      <c r="J6" s="3">
        <f>I6/POWER(1+8%,5)</f>
        <v>13078.299396449671</v>
      </c>
    </row>
    <row r="7" spans="1:10">
      <c r="A7" t="s">
        <v>28</v>
      </c>
      <c r="J7" s="3">
        <f>SUM(J2:J6)</f>
        <v>63056.466804732045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Projections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Amoroso</dc:creator>
  <cp:lastModifiedBy>Solution</cp:lastModifiedBy>
  <dcterms:created xsi:type="dcterms:W3CDTF">2025-02-12T11:36:38Z</dcterms:created>
  <dcterms:modified xsi:type="dcterms:W3CDTF">2025-08-19T08:13:14Z</dcterms:modified>
</cp:coreProperties>
</file>