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udent\it2\PVY\P2\"/>
    </mc:Choice>
  </mc:AlternateContent>
  <bookViews>
    <workbookView xWindow="0" yWindow="0" windowWidth="28800" windowHeight="12330"/>
  </bookViews>
  <sheets>
    <sheet name="Mzdový list" sheetId="1" r:id="rId1"/>
    <sheet name="Proměnné" sheetId="2" r:id="rId2"/>
  </sheets>
  <definedNames>
    <definedName name="děti">Proměnné!$C$18</definedName>
    <definedName name="dítě1">Proměnné!$C$14</definedName>
    <definedName name="dítě2">Proměnné!$C$15</definedName>
    <definedName name="dítě3">Proměnné!$C$16</definedName>
    <definedName name="Počet_dětí">Proměnné!$C$18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P3" i="1"/>
  <c r="G4" i="1"/>
  <c r="G5" i="1"/>
  <c r="G6" i="1"/>
  <c r="G7" i="1"/>
  <c r="G8" i="1"/>
  <c r="G9" i="1"/>
  <c r="G10" i="1"/>
  <c r="G11" i="1"/>
  <c r="G12" i="1"/>
  <c r="G13" i="1"/>
  <c r="G14" i="1"/>
  <c r="G3" i="1"/>
  <c r="G15" i="1" l="1"/>
  <c r="N4" i="1"/>
  <c r="N5" i="1"/>
  <c r="N6" i="1"/>
  <c r="N7" i="1"/>
  <c r="N8" i="1"/>
  <c r="N9" i="1"/>
  <c r="N10" i="1"/>
  <c r="N11" i="1"/>
  <c r="N12" i="1"/>
  <c r="N13" i="1"/>
  <c r="N14" i="1"/>
  <c r="N3" i="1"/>
  <c r="M4" i="1"/>
  <c r="M5" i="1"/>
  <c r="M6" i="1"/>
  <c r="M7" i="1"/>
  <c r="M8" i="1"/>
  <c r="M9" i="1"/>
  <c r="M10" i="1"/>
  <c r="M11" i="1"/>
  <c r="M12" i="1"/>
  <c r="M13" i="1"/>
  <c r="M14" i="1"/>
  <c r="M3" i="1"/>
  <c r="E3" i="1"/>
  <c r="F9" i="1"/>
  <c r="H9" i="1" s="1"/>
  <c r="K3" i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F3" i="1"/>
  <c r="F4" i="1"/>
  <c r="H4" i="1" s="1"/>
  <c r="F5" i="1"/>
  <c r="H5" i="1" s="1"/>
  <c r="F6" i="1"/>
  <c r="H6" i="1" s="1"/>
  <c r="F7" i="1"/>
  <c r="H7" i="1" s="1"/>
  <c r="F8" i="1"/>
  <c r="H8" i="1" s="1"/>
  <c r="F10" i="1"/>
  <c r="H10" i="1" s="1"/>
  <c r="F11" i="1"/>
  <c r="H11" i="1" s="1"/>
  <c r="F12" i="1"/>
  <c r="H12" i="1" s="1"/>
  <c r="F13" i="1"/>
  <c r="H13" i="1" s="1"/>
  <c r="F14" i="1"/>
  <c r="H14" i="1" s="1"/>
  <c r="E6" i="1"/>
  <c r="E5" i="1"/>
  <c r="E4" i="1"/>
  <c r="E7" i="1"/>
  <c r="E8" i="1"/>
  <c r="E9" i="1"/>
  <c r="E10" i="1"/>
  <c r="E11" i="1"/>
  <c r="E12" i="1"/>
  <c r="E13" i="1"/>
  <c r="E14" i="1"/>
  <c r="D15" i="1"/>
  <c r="I14" i="1" l="1"/>
  <c r="J14" i="1"/>
  <c r="P14" i="1" s="1"/>
  <c r="I7" i="1"/>
  <c r="J7" i="1"/>
  <c r="P7" i="1" s="1"/>
  <c r="I5" i="1"/>
  <c r="J5" i="1"/>
  <c r="P5" i="1" s="1"/>
  <c r="I4" i="1"/>
  <c r="J4" i="1"/>
  <c r="P4" i="1" s="1"/>
  <c r="I9" i="1"/>
  <c r="J9" i="1"/>
  <c r="P9" i="1" s="1"/>
  <c r="I6" i="1"/>
  <c r="J6" i="1"/>
  <c r="P6" i="1" s="1"/>
  <c r="I3" i="1"/>
  <c r="I15" i="1" s="1"/>
  <c r="J3" i="1"/>
  <c r="I10" i="1"/>
  <c r="J10" i="1"/>
  <c r="P10" i="1" s="1"/>
  <c r="O10" i="1" s="1"/>
  <c r="I13" i="1"/>
  <c r="J13" i="1"/>
  <c r="P13" i="1" s="1"/>
  <c r="I12" i="1"/>
  <c r="J12" i="1"/>
  <c r="P12" i="1" s="1"/>
  <c r="I11" i="1"/>
  <c r="J11" i="1"/>
  <c r="P11" i="1" s="1"/>
  <c r="I8" i="1"/>
  <c r="J8" i="1"/>
  <c r="P8" i="1" s="1"/>
  <c r="N15" i="1"/>
  <c r="M15" i="1"/>
  <c r="K15" i="1"/>
  <c r="L15" i="1"/>
  <c r="E15" i="1"/>
  <c r="F15" i="1"/>
  <c r="J15" i="1" l="1"/>
  <c r="O12" i="1"/>
  <c r="O14" i="1"/>
  <c r="O7" i="1"/>
  <c r="O5" i="1"/>
  <c r="O11" i="1"/>
  <c r="O13" i="1"/>
  <c r="O4" i="1"/>
  <c r="O8" i="1"/>
  <c r="O6" i="1"/>
  <c r="O3" i="1"/>
  <c r="O9" i="1"/>
  <c r="H15" i="1"/>
  <c r="P15" i="1" l="1"/>
  <c r="O15" i="1"/>
</calcChain>
</file>

<file path=xl/sharedStrings.xml><?xml version="1.0" encoding="utf-8"?>
<sst xmlns="http://schemas.openxmlformats.org/spreadsheetml/2006/main" count="42" uniqueCount="34">
  <si>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</si>
  <si>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</si>
  <si>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</si>
  <si>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</si>
  <si>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</si>
  <si>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</si>
  <si>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</si>
  <si>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</si>
  <si>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</si>
  <si>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</si>
  <si>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</si>
  <si>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</si>
  <si>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Hrubá mzda</t>
  </si>
  <si>
    <t>Celkem</t>
  </si>
  <si>
    <t>Daň (15%)</t>
  </si>
  <si>
    <t>Sleva na poplatníka</t>
  </si>
  <si>
    <t>Sleva na poplatníka /měsíčně</t>
  </si>
  <si>
    <t>Podepsané prohlášení</t>
  </si>
  <si>
    <t>ano</t>
  </si>
  <si>
    <t>Záloha na daň</t>
  </si>
  <si>
    <t>Sociální</t>
  </si>
  <si>
    <t>Zdravotní</t>
  </si>
  <si>
    <t>"Čistá" mzda</t>
  </si>
  <si>
    <t>Zaměstnanec</t>
  </si>
  <si>
    <t>Zaměstnavatel</t>
  </si>
  <si>
    <t>Mzdové náklady</t>
  </si>
  <si>
    <t>Slevy na děti</t>
  </si>
  <si>
    <t>první</t>
  </si>
  <si>
    <t>druhé</t>
  </si>
  <si>
    <t>třetí a víc</t>
  </si>
  <si>
    <t>Počet dětí</t>
  </si>
  <si>
    <t>Daňové zvýhodnění (děti)</t>
  </si>
  <si>
    <t>Daňový bonus</t>
  </si>
  <si>
    <t>Odvod Daně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</si>
</sst>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č&quot;_-;\-* #,##0.00\ &quot;Kč&quot;_-;_-* &quot;-&quot;??\ &quot;Kč&quot;_-;_-@_-"/>
    <numFmt numFmtId="164" formatCode="_-* #,##0.00\ [$Kč-405]_-;\-* #,##0.00\ [$Kč-405]_-;_-* &quot;-&quot;??\ [$Kč-405]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44" fontId="3" fillId="0" borderId="0" applyFont="0" applyFill="0" applyBorder="0" applyAlignment="0" applyProtection="0"/>
    <xf numFmtId="0" fontId="3" fillId="4" borderId="2" applyNumberFormat="0" applyFont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3" borderId="1" xfId="2"/>
    <xf numFmtId="0" fontId="0" fillId="0" borderId="0" xfId="0" applyAlignment="1">
      <alignment horizontal="center"/>
    </xf>
    <xf numFmtId="164" fontId="2" fillId="3" borderId="1" xfId="2" applyNumberFormat="1" applyAlignment="1">
      <alignment horizontal="center"/>
    </xf>
    <xf numFmtId="0" fontId="2" fillId="3" borderId="1" xfId="2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2" fillId="3" borderId="1" xfId="2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44" fontId="2" fillId="3" borderId="1" xfId="3" applyFont="1" applyFill="1" applyBorder="1"/>
    <xf numFmtId="0" fontId="2" fillId="3" borderId="0" xfId="2" applyBorder="1"/>
    <xf numFmtId="2" fontId="2" fillId="3" borderId="0" xfId="3" applyNumberFormat="1" applyFont="1" applyFill="1" applyBorder="1"/>
    <xf numFmtId="0" fontId="0" fillId="4" borderId="2" xfId="4" applyFont="1"/>
    <xf numFmtId="164" fontId="0" fillId="4" borderId="2" xfId="4" applyNumberFormat="1" applyFont="1"/>
  </cellXfs>
  <cellStyles count="5">
    <cellStyle name="Měna" xfId="3" builtinId="4"/>
    <cellStyle name="Neutrální" xfId="1" builtinId="28"/>
    <cellStyle name="Normální" xfId="0" builtinId="0"/>
    <cellStyle name="Poznámka" xfId="4" builtinId="10"/>
    <cellStyle name="Vstup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5"/>
  <sheetViews>
    <sheetView tabSelected="1" topLeftCell="G1" zoomScale="160" zoomScaleNormal="160" workbookViewId="0">
      <selection activeCell="I20" sqref="I20"/>
    </sheetView>
  </sheetViews>
  <sheetFormatPr defaultRowHeight="15" x14ac:dyDescent="0.25"/>
  <cols>
    <col min="4" max="4" width="15.7109375" bestFit="1" customWidth="1"/>
    <col min="5" max="5" width="14.140625" bestFit="1" customWidth="1"/>
    <col min="6" max="6" width="18.85546875" bestFit="1" customWidth="1"/>
    <col min="7" max="7" width="24.140625" bestFit="1" customWidth="1"/>
    <col min="8" max="8" width="13.28515625" bestFit="1" customWidth="1"/>
    <col min="9" max="10" width="13.28515625" customWidth="1"/>
    <col min="11" max="11" width="13.140625" bestFit="1" customWidth="1"/>
    <col min="12" max="12" width="13.140625" customWidth="1"/>
    <col min="13" max="13" width="14.28515625" bestFit="1" customWidth="1"/>
    <col min="14" max="14" width="13.140625" customWidth="1"/>
    <col min="15" max="15" width="15.42578125" bestFit="1" customWidth="1"/>
    <col min="16" max="16" width="14.28515625" bestFit="1" customWidth="1"/>
  </cols>
  <sheetData>
    <row r="1" spans="3:16" x14ac:dyDescent="0.25">
      <c r="K1" s="9" t="s">
        <v>23</v>
      </c>
      <c r="L1" s="9"/>
      <c r="M1" s="9" t="s">
        <v>24</v>
      </c>
      <c r="N1" s="9"/>
      <c r="O1" s="9"/>
    </row>
    <row r="2" spans="3:16" x14ac:dyDescent="0.25">
      <c r="D2" t="s">
        <v>12</v>
      </c>
      <c r="E2" t="s">
        <v>14</v>
      </c>
      <c r="F2" t="s">
        <v>15</v>
      </c>
      <c r="G2" t="s">
        <v>31</v>
      </c>
      <c r="H2" s="15" t="s">
        <v>19</v>
      </c>
      <c r="I2" t="s">
        <v>32</v>
      </c>
      <c r="J2" t="s">
        <v>33</v>
      </c>
      <c r="K2" t="s">
        <v>20</v>
      </c>
      <c r="L2" t="s">
        <v>21</v>
      </c>
      <c r="M2" t="s">
        <v>20</v>
      </c>
      <c r="N2" t="s">
        <v>21</v>
      </c>
      <c r="O2" t="s">
        <v>25</v>
      </c>
      <c r="P2" t="s">
        <v>22</v>
      </c>
    </row>
    <row r="3" spans="3:16" x14ac:dyDescent="0.25">
      <c r="C3" t="s">
        <v>0</v>
      </c>
      <c r="D3" s="1">
        <v>10000</v>
      </c>
      <c r="E3" s="1">
        <f>D3*0.15</f>
        <v>1500</v>
      </c>
      <c r="F3" s="1">
        <f>IF(Proměnné!$C$4="ANO",Proměnné!$C$2,0)</f>
        <v>2570</v>
      </c>
      <c r="G3" s="1">
        <f>IF(děti=0,0,IF(děti=1,dítě1,IF(děti=2,dítě1+dítě2,dítě1+dítě2+(děti-2)*dítě3)))</f>
        <v>12407</v>
      </c>
      <c r="H3" s="16">
        <f>E3-F3-G3</f>
        <v>-13477</v>
      </c>
      <c r="I3" s="1">
        <f>IF(H3&lt;0,H3*-1,0)</f>
        <v>13477</v>
      </c>
      <c r="J3" s="1">
        <f>IF(H3&lt;0,0,H3)</f>
        <v>0</v>
      </c>
      <c r="K3" s="1">
        <f>D3*Proměnné!$C$8</f>
        <v>709.99999999999989</v>
      </c>
      <c r="L3" s="1">
        <f>D3*Proměnné!$C$6</f>
        <v>450</v>
      </c>
      <c r="M3" s="1">
        <f>D3*Proměnné!$C$12</f>
        <v>2480</v>
      </c>
      <c r="N3" s="1">
        <f>D3*Proměnné!$C$10</f>
        <v>900</v>
      </c>
      <c r="O3" s="1">
        <f>H3+K3+L3+P3+M3+N3</f>
        <v>13380</v>
      </c>
      <c r="P3" s="1">
        <f>D3-J3-K3-L3+I3</f>
        <v>22317</v>
      </c>
    </row>
    <row r="4" spans="3:16" x14ac:dyDescent="0.25">
      <c r="C4" t="s">
        <v>1</v>
      </c>
      <c r="D4" s="1">
        <v>56000</v>
      </c>
      <c r="E4" s="1">
        <f>D4*0.15</f>
        <v>8400</v>
      </c>
      <c r="F4" s="1">
        <f>IF(Proměnné!$C$4="ANO",Proměnné!$C$2,0)</f>
        <v>2570</v>
      </c>
      <c r="G4" s="1">
        <f>IF(děti=0,0,IF(děti=1,dítě1,IF(děti=2,dítě1+dítě2,dítě1+dítě2+(děti-2)*dítě3)))</f>
        <v>12407</v>
      </c>
      <c r="H4" s="16">
        <f t="shared" ref="H4:H14" si="0">E4-F4-G4</f>
        <v>-6577</v>
      </c>
      <c r="I4" s="1">
        <f t="shared" ref="I4:I14" si="1">IF(H4&lt;0,H4*-1,0)</f>
        <v>6577</v>
      </c>
      <c r="J4" s="1">
        <f t="shared" ref="J4:J14" si="2">IF(H4&lt;0,0,H4)</f>
        <v>0</v>
      </c>
      <c r="K4" s="1">
        <f>D4*Proměnné!$C$8</f>
        <v>3975.9999999999995</v>
      </c>
      <c r="L4" s="1">
        <f>D4*Proměnné!$C$6</f>
        <v>2520</v>
      </c>
      <c r="M4" s="1">
        <f>D4*Proměnné!$C$12</f>
        <v>13888</v>
      </c>
      <c r="N4" s="1">
        <f>D4*Proměnné!$C$10</f>
        <v>5040</v>
      </c>
      <c r="O4" s="1">
        <f t="shared" ref="O4:O14" si="3">H4+K4+L4+P4+M4+N4</f>
        <v>74928</v>
      </c>
      <c r="P4" s="1">
        <f t="shared" ref="P4:P14" si="4">D4-J4-K4-L4+I4</f>
        <v>56081</v>
      </c>
    </row>
    <row r="5" spans="3:16" x14ac:dyDescent="0.25">
      <c r="C5" t="s">
        <v>2</v>
      </c>
      <c r="D5" s="1">
        <v>56000</v>
      </c>
      <c r="E5" s="1">
        <f>D5*0.15</f>
        <v>8400</v>
      </c>
      <c r="F5" s="1">
        <f>IF(Proměnné!$C$4="ANO",Proměnné!$C$2,0)</f>
        <v>2570</v>
      </c>
      <c r="G5" s="1">
        <f>IF(děti=0,0,IF(děti=1,dítě1,IF(děti=2,dítě1+dítě2,dítě1+dítě2+(děti-2)*dítě3)))</f>
        <v>12407</v>
      </c>
      <c r="H5" s="16">
        <f t="shared" si="0"/>
        <v>-6577</v>
      </c>
      <c r="I5" s="1">
        <f t="shared" si="1"/>
        <v>6577</v>
      </c>
      <c r="J5" s="1">
        <f t="shared" si="2"/>
        <v>0</v>
      </c>
      <c r="K5" s="1">
        <f>D5*Proměnné!$C$8</f>
        <v>3975.9999999999995</v>
      </c>
      <c r="L5" s="1">
        <f>D5*Proměnné!$C$6</f>
        <v>2520</v>
      </c>
      <c r="M5" s="1">
        <f>D5*Proměnné!$C$12</f>
        <v>13888</v>
      </c>
      <c r="N5" s="1">
        <f>D5*Proměnné!$C$10</f>
        <v>5040</v>
      </c>
      <c r="O5" s="1">
        <f t="shared" si="3"/>
        <v>74928</v>
      </c>
      <c r="P5" s="1">
        <f t="shared" si="4"/>
        <v>56081</v>
      </c>
    </row>
    <row r="6" spans="3:16" x14ac:dyDescent="0.25">
      <c r="C6" t="s">
        <v>3</v>
      </c>
      <c r="D6" s="1">
        <v>56000</v>
      </c>
      <c r="E6" s="1">
        <f>D6*0.15</f>
        <v>8400</v>
      </c>
      <c r="F6" s="1">
        <f>IF(Proměnné!$C$4="ANO",Proměnné!$C$2,0)</f>
        <v>2570</v>
      </c>
      <c r="G6" s="1">
        <f>IF(děti=0,0,IF(děti=1,dítě1,IF(děti=2,dítě1+dítě2,dítě1+dítě2+(děti-2)*dítě3)))</f>
        <v>12407</v>
      </c>
      <c r="H6" s="16">
        <f t="shared" si="0"/>
        <v>-6577</v>
      </c>
      <c r="I6" s="1">
        <f t="shared" si="1"/>
        <v>6577</v>
      </c>
      <c r="J6" s="1">
        <f t="shared" si="2"/>
        <v>0</v>
      </c>
      <c r="K6" s="1">
        <f>D6*Proměnné!$C$8</f>
        <v>3975.9999999999995</v>
      </c>
      <c r="L6" s="1">
        <f>D6*Proměnné!$C$6</f>
        <v>2520</v>
      </c>
      <c r="M6" s="1">
        <f>D6*Proměnné!$C$12</f>
        <v>13888</v>
      </c>
      <c r="N6" s="1">
        <f>D6*Proměnné!$C$10</f>
        <v>5040</v>
      </c>
      <c r="O6" s="1">
        <f t="shared" si="3"/>
        <v>74928</v>
      </c>
      <c r="P6" s="1">
        <f t="shared" si="4"/>
        <v>56081</v>
      </c>
    </row>
    <row r="7" spans="3:16" x14ac:dyDescent="0.25">
      <c r="C7" t="s">
        <v>4</v>
      </c>
      <c r="D7" s="1">
        <v>56000</v>
      </c>
      <c r="E7" s="1">
        <f t="shared" ref="E7:E14" si="5">D7*0.15</f>
        <v>8400</v>
      </c>
      <c r="F7" s="1">
        <f>IF(Proměnné!$C$4="ANO",Proměnné!$C$2,0)</f>
        <v>2570</v>
      </c>
      <c r="G7" s="1">
        <f>IF(děti=0,0,IF(děti=1,dítě1,IF(děti=2,dítě1+dítě2,dítě1+dítě2+(děti-2)*dítě3)))</f>
        <v>12407</v>
      </c>
      <c r="H7" s="16">
        <f t="shared" si="0"/>
        <v>-6577</v>
      </c>
      <c r="I7" s="1">
        <f t="shared" si="1"/>
        <v>6577</v>
      </c>
      <c r="J7" s="1">
        <f t="shared" si="2"/>
        <v>0</v>
      </c>
      <c r="K7" s="1">
        <f>D7*Proměnné!$C$8</f>
        <v>3975.9999999999995</v>
      </c>
      <c r="L7" s="1">
        <f>D7*Proměnné!$C$6</f>
        <v>2520</v>
      </c>
      <c r="M7" s="1">
        <f>D7*Proměnné!$C$12</f>
        <v>13888</v>
      </c>
      <c r="N7" s="1">
        <f>D7*Proměnné!$C$10</f>
        <v>5040</v>
      </c>
      <c r="O7" s="1">
        <f t="shared" si="3"/>
        <v>74928</v>
      </c>
      <c r="P7" s="1">
        <f t="shared" si="4"/>
        <v>56081</v>
      </c>
    </row>
    <row r="8" spans="3:16" x14ac:dyDescent="0.25">
      <c r="C8" t="s">
        <v>5</v>
      </c>
      <c r="D8" s="1">
        <v>56000</v>
      </c>
      <c r="E8" s="1">
        <f t="shared" si="5"/>
        <v>8400</v>
      </c>
      <c r="F8" s="1">
        <f>IF(Proměnné!$C$4="ANO",Proměnné!$C$2,0)</f>
        <v>2570</v>
      </c>
      <c r="G8" s="1">
        <f>IF(děti=0,0,IF(děti=1,dítě1,IF(děti=2,dítě1+dítě2,dítě1+dítě2+(děti-2)*dítě3)))</f>
        <v>12407</v>
      </c>
      <c r="H8" s="16">
        <f t="shared" si="0"/>
        <v>-6577</v>
      </c>
      <c r="I8" s="1">
        <f t="shared" si="1"/>
        <v>6577</v>
      </c>
      <c r="J8" s="1">
        <f t="shared" si="2"/>
        <v>0</v>
      </c>
      <c r="K8" s="1">
        <f>D8*Proměnné!$C$8</f>
        <v>3975.9999999999995</v>
      </c>
      <c r="L8" s="1">
        <f>D8*Proměnné!$C$6</f>
        <v>2520</v>
      </c>
      <c r="M8" s="1">
        <f>D8*Proměnné!$C$12</f>
        <v>13888</v>
      </c>
      <c r="N8" s="1">
        <f>D8*Proměnné!$C$10</f>
        <v>5040</v>
      </c>
      <c r="O8" s="1">
        <f t="shared" si="3"/>
        <v>74928</v>
      </c>
      <c r="P8" s="1">
        <f t="shared" si="4"/>
        <v>56081</v>
      </c>
    </row>
    <row r="9" spans="3:16" x14ac:dyDescent="0.25">
      <c r="C9" t="s">
        <v>6</v>
      </c>
      <c r="D9" s="1">
        <v>56000</v>
      </c>
      <c r="E9" s="1">
        <f t="shared" si="5"/>
        <v>8400</v>
      </c>
      <c r="F9" s="1">
        <f>IF(Proměnné!$C$4="ANO",Proměnné!$C$2,0)</f>
        <v>2570</v>
      </c>
      <c r="G9" s="1">
        <f>IF(děti=0,0,IF(děti=1,dítě1,IF(děti=2,dítě1+dítě2,dítě1+dítě2+(děti-2)*dítě3)))</f>
        <v>12407</v>
      </c>
      <c r="H9" s="16">
        <f t="shared" si="0"/>
        <v>-6577</v>
      </c>
      <c r="I9" s="1">
        <f t="shared" si="1"/>
        <v>6577</v>
      </c>
      <c r="J9" s="1">
        <f t="shared" si="2"/>
        <v>0</v>
      </c>
      <c r="K9" s="1">
        <f>D9*Proměnné!$C$8</f>
        <v>3975.9999999999995</v>
      </c>
      <c r="L9" s="1">
        <f>D9*Proměnné!$C$6</f>
        <v>2520</v>
      </c>
      <c r="M9" s="1">
        <f>D9*Proměnné!$C$12</f>
        <v>13888</v>
      </c>
      <c r="N9" s="1">
        <f>D9*Proměnné!$C$10</f>
        <v>5040</v>
      </c>
      <c r="O9" s="1">
        <f t="shared" si="3"/>
        <v>74928</v>
      </c>
      <c r="P9" s="1">
        <f t="shared" si="4"/>
        <v>56081</v>
      </c>
    </row>
    <row r="10" spans="3:16" x14ac:dyDescent="0.25">
      <c r="C10" t="s">
        <v>7</v>
      </c>
      <c r="D10" s="1">
        <v>56000</v>
      </c>
      <c r="E10" s="1">
        <f t="shared" si="5"/>
        <v>8400</v>
      </c>
      <c r="F10" s="1">
        <f>IF(Proměnné!$C$4="ANO",Proměnné!$C$2,0)</f>
        <v>2570</v>
      </c>
      <c r="G10" s="1">
        <f>IF(děti=0,0,IF(děti=1,dítě1,IF(děti=2,dítě1+dítě2,dítě1+dítě2+(děti-2)*dítě3)))</f>
        <v>12407</v>
      </c>
      <c r="H10" s="16">
        <f t="shared" si="0"/>
        <v>-6577</v>
      </c>
      <c r="I10" s="1">
        <f t="shared" si="1"/>
        <v>6577</v>
      </c>
      <c r="J10" s="1">
        <f t="shared" si="2"/>
        <v>0</v>
      </c>
      <c r="K10" s="1">
        <f>D10*Proměnné!$C$8</f>
        <v>3975.9999999999995</v>
      </c>
      <c r="L10" s="1">
        <f>D10*Proměnné!$C$6</f>
        <v>2520</v>
      </c>
      <c r="M10" s="1">
        <f>D10*Proměnné!$C$12</f>
        <v>13888</v>
      </c>
      <c r="N10" s="1">
        <f>D10*Proměnné!$C$10</f>
        <v>5040</v>
      </c>
      <c r="O10" s="1">
        <f t="shared" si="3"/>
        <v>74928</v>
      </c>
      <c r="P10" s="1">
        <f t="shared" si="4"/>
        <v>56081</v>
      </c>
    </row>
    <row r="11" spans="3:16" x14ac:dyDescent="0.25">
      <c r="C11" t="s">
        <v>8</v>
      </c>
      <c r="D11" s="1">
        <v>56000</v>
      </c>
      <c r="E11" s="1">
        <f t="shared" si="5"/>
        <v>8400</v>
      </c>
      <c r="F11" s="1">
        <f>IF(Proměnné!$C$4="ANO",Proměnné!$C$2,0)</f>
        <v>2570</v>
      </c>
      <c r="G11" s="1">
        <f>IF(děti=0,0,IF(děti=1,dítě1,IF(děti=2,dítě1+dítě2,dítě1+dítě2+(děti-2)*dítě3)))</f>
        <v>12407</v>
      </c>
      <c r="H11" s="16">
        <f t="shared" si="0"/>
        <v>-6577</v>
      </c>
      <c r="I11" s="1">
        <f t="shared" si="1"/>
        <v>6577</v>
      </c>
      <c r="J11" s="1">
        <f t="shared" si="2"/>
        <v>0</v>
      </c>
      <c r="K11" s="1">
        <f>D11*Proměnné!$C$8</f>
        <v>3975.9999999999995</v>
      </c>
      <c r="L11" s="1">
        <f>D11*Proměnné!$C$6</f>
        <v>2520</v>
      </c>
      <c r="M11" s="1">
        <f>D11*Proměnné!$C$12</f>
        <v>13888</v>
      </c>
      <c r="N11" s="1">
        <f>D11*Proměnné!$C$10</f>
        <v>5040</v>
      </c>
      <c r="O11" s="1">
        <f t="shared" si="3"/>
        <v>74928</v>
      </c>
      <c r="P11" s="1">
        <f t="shared" si="4"/>
        <v>56081</v>
      </c>
    </row>
    <row r="12" spans="3:16" x14ac:dyDescent="0.25">
      <c r="C12" t="s">
        <v>9</v>
      </c>
      <c r="D12" s="1">
        <v>56000</v>
      </c>
      <c r="E12" s="1">
        <f t="shared" si="5"/>
        <v>8400</v>
      </c>
      <c r="F12" s="1">
        <f>IF(Proměnné!$C$4="ANO",Proměnné!$C$2,0)</f>
        <v>2570</v>
      </c>
      <c r="G12" s="1">
        <f>IF(děti=0,0,IF(děti=1,dítě1,IF(děti=2,dítě1+dítě2,dítě1+dítě2+(děti-2)*dítě3)))</f>
        <v>12407</v>
      </c>
      <c r="H12" s="16">
        <f t="shared" si="0"/>
        <v>-6577</v>
      </c>
      <c r="I12" s="1">
        <f t="shared" si="1"/>
        <v>6577</v>
      </c>
      <c r="J12" s="1">
        <f t="shared" si="2"/>
        <v>0</v>
      </c>
      <c r="K12" s="1">
        <f>D12*Proměnné!$C$8</f>
        <v>3975.9999999999995</v>
      </c>
      <c r="L12" s="1">
        <f>D12*Proměnné!$C$6</f>
        <v>2520</v>
      </c>
      <c r="M12" s="1">
        <f>D12*Proměnné!$C$12</f>
        <v>13888</v>
      </c>
      <c r="N12" s="1">
        <f>D12*Proměnné!$C$10</f>
        <v>5040</v>
      </c>
      <c r="O12" s="1">
        <f t="shared" si="3"/>
        <v>74928</v>
      </c>
      <c r="P12" s="1">
        <f t="shared" si="4"/>
        <v>56081</v>
      </c>
    </row>
    <row r="13" spans="3:16" x14ac:dyDescent="0.25">
      <c r="C13" t="s">
        <v>10</v>
      </c>
      <c r="D13" s="1">
        <v>56000</v>
      </c>
      <c r="E13" s="1">
        <f t="shared" si="5"/>
        <v>8400</v>
      </c>
      <c r="F13" s="1">
        <f>IF(Proměnné!$C$4="ANO",Proměnné!$C$2,0)</f>
        <v>2570</v>
      </c>
      <c r="G13" s="1">
        <f>IF(děti=0,0,IF(děti=1,dítě1,IF(děti=2,dítě1+dítě2,dítě1+dítě2+(děti-2)*dítě3)))</f>
        <v>12407</v>
      </c>
      <c r="H13" s="16">
        <f t="shared" si="0"/>
        <v>-6577</v>
      </c>
      <c r="I13" s="1">
        <f t="shared" si="1"/>
        <v>6577</v>
      </c>
      <c r="J13" s="1">
        <f t="shared" si="2"/>
        <v>0</v>
      </c>
      <c r="K13" s="1">
        <f>D13*Proměnné!$C$8</f>
        <v>3975.9999999999995</v>
      </c>
      <c r="L13" s="1">
        <f>D13*Proměnné!$C$6</f>
        <v>2520</v>
      </c>
      <c r="M13" s="1">
        <f>D13*Proměnné!$C$12</f>
        <v>13888</v>
      </c>
      <c r="N13" s="1">
        <f>D13*Proměnné!$C$10</f>
        <v>5040</v>
      </c>
      <c r="O13" s="1">
        <f t="shared" si="3"/>
        <v>74928</v>
      </c>
      <c r="P13" s="1">
        <f t="shared" si="4"/>
        <v>56081</v>
      </c>
    </row>
    <row r="14" spans="3:16" x14ac:dyDescent="0.25">
      <c r="C14" t="s">
        <v>11</v>
      </c>
      <c r="D14" s="1">
        <v>56000</v>
      </c>
      <c r="E14" s="1">
        <f t="shared" si="5"/>
        <v>8400</v>
      </c>
      <c r="F14" s="1">
        <f>IF(Proměnné!$C$4="ANO",Proměnné!$C$2,0)</f>
        <v>2570</v>
      </c>
      <c r="G14" s="1">
        <f>IF(děti=0,0,IF(děti=1,dítě1,IF(děti=2,dítě1+dítě2,dítě1+dítě2+(děti-2)*dítě3)))</f>
        <v>12407</v>
      </c>
      <c r="H14" s="16">
        <f t="shared" si="0"/>
        <v>-6577</v>
      </c>
      <c r="I14" s="1">
        <f t="shared" si="1"/>
        <v>6577</v>
      </c>
      <c r="J14" s="1">
        <f t="shared" si="2"/>
        <v>0</v>
      </c>
      <c r="K14" s="1">
        <f>D14*Proměnné!$C$8</f>
        <v>3975.9999999999995</v>
      </c>
      <c r="L14" s="1">
        <f>D14*Proměnné!$C$6</f>
        <v>2520</v>
      </c>
      <c r="M14" s="1">
        <f>D14*Proměnné!$C$12</f>
        <v>13888</v>
      </c>
      <c r="N14" s="1">
        <f>D14*Proměnné!$C$10</f>
        <v>5040</v>
      </c>
      <c r="O14" s="1">
        <f t="shared" si="3"/>
        <v>74928</v>
      </c>
      <c r="P14" s="1">
        <f t="shared" si="4"/>
        <v>56081</v>
      </c>
    </row>
    <row r="15" spans="3:16" x14ac:dyDescent="0.25">
      <c r="C15" t="s">
        <v>13</v>
      </c>
      <c r="D15" s="1">
        <f>SUM(D3:D14)</f>
        <v>626000</v>
      </c>
      <c r="E15" s="1">
        <f>SUM(E3:E14)</f>
        <v>93900</v>
      </c>
      <c r="F15" s="1">
        <f>SUM(F3:F14)</f>
        <v>30840</v>
      </c>
      <c r="G15" s="1">
        <f>SUM(G3:G14)</f>
        <v>148884</v>
      </c>
      <c r="H15" s="16">
        <f>SUM(H3:H14)</f>
        <v>-85824</v>
      </c>
      <c r="I15" s="1">
        <f>SUM(I3:I14)</f>
        <v>85824</v>
      </c>
      <c r="J15" s="1">
        <f>SUM(J3:J14)</f>
        <v>0</v>
      </c>
      <c r="K15" s="1">
        <f t="shared" ref="K15:P15" si="6">SUM(K3:K14)</f>
        <v>44445.999999999993</v>
      </c>
      <c r="L15" s="1">
        <f t="shared" si="6"/>
        <v>28170</v>
      </c>
      <c r="M15" s="1">
        <f t="shared" ref="M15" si="7">SUM(M3:M14)</f>
        <v>155248</v>
      </c>
      <c r="N15" s="1">
        <f t="shared" ref="N15:O15" si="8">SUM(N3:N14)</f>
        <v>56340</v>
      </c>
      <c r="O15" s="1">
        <f t="shared" si="8"/>
        <v>837588</v>
      </c>
      <c r="P15" s="1">
        <f t="shared" si="6"/>
        <v>639208</v>
      </c>
    </row>
  </sheetData>
  <mergeCells count="2">
    <mergeCell ref="K1:L1"/>
    <mergeCell ref="M1:O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10" zoomScale="220" zoomScaleNormal="220" workbookViewId="0">
      <selection activeCell="D17" sqref="D17"/>
    </sheetView>
  </sheetViews>
  <sheetFormatPr defaultRowHeight="15" x14ac:dyDescent="0.25"/>
  <cols>
    <col min="1" max="1" width="14.140625" bestFit="1" customWidth="1"/>
    <col min="2" max="2" width="27.140625" bestFit="1" customWidth="1"/>
    <col min="3" max="3" width="11.85546875" bestFit="1" customWidth="1"/>
  </cols>
  <sheetData>
    <row r="1" spans="1:3" x14ac:dyDescent="0.25">
      <c r="C1" s="3"/>
    </row>
    <row r="2" spans="1:3" x14ac:dyDescent="0.25">
      <c r="B2" s="2" t="s">
        <v>16</v>
      </c>
      <c r="C2" s="4">
        <v>2570</v>
      </c>
    </row>
    <row r="3" spans="1:3" x14ac:dyDescent="0.25">
      <c r="C3" s="3"/>
    </row>
    <row r="4" spans="1:3" x14ac:dyDescent="0.25">
      <c r="B4" s="2" t="s">
        <v>17</v>
      </c>
      <c r="C4" s="5" t="s">
        <v>18</v>
      </c>
    </row>
    <row r="5" spans="1:3" x14ac:dyDescent="0.25">
      <c r="C5" s="3"/>
    </row>
    <row r="6" spans="1:3" x14ac:dyDescent="0.25">
      <c r="A6" s="10" t="s">
        <v>23</v>
      </c>
      <c r="B6" s="2" t="s">
        <v>21</v>
      </c>
      <c r="C6" s="8">
        <v>4.4999999999999998E-2</v>
      </c>
    </row>
    <row r="7" spans="1:3" x14ac:dyDescent="0.25">
      <c r="A7" s="10"/>
    </row>
    <row r="8" spans="1:3" x14ac:dyDescent="0.25">
      <c r="A8" s="10"/>
      <c r="B8" s="2" t="s">
        <v>20</v>
      </c>
      <c r="C8" s="8">
        <v>7.0999999999999994E-2</v>
      </c>
    </row>
    <row r="9" spans="1:3" x14ac:dyDescent="0.25">
      <c r="A9" s="7"/>
      <c r="C9" s="6"/>
    </row>
    <row r="10" spans="1:3" x14ac:dyDescent="0.25">
      <c r="A10" s="10" t="s">
        <v>24</v>
      </c>
      <c r="B10" s="2" t="s">
        <v>21</v>
      </c>
      <c r="C10" s="8">
        <v>0.09</v>
      </c>
    </row>
    <row r="11" spans="1:3" x14ac:dyDescent="0.25">
      <c r="A11" s="10"/>
    </row>
    <row r="12" spans="1:3" x14ac:dyDescent="0.25">
      <c r="A12" s="10"/>
      <c r="B12" s="2" t="s">
        <v>20</v>
      </c>
      <c r="C12" s="8">
        <v>0.248</v>
      </c>
    </row>
    <row r="14" spans="1:3" x14ac:dyDescent="0.25">
      <c r="A14" s="11" t="s">
        <v>26</v>
      </c>
      <c r="B14" s="2" t="s">
        <v>27</v>
      </c>
      <c r="C14" s="12">
        <v>1267</v>
      </c>
    </row>
    <row r="15" spans="1:3" x14ac:dyDescent="0.25">
      <c r="A15" s="11"/>
      <c r="B15" s="2" t="s">
        <v>28</v>
      </c>
      <c r="C15" s="12">
        <v>1860</v>
      </c>
    </row>
    <row r="16" spans="1:3" x14ac:dyDescent="0.25">
      <c r="A16" s="11"/>
      <c r="B16" s="2" t="s">
        <v>29</v>
      </c>
      <c r="C16" s="12">
        <v>2320</v>
      </c>
    </row>
    <row r="18" spans="2:3" x14ac:dyDescent="0.25">
      <c r="B18" s="13" t="s">
        <v>30</v>
      </c>
      <c r="C18" s="14">
        <v>6</v>
      </c>
    </row>
  </sheetData>
  <mergeCells count="3">
    <mergeCell ref="A6:A8"/>
    <mergeCell ref="A10:A12"/>
    <mergeCell ref="A14:A1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5</vt:i4>
      </vt:variant>
    </vt:vector>
  </HeadingPairs>
  <TitlesOfParts>
    <vt:vector size="7" baseType="lpstr">
      <vt:lpstr>Mzdový list</vt:lpstr>
      <vt:lpstr>Proměnné</vt:lpstr>
      <vt:lpstr>děti</vt:lpstr>
      <vt:lpstr>dítě1</vt:lpstr>
      <vt:lpstr>dítě2</vt:lpstr>
      <vt:lpstr>dítě3</vt:lpstr>
      <vt:lpstr>Počet_dětí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2024-09-19T09:18:20Z</dcterms:created>
  <dcterms:modified xsi:type="dcterms:W3CDTF">2024-09-26T09:59:52Z</dcterms:modified>
</cp:coreProperties>
</file>