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ineNextcloudDaten\StudiumDataScience\Masterarbeit\Bilderund Diagramme\"/>
    </mc:Choice>
  </mc:AlternateContent>
  <xr:revisionPtr revIDLastSave="0" documentId="13_ncr:1_{FA306FC0-31BA-44BE-BC96-266F35964C9E}" xr6:coauthVersionLast="47" xr6:coauthVersionMax="47" xr10:uidLastSave="{00000000-0000-0000-0000-000000000000}"/>
  <bookViews>
    <workbookView xWindow="38280" yWindow="-120" windowWidth="29040" windowHeight="15840" xr2:uid="{DFE40B09-4D73-4D47-9519-0BD32888FCF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6" i="1"/>
  <c r="V7" i="1"/>
  <c r="V8" i="1"/>
  <c r="V9" i="1"/>
  <c r="V10" i="1"/>
  <c r="V11" i="1"/>
  <c r="V12" i="1"/>
  <c r="V13" i="1"/>
  <c r="V6" i="1"/>
  <c r="T7" i="1"/>
  <c r="T8" i="1"/>
  <c r="T9" i="1"/>
  <c r="S40" i="1" s="1"/>
  <c r="T10" i="1"/>
  <c r="T11" i="1"/>
  <c r="T12" i="1"/>
  <c r="T13" i="1"/>
  <c r="T6" i="1"/>
  <c r="S7" i="1"/>
  <c r="S8" i="1"/>
  <c r="S9" i="1"/>
  <c r="S10" i="1"/>
  <c r="S11" i="1"/>
  <c r="S12" i="1"/>
  <c r="S13" i="1"/>
  <c r="S6" i="1"/>
  <c r="Q7" i="1"/>
  <c r="Q8" i="1"/>
  <c r="Q9" i="1"/>
  <c r="Q10" i="1"/>
  <c r="Q11" i="1"/>
  <c r="Q12" i="1"/>
  <c r="Q13" i="1"/>
  <c r="Q6" i="1"/>
  <c r="P13" i="1"/>
  <c r="P12" i="1"/>
  <c r="P11" i="1"/>
  <c r="P10" i="1"/>
  <c r="P9" i="1"/>
  <c r="P8" i="1"/>
  <c r="P7" i="1"/>
  <c r="P6" i="1"/>
  <c r="U6" i="1"/>
  <c r="R7" i="1"/>
  <c r="R8" i="1"/>
  <c r="R9" i="1"/>
  <c r="R10" i="1"/>
  <c r="R11" i="1"/>
  <c r="R12" i="1"/>
  <c r="R13" i="1"/>
  <c r="R6" i="1"/>
  <c r="U7" i="1"/>
  <c r="U8" i="1"/>
  <c r="U9" i="1"/>
  <c r="U10" i="1"/>
  <c r="U11" i="1"/>
  <c r="U12" i="1"/>
  <c r="U13" i="1"/>
  <c r="D42" i="1"/>
  <c r="E42" i="1"/>
  <c r="F42" i="1"/>
  <c r="G42" i="1"/>
  <c r="H42" i="1"/>
  <c r="I42" i="1"/>
  <c r="J42" i="1"/>
  <c r="C42" i="1"/>
  <c r="D41" i="1"/>
  <c r="E41" i="1"/>
  <c r="F41" i="1"/>
  <c r="G41" i="1"/>
  <c r="H41" i="1"/>
  <c r="I41" i="1"/>
  <c r="J41" i="1"/>
  <c r="C41" i="1"/>
  <c r="D40" i="1"/>
  <c r="E40" i="1"/>
  <c r="F40" i="1"/>
  <c r="G40" i="1"/>
  <c r="H40" i="1"/>
  <c r="I40" i="1"/>
  <c r="J40" i="1"/>
  <c r="C40" i="1"/>
  <c r="K7" i="1"/>
  <c r="K8" i="1"/>
  <c r="X6" i="1" s="1"/>
  <c r="K9" i="1"/>
  <c r="K10" i="1"/>
  <c r="K11" i="1"/>
  <c r="K12" i="1"/>
  <c r="K13" i="1"/>
  <c r="X13" i="1" s="1"/>
  <c r="K6" i="1"/>
  <c r="S42" i="1" l="1"/>
  <c r="R42" i="1"/>
  <c r="V42" i="1"/>
  <c r="X12" i="1"/>
  <c r="R41" i="1"/>
  <c r="R40" i="1"/>
  <c r="O42" i="1"/>
  <c r="Q42" i="1"/>
  <c r="T42" i="1"/>
  <c r="P42" i="1"/>
  <c r="T40" i="1"/>
  <c r="O40" i="1"/>
  <c r="X11" i="1"/>
  <c r="O41" i="1"/>
  <c r="P41" i="1"/>
  <c r="U40" i="1"/>
  <c r="X10" i="1"/>
  <c r="W42" i="1" s="1"/>
  <c r="X9" i="1"/>
  <c r="Q41" i="1"/>
  <c r="X8" i="1"/>
  <c r="Q40" i="1"/>
  <c r="X7" i="1"/>
  <c r="P40" i="1"/>
  <c r="U42" i="1"/>
  <c r="V40" i="1"/>
  <c r="V41" i="1"/>
  <c r="U41" i="1"/>
  <c r="S41" i="1"/>
  <c r="K40" i="1"/>
  <c r="K42" i="1"/>
  <c r="K41" i="1"/>
  <c r="T41" i="1"/>
  <c r="W41" i="1" l="1"/>
  <c r="W40" i="1"/>
</calcChain>
</file>

<file path=xl/sharedStrings.xml><?xml version="1.0" encoding="utf-8"?>
<sst xmlns="http://schemas.openxmlformats.org/spreadsheetml/2006/main" count="67" uniqueCount="27">
  <si>
    <t>Modelle</t>
  </si>
  <si>
    <t>MT</t>
  </si>
  <si>
    <t>Sum</t>
  </si>
  <si>
    <t>Dialog</t>
  </si>
  <si>
    <t>Writing</t>
  </si>
  <si>
    <t>Story</t>
  </si>
  <si>
    <t>QA</t>
  </si>
  <si>
    <t>QG</t>
  </si>
  <si>
    <t>NLU</t>
  </si>
  <si>
    <t>NLP</t>
  </si>
  <si>
    <t>o1</t>
  </si>
  <si>
    <t>Gemini 1.5 Flash</t>
  </si>
  <si>
    <t>Gemini 1.5 Pro</t>
  </si>
  <si>
    <t>Claude 3.5 Haiku</t>
  </si>
  <si>
    <t>Claude 3.5 Sonnet</t>
  </si>
  <si>
    <t>Llama 3.1 70B</t>
  </si>
  <si>
    <t>Llama 3.2 3B</t>
  </si>
  <si>
    <t>Topmodelle</t>
  </si>
  <si>
    <t>Mittelklassemodelle</t>
  </si>
  <si>
    <t>Budgetmodelle</t>
  </si>
  <si>
    <t>Kategorien</t>
  </si>
  <si>
    <t>Ergebnisse zusammengefasst</t>
  </si>
  <si>
    <t>Absolute Ergebnisse nach Task</t>
  </si>
  <si>
    <t>Relative Ergebnisse nach Task</t>
  </si>
  <si>
    <t>GPT-4o</t>
  </si>
  <si>
    <t>Absolute Ergebnisse nach Modellkategorien</t>
  </si>
  <si>
    <t>Relative Ergebnisse nach Modellkategorien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</si>
</sst>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4"/>
      <color rgb="FF000000"/>
      <name val="Arial"/>
      <family val="2"/>
    </font>
    <font>
      <sz val="14"/>
      <color theme="1"/>
      <name val="Arial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2" fontId="0" fillId="0" borderId="0" xfId="0" applyNumberFormat="1"/>
    <xf numFmtId="0" fontId="4" fillId="4" borderId="2" xfId="0" applyFont="1" applyFill="1" applyBorder="1"/>
    <xf numFmtId="0" fontId="4" fillId="0" borderId="2" xfId="0" applyFont="1" applyBorder="1"/>
    <xf numFmtId="0" fontId="3" fillId="3" borderId="3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/>
    <xf numFmtId="2" fontId="0" fillId="4" borderId="0" xfId="0" applyNumberFormat="1" applyFill="1"/>
  </cellXfs>
  <cellStyles count="1">
    <cellStyle name="Standard" xfId="0" builtinId="0"/>
  </cellStyles>
  <dxfs count="44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/>
        <bottom style="medium">
          <color rgb="FF66666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666666"/>
        </left>
        <right style="medium">
          <color rgb="FF666666"/>
        </right>
        <top/>
        <bottom style="medium">
          <color rgb="FF66666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666666"/>
        </left>
        <right/>
        <top/>
        <bottom style="medium">
          <color rgb="FF66666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666666"/>
        </left>
        <right/>
        <top/>
        <bottom style="medium">
          <color rgb="FF66666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666666"/>
        </left>
        <right/>
        <top/>
        <bottom style="medium">
          <color rgb="FF666666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666666"/>
        </left>
        <right/>
        <top/>
        <bottom style="medium">
          <color rgb="FF666666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666666"/>
        </left>
        <right/>
        <top/>
        <bottom style="medium">
          <color rgb="FF666666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666666"/>
        </left>
        <right/>
        <top/>
        <bottom style="medium">
          <color rgb="FF66666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666666"/>
        </left>
        <right/>
        <top/>
        <bottom style="medium">
          <color rgb="FF66666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666666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ck">
          <color rgb="FF66666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Tabelle1!$K$5</c:f>
              <c:strCache>
                <c:ptCount val="1"/>
                <c:pt idx="0">
                  <c:v>NLP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Tabelle1!$B$6:$B$13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Tabelle1!$K$6:$K$13</c:f>
              <c:numCache>
                <c:formatCode>0.00</c:formatCode>
                <c:ptCount val="8"/>
                <c:pt idx="0">
                  <c:v>72.627698412698408</c:v>
                </c:pt>
                <c:pt idx="1">
                  <c:v>76.195951121189211</c:v>
                </c:pt>
                <c:pt idx="2">
                  <c:v>69.161632653061204</c:v>
                </c:pt>
                <c:pt idx="3">
                  <c:v>71.668959435626093</c:v>
                </c:pt>
                <c:pt idx="4">
                  <c:v>66.858122952884855</c:v>
                </c:pt>
                <c:pt idx="5">
                  <c:v>75.230370370370366</c:v>
                </c:pt>
                <c:pt idx="6">
                  <c:v>52.522500000000001</c:v>
                </c:pt>
                <c:pt idx="7">
                  <c:v>68.203990929705213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6-4865-BB12-D84EEB34A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50730223"/>
        <c:axId val="1250730703"/>
      </c:barChart>
      <c:catAx>
        <c:axId val="1250730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30703"/>
        <c:crosses val="autoZero"/>
        <c:auto val="1"/>
        <c:lblAlgn val="ctr"/>
        <c:lblOffset val="100"/>
        <c:noMultiLvlLbl val="0"/>
      </c:catAx>
      <c:valAx>
        <c:axId val="1250730703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3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Tabelle1!$B$6</c:f>
              <c:strCache>
                <c:ptCount val="1"/>
                <c:pt idx="0">
                  <c:v>GPT-4o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Tabelle1!$C$5:$K$5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Tabelle1!$C$6:$K$6</c:f>
              <c:numCache>
                <c:formatCode>0.00</c:formatCode>
                <c:ptCount val="9"/>
                <c:pt idx="0">
                  <c:v>50.74</c:v>
                </c:pt>
                <c:pt idx="1">
                  <c:v>73.86</c:v>
                </c:pt>
                <c:pt idx="2">
                  <c:v>89.08</c:v>
                </c:pt>
                <c:pt idx="3">
                  <c:v>90.607142857142804</c:v>
                </c:pt>
                <c:pt idx="4">
                  <c:v>87.291428571428497</c:v>
                </c:pt>
                <c:pt idx="5">
                  <c:v>54.51</c:v>
                </c:pt>
                <c:pt idx="6">
                  <c:v>51.2</c:v>
                </c:pt>
                <c:pt idx="7">
                  <c:v>81.77</c:v>
                </c:pt>
                <c:pt idx="8">
                  <c:v>72.627698412698408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A-45AD-AB2F-55CC446B02DC}"/>
            </c:ext>
          </c:extLst>
        </c:ser>
        <c:ser>
          <c:idx val="1"/>
          <c:order val="1"/>
          <c:tx>
            <c:strRef>
              <c:f>Tabelle1!$B$7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Tabelle1!$C$5:$K$5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Tabelle1!$C$7:$K$7</c:f>
              <c:numCache>
                <c:formatCode>0.00</c:formatCode>
                <c:ptCount val="9"/>
                <c:pt idx="0">
                  <c:v>48.22</c:v>
                </c:pt>
                <c:pt idx="1">
                  <c:v>74.069999999999993</c:v>
                </c:pt>
                <c:pt idx="2">
                  <c:v>89.41</c:v>
                </c:pt>
                <c:pt idx="3">
                  <c:v>90.395691609977305</c:v>
                </c:pt>
                <c:pt idx="4">
                  <c:v>87.791428571428497</c:v>
                </c:pt>
                <c:pt idx="5">
                  <c:v>54.29</c:v>
                </c:pt>
                <c:pt idx="6">
                  <c:v>75.2</c:v>
                </c:pt>
                <c:pt idx="7">
                  <c:v>85.16</c:v>
                </c:pt>
                <c:pt idx="8">
                  <c:v>76.195951121189211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A-45AD-AB2F-55CC446B02DC}"/>
            </c:ext>
          </c:extLst>
        </c:ser>
        <c:ser>
          <c:idx val="2"/>
          <c:order val="2"/>
          <c:tx>
            <c:strRef>
              <c:f>Tabelle1!$B$8</c:f>
              <c:strCache>
                <c:ptCount val="1"/>
                <c:pt idx="0">
                  <c:v>Gemini 1.5 Flash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Tabelle1!$C$5:$K$5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Tabelle1!$C$8:$K$8</c:f>
              <c:numCache>
                <c:formatCode>0.00</c:formatCode>
                <c:ptCount val="9"/>
                <c:pt idx="0">
                  <c:v>48.09</c:v>
                </c:pt>
                <c:pt idx="1">
                  <c:v>73.599999999999994</c:v>
                </c:pt>
                <c:pt idx="2">
                  <c:v>85.97</c:v>
                </c:pt>
                <c:pt idx="3">
                  <c:v>89.912244897959198</c:v>
                </c:pt>
                <c:pt idx="4">
                  <c:v>87.937142857142803</c:v>
                </c:pt>
                <c:pt idx="5">
                  <c:v>51.46</c:v>
                </c:pt>
                <c:pt idx="6">
                  <c:v>44.4</c:v>
                </c:pt>
                <c:pt idx="7">
                  <c:v>76.67</c:v>
                </c:pt>
                <c:pt idx="8">
                  <c:v>69.161632653061204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A-45AD-AB2F-55CC446B02DC}"/>
            </c:ext>
          </c:extLst>
        </c:ser>
        <c:ser>
          <c:idx val="3"/>
          <c:order val="3"/>
          <c:tx>
            <c:strRef>
              <c:f>Tabelle1!$B$9</c:f>
              <c:strCache>
                <c:ptCount val="1"/>
                <c:pt idx="0">
                  <c:v>Gemini 1.5 Pro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Tabelle1!$C$5:$K$5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Tabelle1!$C$9:$K$9</c:f>
              <c:numCache>
                <c:formatCode>0.00</c:formatCode>
                <c:ptCount val="9"/>
                <c:pt idx="0">
                  <c:v>50</c:v>
                </c:pt>
                <c:pt idx="1">
                  <c:v>73.81</c:v>
                </c:pt>
                <c:pt idx="2">
                  <c:v>86.6</c:v>
                </c:pt>
                <c:pt idx="3">
                  <c:v>89.412698412698404</c:v>
                </c:pt>
                <c:pt idx="4">
                  <c:v>87.608571428571395</c:v>
                </c:pt>
                <c:pt idx="5">
                  <c:v>56.81</c:v>
                </c:pt>
                <c:pt idx="6">
                  <c:v>45.6</c:v>
                </c:pt>
                <c:pt idx="7">
                  <c:v>81.23</c:v>
                </c:pt>
                <c:pt idx="8">
                  <c:v>71.668959435626093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A-45AD-AB2F-55CC446B02DC}"/>
            </c:ext>
          </c:extLst>
        </c:ser>
        <c:ser>
          <c:idx val="4"/>
          <c:order val="4"/>
          <c:tx>
            <c:strRef>
              <c:f>Tabelle1!$B$10</c:f>
              <c:strCache>
                <c:ptCount val="1"/>
                <c:pt idx="0">
                  <c:v>Claude 3.5 Haiku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Tabelle1!$C$5:$K$5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Tabelle1!$C$10:$K$10</c:f>
              <c:numCache>
                <c:formatCode>0.00</c:formatCode>
                <c:ptCount val="9"/>
                <c:pt idx="0">
                  <c:v>48.5</c:v>
                </c:pt>
                <c:pt idx="1">
                  <c:v>73.7</c:v>
                </c:pt>
                <c:pt idx="2">
                  <c:v>87.92</c:v>
                </c:pt>
                <c:pt idx="3">
                  <c:v>90.0662131519274</c:v>
                </c:pt>
                <c:pt idx="4">
                  <c:v>86.6</c:v>
                </c:pt>
                <c:pt idx="5">
                  <c:v>51.76</c:v>
                </c:pt>
                <c:pt idx="6">
                  <c:v>30.8</c:v>
                </c:pt>
                <c:pt idx="7">
                  <c:v>73.569999999999993</c:v>
                </c:pt>
                <c:pt idx="8">
                  <c:v>66.858122952884855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CA-45AD-AB2F-55CC446B02DC}"/>
            </c:ext>
          </c:extLst>
        </c:ser>
        <c:ser>
          <c:idx val="5"/>
          <c:order val="5"/>
          <c:tx>
            <c:strRef>
              <c:f>Tabelle1!$B$11</c:f>
              <c:strCache>
                <c:ptCount val="1"/>
                <c:pt idx="0">
                  <c:v>Claude 3.5 Sonnet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Tabelle1!$C$5:$K$5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Tabelle1!$C$11:$K$11</c:f>
              <c:numCache>
                <c:formatCode>0.00</c:formatCode>
                <c:ptCount val="9"/>
                <c:pt idx="0">
                  <c:v>50.56</c:v>
                </c:pt>
                <c:pt idx="1">
                  <c:v>73.89</c:v>
                </c:pt>
                <c:pt idx="2">
                  <c:v>89.18</c:v>
                </c:pt>
                <c:pt idx="3">
                  <c:v>90.852380952380898</c:v>
                </c:pt>
                <c:pt idx="4">
                  <c:v>87.714285714285694</c:v>
                </c:pt>
                <c:pt idx="5">
                  <c:v>54.44</c:v>
                </c:pt>
                <c:pt idx="6">
                  <c:v>74.8</c:v>
                </c:pt>
                <c:pt idx="7">
                  <c:v>81.64</c:v>
                </c:pt>
                <c:pt idx="8">
                  <c:v>75.230370370370366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CA-45AD-AB2F-55CC446B02DC}"/>
            </c:ext>
          </c:extLst>
        </c:ser>
        <c:ser>
          <c:idx val="6"/>
          <c:order val="6"/>
          <c:tx>
            <c:strRef>
              <c:f>Tabelle1!$B$12</c:f>
              <c:strCache>
                <c:ptCount val="1"/>
                <c:pt idx="0">
                  <c:v>Llama 3.2 3B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Tabelle1!$C$5:$K$5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Tabelle1!$C$12:$K$12</c:f>
              <c:numCache>
                <c:formatCode>0.00</c:formatCode>
                <c:ptCount val="9"/>
                <c:pt idx="0">
                  <c:v>41.07</c:v>
                </c:pt>
                <c:pt idx="1">
                  <c:v>73.12</c:v>
                </c:pt>
                <c:pt idx="2">
                  <c:v>75.099999999999994</c:v>
                </c:pt>
                <c:pt idx="3">
                  <c:v>87.439285714285703</c:v>
                </c:pt>
                <c:pt idx="4">
                  <c:v>84.345714285714195</c:v>
                </c:pt>
                <c:pt idx="5">
                  <c:v>44.68</c:v>
                </c:pt>
                <c:pt idx="6">
                  <c:v>23.6</c:v>
                </c:pt>
                <c:pt idx="7">
                  <c:v>43.08</c:v>
                </c:pt>
                <c:pt idx="8">
                  <c:v>52.522500000000001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CA-45AD-AB2F-55CC446B02DC}"/>
            </c:ext>
          </c:extLst>
        </c:ser>
        <c:ser>
          <c:idx val="7"/>
          <c:order val="7"/>
          <c:tx>
            <c:strRef>
              <c:f>Tabelle1!$B$13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Tabelle1!$C$5:$K$5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Tabelle1!$C$13:$K$13</c:f>
              <c:numCache>
                <c:formatCode>0.00</c:formatCode>
                <c:ptCount val="9"/>
                <c:pt idx="0">
                  <c:v>49.74</c:v>
                </c:pt>
                <c:pt idx="1">
                  <c:v>72.680000000000007</c:v>
                </c:pt>
                <c:pt idx="2">
                  <c:v>87.03</c:v>
                </c:pt>
                <c:pt idx="3">
                  <c:v>87.434693877550998</c:v>
                </c:pt>
                <c:pt idx="4">
                  <c:v>85.617142857142795</c:v>
                </c:pt>
                <c:pt idx="5">
                  <c:v>53.85</c:v>
                </c:pt>
                <c:pt idx="6">
                  <c:v>29.8</c:v>
                </c:pt>
                <c:pt idx="7">
                  <c:v>78.069999999999993</c:v>
                </c:pt>
                <c:pt idx="8">
                  <c:v>68.203990929705213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CA-45AD-AB2F-55CC446B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252655"/>
        <c:axId val="440247375"/>
      </c:barChart>
      <c:catAx>
        <c:axId val="4402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47375"/>
        <c:crosses val="autoZero"/>
        <c:auto val="1"/>
        <c:lblAlgn val="ctr"/>
        <c:lblOffset val="100"/>
        <c:noMultiLvlLbl val="0"/>
      </c:catAx>
      <c:valAx>
        <c:axId val="4402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Tabelle1!$O$6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Tabelle1!$P$5:$W$5</c:f>
              <c:strCache>
                <c:ptCount val="8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</c:strCache>
            </c:strRef>
          </c:cat>
          <c:val>
            <c:numRef>
              <c:f>Tabelle1!$P$6:$W$6</c:f>
              <c:numCache>
                <c:formatCode>0.00</c:formatCode>
                <c:ptCount val="8"/>
                <c:pt idx="0">
                  <c:v>100</c:v>
                </c:pt>
                <c:pt idx="1">
                  <c:v>99.716484406642365</c:v>
                </c:pt>
                <c:pt idx="2">
                  <c:v>99.630913768034901</c:v>
                </c:pt>
                <c:pt idx="3">
                  <c:v>99.73006971015252</c:v>
                </c:pt>
                <c:pt idx="4">
                  <c:v>99.265709272857222</c:v>
                </c:pt>
                <c:pt idx="5">
                  <c:v>95.951417004048579</c:v>
                </c:pt>
                <c:pt idx="6">
                  <c:v>68.085106382978722</c:v>
                </c:pt>
                <c:pt idx="7">
                  <c:v>96.019257867543445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2-4610-BCAB-FC84BEA3BA5B}"/>
            </c:ext>
          </c:extLst>
        </c:ser>
        <c:ser>
          <c:idx val="1"/>
          <c:order val="1"/>
          <c:tx>
            <c:strRef>
              <c:f>Tabelle1!$O$7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Tabelle1!$P$5:$W$5</c:f>
              <c:strCache>
                <c:ptCount val="8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</c:strCache>
            </c:strRef>
          </c:cat>
          <c:val>
            <c:numRef>
              <c:f>Tabelle1!$P$7:$W$7</c:f>
              <c:numCache>
                <c:formatCode>0.00</c:formatCode>
                <c:ptCount val="8"/>
                <c:pt idx="0">
                  <c:v>95.033504138746551</c:v>
                </c:pt>
                <c:pt idx="1">
                  <c:v>100</c:v>
                </c:pt>
                <c:pt idx="2">
                  <c:v>100</c:v>
                </c:pt>
                <c:pt idx="3">
                  <c:v>99.497328151869837</c:v>
                </c:pt>
                <c:pt idx="4">
                  <c:v>99.834297225290769</c:v>
                </c:pt>
                <c:pt idx="5">
                  <c:v>95.564161239218436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2-4610-BCAB-FC84BEA3BA5B}"/>
            </c:ext>
          </c:extLst>
        </c:ser>
        <c:ser>
          <c:idx val="2"/>
          <c:order val="2"/>
          <c:tx>
            <c:strRef>
              <c:f>Tabelle1!$O$8</c:f>
              <c:strCache>
                <c:ptCount val="1"/>
                <c:pt idx="0">
                  <c:v>Gemini 1.5 Flash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Tabelle1!$P$5:$W$5</c:f>
              <c:strCache>
                <c:ptCount val="8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</c:strCache>
            </c:strRef>
          </c:cat>
          <c:val>
            <c:numRef>
              <c:f>Tabelle1!$P$8:$W$8</c:f>
              <c:numCache>
                <c:formatCode>0.00</c:formatCode>
                <c:ptCount val="8"/>
                <c:pt idx="0">
                  <c:v>94.777296018919984</c:v>
                </c:pt>
                <c:pt idx="1">
                  <c:v>99.365465100580536</c:v>
                </c:pt>
                <c:pt idx="2">
                  <c:v>96.152555642545579</c:v>
                </c:pt>
                <c:pt idx="3">
                  <c:v>98.965204825050805</c:v>
                </c:pt>
                <c:pt idx="4">
                  <c:v>100</c:v>
                </c:pt>
                <c:pt idx="5">
                  <c:v>90.582643900721706</c:v>
                </c:pt>
                <c:pt idx="6">
                  <c:v>59.042553191489354</c:v>
                </c:pt>
                <c:pt idx="7">
                  <c:v>90.030530765617669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2-4610-BCAB-FC84BEA3BA5B}"/>
            </c:ext>
          </c:extLst>
        </c:ser>
        <c:ser>
          <c:idx val="3"/>
          <c:order val="3"/>
          <c:tx>
            <c:strRef>
              <c:f>Tabelle1!$O$9</c:f>
              <c:strCache>
                <c:ptCount val="1"/>
                <c:pt idx="0">
                  <c:v>Gemini 1.5 Pro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Tabelle1!$P$5:$W$5</c:f>
              <c:strCache>
                <c:ptCount val="8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</c:strCache>
            </c:strRef>
          </c:cat>
          <c:val>
            <c:numRef>
              <c:f>Tabelle1!$P$9:$W$9</c:f>
              <c:numCache>
                <c:formatCode>0.00</c:formatCode>
                <c:ptCount val="8"/>
                <c:pt idx="0">
                  <c:v>98.541584548679538</c:v>
                </c:pt>
                <c:pt idx="1">
                  <c:v>99.648980693938185</c:v>
                </c:pt>
                <c:pt idx="2">
                  <c:v>96.857174812660773</c:v>
                </c:pt>
                <c:pt idx="3">
                  <c:v>98.415360693257909</c:v>
                </c:pt>
                <c:pt idx="4">
                  <c:v>99.62635648840083</c:v>
                </c:pt>
                <c:pt idx="5">
                  <c:v>100</c:v>
                </c:pt>
                <c:pt idx="6">
                  <c:v>60.638297872340431</c:v>
                </c:pt>
                <c:pt idx="7">
                  <c:v>95.385157350868965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2-4610-BCAB-FC84BEA3BA5B}"/>
            </c:ext>
          </c:extLst>
        </c:ser>
        <c:ser>
          <c:idx val="4"/>
          <c:order val="4"/>
          <c:tx>
            <c:strRef>
              <c:f>Tabelle1!$O$10</c:f>
              <c:strCache>
                <c:ptCount val="1"/>
                <c:pt idx="0">
                  <c:v>Claude 3.5 Haiku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Tabelle1!$P$5:$W$5</c:f>
              <c:strCache>
                <c:ptCount val="8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</c:strCache>
            </c:strRef>
          </c:cat>
          <c:val>
            <c:numRef>
              <c:f>Tabelle1!$P$10:$W$10</c:f>
              <c:numCache>
                <c:formatCode>0.00</c:formatCode>
                <c:ptCount val="8"/>
                <c:pt idx="0">
                  <c:v>95.585337012219156</c:v>
                </c:pt>
                <c:pt idx="1">
                  <c:v>99.500472525988954</c:v>
                </c:pt>
                <c:pt idx="2">
                  <c:v>98.333519740521197</c:v>
                </c:pt>
                <c:pt idx="3">
                  <c:v>99.134675621912919</c:v>
                </c:pt>
                <c:pt idx="4">
                  <c:v>98.479433361492028</c:v>
                </c:pt>
                <c:pt idx="5">
                  <c:v>91.110719943671882</c:v>
                </c:pt>
                <c:pt idx="6">
                  <c:v>40.957446808510639</c:v>
                </c:pt>
                <c:pt idx="7">
                  <c:v>86.390324095819622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2-4610-BCAB-FC84BEA3BA5B}"/>
            </c:ext>
          </c:extLst>
        </c:ser>
        <c:ser>
          <c:idx val="5"/>
          <c:order val="5"/>
          <c:tx>
            <c:strRef>
              <c:f>Tabelle1!$O$11</c:f>
              <c:strCache>
                <c:ptCount val="1"/>
                <c:pt idx="0">
                  <c:v>Claude 3.5 Sonnet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Tabelle1!$P$5:$W$5</c:f>
              <c:strCache>
                <c:ptCount val="8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</c:strCache>
            </c:strRef>
          </c:cat>
          <c:val>
            <c:numRef>
              <c:f>Tabelle1!$P$11:$W$11</c:f>
              <c:numCache>
                <c:formatCode>0.00</c:formatCode>
                <c:ptCount val="8"/>
                <c:pt idx="0">
                  <c:v>99.645250295624749</c:v>
                </c:pt>
                <c:pt idx="1">
                  <c:v>99.756986634264905</c:v>
                </c:pt>
                <c:pt idx="2">
                  <c:v>99.742758080751599</c:v>
                </c:pt>
                <c:pt idx="3">
                  <c:v>100</c:v>
                </c:pt>
                <c:pt idx="4">
                  <c:v>99.746572226915362</c:v>
                </c:pt>
                <c:pt idx="5">
                  <c:v>95.828199260693538</c:v>
                </c:pt>
                <c:pt idx="6">
                  <c:v>99.468085106382972</c:v>
                </c:pt>
                <c:pt idx="7">
                  <c:v>95.866604039455154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2-4610-BCAB-FC84BEA3BA5B}"/>
            </c:ext>
          </c:extLst>
        </c:ser>
        <c:ser>
          <c:idx val="6"/>
          <c:order val="6"/>
          <c:tx>
            <c:strRef>
              <c:f>Tabelle1!$O$12</c:f>
              <c:strCache>
                <c:ptCount val="1"/>
                <c:pt idx="0">
                  <c:v>Llama 3.2 3B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Tabelle1!$P$5:$W$5</c:f>
              <c:strCache>
                <c:ptCount val="8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</c:strCache>
            </c:strRef>
          </c:cat>
          <c:val>
            <c:numRef>
              <c:f>Tabelle1!$P$12:$W$12</c:f>
              <c:numCache>
                <c:formatCode>0.00</c:formatCode>
                <c:ptCount val="8"/>
                <c:pt idx="0">
                  <c:v>80.942057548285376</c:v>
                </c:pt>
                <c:pt idx="1">
                  <c:v>98.717429458620245</c:v>
                </c:pt>
                <c:pt idx="2">
                  <c:v>83.995078850240461</c:v>
                </c:pt>
                <c:pt idx="3">
                  <c:v>96.243251742753856</c:v>
                </c:pt>
                <c:pt idx="4">
                  <c:v>95.915913964520072</c:v>
                </c:pt>
                <c:pt idx="5">
                  <c:v>78.64812533004752</c:v>
                </c:pt>
                <c:pt idx="6">
                  <c:v>31.382978723404253</c:v>
                </c:pt>
                <c:pt idx="7">
                  <c:v>50.587130108031943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A2-4610-BCAB-FC84BEA3BA5B}"/>
            </c:ext>
          </c:extLst>
        </c:ser>
        <c:ser>
          <c:idx val="7"/>
          <c:order val="7"/>
          <c:tx>
            <c:strRef>
              <c:f>Tabelle1!$O$13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Tabelle1!$P$5:$W$5</c:f>
              <c:strCache>
                <c:ptCount val="8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</c:strCache>
            </c:strRef>
          </c:cat>
          <c:val>
            <c:numRef>
              <c:f>Tabelle1!$P$13:$W$13</c:f>
              <c:numCache>
                <c:formatCode>0.00</c:formatCode>
                <c:ptCount val="8"/>
                <c:pt idx="0">
                  <c:v>98.029168309026403</c:v>
                </c:pt>
                <c:pt idx="1">
                  <c:v>98.123396786823292</c:v>
                </c:pt>
                <c:pt idx="2">
                  <c:v>97.338105357342585</c:v>
                </c:pt>
                <c:pt idx="3">
                  <c:v>96.23819756950428</c:v>
                </c:pt>
                <c:pt idx="4">
                  <c:v>97.361751900708299</c:v>
                </c:pt>
                <c:pt idx="5">
                  <c:v>94.789649709558176</c:v>
                </c:pt>
                <c:pt idx="6">
                  <c:v>39.627659574468083</c:v>
                </c:pt>
                <c:pt idx="7">
                  <c:v>91.674495068107092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A2-4610-BCAB-FC84BEA3B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80863"/>
        <c:axId val="442082783"/>
      </c:radarChart>
      <c:catAx>
        <c:axId val="44208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82783"/>
        <c:crosses val="autoZero"/>
        <c:auto val="1"/>
        <c:lblAlgn val="ctr"/>
        <c:lblOffset val="100"/>
        <c:noMultiLvlLbl val="0"/>
      </c:catAx>
      <c:valAx>
        <c:axId val="442082783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8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578042425756301"/>
          <c:y val="8.0354892710534767E-2"/>
          <c:w val="0.75589866030980102"/>
          <c:h val="0.14103032905583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Tabelle1!$B$40</c:f>
              <c:strCache>
                <c:ptCount val="1"/>
                <c:pt idx="0">
                  <c:v>Topmodelle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Tabelle1!$C$39:$J$39</c:f>
              <c:strCache>
                <c:ptCount val="8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</c:strCache>
            </c:strRef>
          </c:cat>
          <c:val>
            <c:numRef>
              <c:f>Tabelle1!$C$40:$J$40</c:f>
              <c:numCache>
                <c:formatCode>0.00</c:formatCode>
                <c:ptCount val="8"/>
                <c:pt idx="0">
                  <c:v>49.11</c:v>
                </c:pt>
                <c:pt idx="1">
                  <c:v>73.94</c:v>
                </c:pt>
                <c:pt idx="2">
                  <c:v>88.004999999999995</c:v>
                </c:pt>
                <c:pt idx="3">
                  <c:v>89.904195011337862</c:v>
                </c:pt>
                <c:pt idx="4">
                  <c:v>87.699999999999946</c:v>
                </c:pt>
                <c:pt idx="5">
                  <c:v>55.55</c:v>
                </c:pt>
                <c:pt idx="6">
                  <c:v>60.400000000000006</c:v>
                </c:pt>
                <c:pt idx="7">
                  <c:v>83.194999999999993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7-475F-8461-B3CD25664DAE}"/>
            </c:ext>
          </c:extLst>
        </c:ser>
        <c:ser>
          <c:idx val="1"/>
          <c:order val="1"/>
          <c:tx>
            <c:strRef>
              <c:f>Tabelle1!$B$41</c:f>
              <c:strCache>
                <c:ptCount val="1"/>
                <c:pt idx="0">
                  <c:v>Mittelklassemodelle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Tabelle1!$C$39:$J$39</c:f>
              <c:strCache>
                <c:ptCount val="8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</c:strCache>
            </c:strRef>
          </c:cat>
          <c:val>
            <c:numRef>
              <c:f>Tabelle1!$C$41:$J$41</c:f>
              <c:numCache>
                <c:formatCode>0.00</c:formatCode>
                <c:ptCount val="8"/>
                <c:pt idx="0">
                  <c:v>49.782500000000006</c:v>
                </c:pt>
                <c:pt idx="1">
                  <c:v>73.507499999999993</c:v>
                </c:pt>
                <c:pt idx="2">
                  <c:v>87.814999999999998</c:v>
                </c:pt>
                <c:pt idx="3">
                  <c:v>89.701615646258475</c:v>
                </c:pt>
                <c:pt idx="4">
                  <c:v>87.13999999999993</c:v>
                </c:pt>
                <c:pt idx="5">
                  <c:v>53.564999999999998</c:v>
                </c:pt>
                <c:pt idx="6">
                  <c:v>50.05</c:v>
                </c:pt>
                <c:pt idx="7">
                  <c:v>79.537499999999994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7-475F-8461-B3CD25664DAE}"/>
            </c:ext>
          </c:extLst>
        </c:ser>
        <c:ser>
          <c:idx val="2"/>
          <c:order val="2"/>
          <c:tx>
            <c:strRef>
              <c:f>Tabelle1!$B$42</c:f>
              <c:strCache>
                <c:ptCount val="1"/>
                <c:pt idx="0">
                  <c:v>Budgetmodelle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Tabelle1!$C$39:$J$39</c:f>
              <c:strCache>
                <c:ptCount val="8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</c:strCache>
            </c:strRef>
          </c:cat>
          <c:val>
            <c:numRef>
              <c:f>Tabelle1!$C$42:$J$42</c:f>
              <c:numCache>
                <c:formatCode>0.00</c:formatCode>
                <c:ptCount val="8"/>
                <c:pt idx="0">
                  <c:v>44.784999999999997</c:v>
                </c:pt>
                <c:pt idx="1">
                  <c:v>73.41</c:v>
                </c:pt>
                <c:pt idx="2">
                  <c:v>81.509999999999991</c:v>
                </c:pt>
                <c:pt idx="3">
                  <c:v>88.752749433106544</c:v>
                </c:pt>
                <c:pt idx="4">
                  <c:v>85.472857142857094</c:v>
                </c:pt>
                <c:pt idx="5">
                  <c:v>48.22</c:v>
                </c:pt>
                <c:pt idx="6">
                  <c:v>27.200000000000003</c:v>
                </c:pt>
                <c:pt idx="7">
                  <c:v>58.324999999999996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7-475F-8461-B3CD2566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387711"/>
        <c:axId val="1583388191"/>
      </c:lineChart>
      <c:catAx>
        <c:axId val="15833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88191"/>
        <c:crosses val="autoZero"/>
        <c:auto val="1"/>
        <c:lblAlgn val="ctr"/>
        <c:lblOffset val="100"/>
        <c:noMultiLvlLbl val="0"/>
      </c:catAx>
      <c:valAx>
        <c:axId val="15833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8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8996247745101"/>
          <c:y val="0.21551691455234759"/>
          <c:w val="0.42802007504509798"/>
          <c:h val="0.7130628463108778"/>
        </c:manualLayout>
      </c:layout>
      <c:radarChart>
        <c:radarStyle val="marker"/>
        <c:varyColors val="0"/>
        <c:ser>
          <c:idx val="0"/>
          <c:order val="0"/>
          <c:tx>
            <c:strRef>
              <c:f>Tabelle1!$N$40</c:f>
              <c:strCache>
                <c:ptCount val="1"/>
                <c:pt idx="0">
                  <c:v>Topmodelle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Tabelle1!$O$39:$W$39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Tabelle1!$O$40:$W$40</c:f>
              <c:numCache>
                <c:formatCode>0.00</c:formatCode>
                <c:ptCount val="9"/>
                <c:pt idx="0">
                  <c:v>96.787544343713051</c:v>
                </c:pt>
                <c:pt idx="1">
                  <c:v>99.8244903469691</c:v>
                </c:pt>
                <c:pt idx="2">
                  <c:v>98.428587406330394</c:v>
                </c:pt>
                <c:pt idx="3">
                  <c:v>98.956344422563873</c:v>
                </c:pt>
                <c:pt idx="4">
                  <c:v>99.730326856845807</c:v>
                </c:pt>
                <c:pt idx="5">
                  <c:v>97.782080619609218</c:v>
                </c:pt>
                <c:pt idx="6">
                  <c:v>80.319148936170222</c:v>
                </c:pt>
                <c:pt idx="7">
                  <c:v>97.692578675434476</c:v>
                </c:pt>
                <c:pt idx="8">
                  <c:v>97.029375170891328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E-46AF-88F3-396B69EE71AD}"/>
            </c:ext>
          </c:extLst>
        </c:ser>
        <c:ser>
          <c:idx val="1"/>
          <c:order val="1"/>
          <c:tx>
            <c:strRef>
              <c:f>Tabelle1!$N$41</c:f>
              <c:strCache>
                <c:ptCount val="1"/>
                <c:pt idx="0">
                  <c:v>Mittelklassemodelle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Tabelle1!$O$39:$W$39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Tabelle1!$O$41:$W$41</c:f>
              <c:numCache>
                <c:formatCode>0.00</c:formatCode>
                <c:ptCount val="9"/>
                <c:pt idx="0">
                  <c:v>98.112928655892773</c:v>
                </c:pt>
                <c:pt idx="1">
                  <c:v>99.240583232077768</c:v>
                </c:pt>
                <c:pt idx="2">
                  <c:v>98.216083212168655</c:v>
                </c:pt>
                <c:pt idx="3">
                  <c:v>98.733368026176905</c:v>
                </c:pt>
                <c:pt idx="4">
                  <c:v>99.093508350120231</c:v>
                </c:pt>
                <c:pt idx="5">
                  <c:v>94.287977468755486</c:v>
                </c:pt>
                <c:pt idx="6">
                  <c:v>66.555851063829778</c:v>
                </c:pt>
                <c:pt idx="7">
                  <c:v>93.39772193518084</c:v>
                </c:pt>
                <c:pt idx="8">
                  <c:v>93.582299377098337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E-46AF-88F3-396B69EE71AD}"/>
            </c:ext>
          </c:extLst>
        </c:ser>
        <c:ser>
          <c:idx val="2"/>
          <c:order val="2"/>
          <c:tx>
            <c:strRef>
              <c:f>Tabelle1!$N$42</c:f>
              <c:strCache>
                <c:ptCount val="1"/>
                <c:pt idx="0">
                  <c:v>Budgetmodelle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Tabelle1!$O$39:$W$39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Tabelle1!$O$42:$W$42</c:f>
              <c:numCache>
                <c:formatCode>0.00</c:formatCode>
                <c:ptCount val="9"/>
                <c:pt idx="0">
                  <c:v>88.263697280252273</c:v>
                </c:pt>
                <c:pt idx="1">
                  <c:v>99.108950992304599</c:v>
                </c:pt>
                <c:pt idx="2">
                  <c:v>91.164299295380829</c:v>
                </c:pt>
                <c:pt idx="3">
                  <c:v>97.688963682333394</c:v>
                </c:pt>
                <c:pt idx="4">
                  <c:v>97.197673663006043</c:v>
                </c:pt>
                <c:pt idx="5">
                  <c:v>84.879422636859701</c:v>
                </c:pt>
                <c:pt idx="6">
                  <c:v>36.170212765957444</c:v>
                </c:pt>
                <c:pt idx="7">
                  <c:v>68.488727101925775</c:v>
                </c:pt>
                <c:pt idx="8">
                  <c:v>78.337904571209222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E-46AF-88F3-396B69EE7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68239"/>
        <c:axId val="1593672559"/>
      </c:radarChart>
      <c:catAx>
        <c:axId val="159366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72559"/>
        <c:crosses val="autoZero"/>
        <c:auto val="1"/>
        <c:lblAlgn val="ctr"/>
        <c:lblOffset val="100"/>
        <c:noMultiLvlLbl val="0"/>
      </c:catAx>
      <c:valAx>
        <c:axId val="159367255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6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730375059189705E-2"/>
          <c:y val="5.150408282298042E-2"/>
          <c:w val="0.806096954695482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Tabelle1!$N$40</c:f>
              <c:strCache>
                <c:ptCount val="1"/>
                <c:pt idx="0">
                  <c:v>Topmodelle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Tabelle1!$O$39:$W$39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Tabelle1!$O$40:$W$40</c:f>
              <c:numCache>
                <c:formatCode>0.00</c:formatCode>
                <c:ptCount val="9"/>
                <c:pt idx="0">
                  <c:v>96.787544343713051</c:v>
                </c:pt>
                <c:pt idx="1">
                  <c:v>99.8244903469691</c:v>
                </c:pt>
                <c:pt idx="2">
                  <c:v>98.428587406330394</c:v>
                </c:pt>
                <c:pt idx="3">
                  <c:v>98.956344422563873</c:v>
                </c:pt>
                <c:pt idx="4">
                  <c:v>99.730326856845807</c:v>
                </c:pt>
                <c:pt idx="5">
                  <c:v>97.782080619609218</c:v>
                </c:pt>
                <c:pt idx="6">
                  <c:v>80.319148936170222</c:v>
                </c:pt>
                <c:pt idx="7">
                  <c:v>97.692578675434476</c:v>
                </c:pt>
                <c:pt idx="8">
                  <c:v>97.029375170891328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4-487B-8707-7EFC48DE57EB}"/>
            </c:ext>
          </c:extLst>
        </c:ser>
        <c:ser>
          <c:idx val="1"/>
          <c:order val="1"/>
          <c:tx>
            <c:strRef>
              <c:f>Tabelle1!$N$41</c:f>
              <c:strCache>
                <c:ptCount val="1"/>
                <c:pt idx="0">
                  <c:v>Mittelklassemodelle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Tabelle1!$O$39:$W$39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Tabelle1!$O$41:$W$41</c:f>
              <c:numCache>
                <c:formatCode>0.00</c:formatCode>
                <c:ptCount val="9"/>
                <c:pt idx="0">
                  <c:v>98.112928655892773</c:v>
                </c:pt>
                <c:pt idx="1">
                  <c:v>99.240583232077768</c:v>
                </c:pt>
                <c:pt idx="2">
                  <c:v>98.216083212168655</c:v>
                </c:pt>
                <c:pt idx="3">
                  <c:v>98.733368026176905</c:v>
                </c:pt>
                <c:pt idx="4">
                  <c:v>99.093508350120231</c:v>
                </c:pt>
                <c:pt idx="5">
                  <c:v>94.287977468755486</c:v>
                </c:pt>
                <c:pt idx="6">
                  <c:v>66.555851063829778</c:v>
                </c:pt>
                <c:pt idx="7">
                  <c:v>93.39772193518084</c:v>
                </c:pt>
                <c:pt idx="8">
                  <c:v>93.582299377098337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4-487B-8707-7EFC48DE57EB}"/>
            </c:ext>
          </c:extLst>
        </c:ser>
        <c:ser>
          <c:idx val="2"/>
          <c:order val="2"/>
          <c:tx>
            <c:strRef>
              <c:f>Tabelle1!$N$42</c:f>
              <c:strCache>
                <c:ptCount val="1"/>
                <c:pt idx="0">
                  <c:v>Budgetmodelle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Tabelle1!$O$39:$W$39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Tabelle1!$O$42:$W$42</c:f>
              <c:numCache>
                <c:formatCode>0.00</c:formatCode>
                <c:ptCount val="9"/>
                <c:pt idx="0">
                  <c:v>88.263697280252273</c:v>
                </c:pt>
                <c:pt idx="1">
                  <c:v>99.108950992304599</c:v>
                </c:pt>
                <c:pt idx="2">
                  <c:v>91.164299295380829</c:v>
                </c:pt>
                <c:pt idx="3">
                  <c:v>97.688963682333394</c:v>
                </c:pt>
                <c:pt idx="4">
                  <c:v>97.197673663006043</c:v>
                </c:pt>
                <c:pt idx="5">
                  <c:v>84.879422636859701</c:v>
                </c:pt>
                <c:pt idx="6">
                  <c:v>36.170212765957444</c:v>
                </c:pt>
                <c:pt idx="7">
                  <c:v>68.488727101925775</c:v>
                </c:pt>
                <c:pt idx="8">
                  <c:v>78.337904571209222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4-487B-8707-7EFC48DE5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672079"/>
        <c:axId val="1593669679"/>
      </c:lineChart>
      <c:catAx>
        <c:axId val="159367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69679"/>
        <c:crosses val="autoZero"/>
        <c:auto val="1"/>
        <c:lblAlgn val="ctr"/>
        <c:lblOffset val="100"/>
        <c:noMultiLvlLbl val="0"/>
      </c:catAx>
      <c:valAx>
        <c:axId val="159366967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7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Tabelle1!$N$40</c:f>
              <c:strCache>
                <c:ptCount val="1"/>
                <c:pt idx="0">
                  <c:v>Topmodelle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Tabelle1!$O$39:$W$39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Tabelle1!$O$40:$W$40</c:f>
              <c:numCache>
                <c:formatCode>0.00</c:formatCode>
                <c:ptCount val="9"/>
                <c:pt idx="0">
                  <c:v>96.787544343713051</c:v>
                </c:pt>
                <c:pt idx="1">
                  <c:v>99.8244903469691</c:v>
                </c:pt>
                <c:pt idx="2">
                  <c:v>98.428587406330394</c:v>
                </c:pt>
                <c:pt idx="3">
                  <c:v>98.956344422563873</c:v>
                </c:pt>
                <c:pt idx="4">
                  <c:v>99.730326856845807</c:v>
                </c:pt>
                <c:pt idx="5">
                  <c:v>97.782080619609218</c:v>
                </c:pt>
                <c:pt idx="6">
                  <c:v>80.319148936170222</c:v>
                </c:pt>
                <c:pt idx="7">
                  <c:v>97.692578675434476</c:v>
                </c:pt>
                <c:pt idx="8">
                  <c:v>97.029375170891328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B-4893-9D6F-87C05B720351}"/>
            </c:ext>
          </c:extLst>
        </c:ser>
        <c:ser>
          <c:idx val="1"/>
          <c:order val="1"/>
          <c:tx>
            <c:strRef>
              <c:f>Tabelle1!$N$41</c:f>
              <c:strCache>
                <c:ptCount val="1"/>
                <c:pt idx="0">
                  <c:v>Mittelklassemodelle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Tabelle1!$O$39:$W$39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Tabelle1!$O$41:$W$41</c:f>
              <c:numCache>
                <c:formatCode>0.00</c:formatCode>
                <c:ptCount val="9"/>
                <c:pt idx="0">
                  <c:v>98.112928655892773</c:v>
                </c:pt>
                <c:pt idx="1">
                  <c:v>99.240583232077768</c:v>
                </c:pt>
                <c:pt idx="2">
                  <c:v>98.216083212168655</c:v>
                </c:pt>
                <c:pt idx="3">
                  <c:v>98.733368026176905</c:v>
                </c:pt>
                <c:pt idx="4">
                  <c:v>99.093508350120231</c:v>
                </c:pt>
                <c:pt idx="5">
                  <c:v>94.287977468755486</c:v>
                </c:pt>
                <c:pt idx="6">
                  <c:v>66.555851063829778</c:v>
                </c:pt>
                <c:pt idx="7">
                  <c:v>93.39772193518084</c:v>
                </c:pt>
                <c:pt idx="8">
                  <c:v>93.582299377098337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B-4893-9D6F-87C05B720351}"/>
            </c:ext>
          </c:extLst>
        </c:ser>
        <c:ser>
          <c:idx val="2"/>
          <c:order val="2"/>
          <c:tx>
            <c:strRef>
              <c:f>Tabelle1!$N$42</c:f>
              <c:strCache>
                <c:ptCount val="1"/>
                <c:pt idx="0">
                  <c:v>Budgetmodelle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Tabelle1!$O$39:$W$39</c:f>
              <c:strCache>
                <c:ptCount val="9"/>
                <c:pt idx="0">
                  <c:v>MT</c:v>
                </c:pt>
                <c:pt idx="1">
                  <c:v>Sum</c:v>
                </c:pt>
                <c:pt idx="2">
                  <c:v>Dialog</c:v>
                </c:pt>
                <c:pt idx="3">
                  <c:v>Writing</c:v>
                </c:pt>
                <c:pt idx="4">
                  <c:v>Story</c:v>
                </c:pt>
                <c:pt idx="5">
                  <c:v>QA</c:v>
                </c:pt>
                <c:pt idx="6">
                  <c:v>QG</c:v>
                </c:pt>
                <c:pt idx="7">
                  <c:v>NLU</c:v>
                </c:pt>
                <c:pt idx="8">
                  <c:v>NLP</c:v>
                </c:pt>
              </c:strCache>
            </c:strRef>
          </c:cat>
          <c:val>
            <c:numRef>
              <c:f>Tabelle1!$O$42:$W$42</c:f>
              <c:numCache>
                <c:formatCode>0.00</c:formatCode>
                <c:ptCount val="9"/>
                <c:pt idx="0">
                  <c:v>88.263697280252273</c:v>
                </c:pt>
                <c:pt idx="1">
                  <c:v>99.108950992304599</c:v>
                </c:pt>
                <c:pt idx="2">
                  <c:v>91.164299295380829</c:v>
                </c:pt>
                <c:pt idx="3">
                  <c:v>97.688963682333394</c:v>
                </c:pt>
                <c:pt idx="4">
                  <c:v>97.197673663006043</c:v>
                </c:pt>
                <c:pt idx="5">
                  <c:v>84.879422636859701</c:v>
                </c:pt>
                <c:pt idx="6">
                  <c:v>36.170212765957444</c:v>
                </c:pt>
                <c:pt idx="7">
                  <c:v>68.488727101925775</c:v>
                </c:pt>
                <c:pt idx="8">
                  <c:v>78.337904571209222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B-4893-9D6F-87C05B72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161519"/>
        <c:axId val="1538167279"/>
      </c:radarChart>
      <c:catAx>
        <c:axId val="153816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67279"/>
        <c:crosses val="autoZero"/>
        <c:auto val="1"/>
        <c:lblAlgn val="ctr"/>
        <c:lblOffset val="100"/>
        <c:noMultiLvlLbl val="0"/>
      </c:catAx>
      <c:valAx>
        <c:axId val="153816727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6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98172</xdr:colOff>
      <xdr:row>15</xdr:row>
      <xdr:rowOff>123655</xdr:rowOff>
    </xdr:from>
    <xdr:to>
      <xdr:col>7</xdr:col>
      <xdr:colOff>98172</xdr:colOff>
      <xdr:row>27</xdr:row>
      <xdr:rowOff>183290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CB79ECF-D72F-D554-2F75-3FB3D8234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679418</xdr:colOff>
      <xdr:row>16</xdr:row>
      <xdr:rowOff>16469</xdr:rowOff>
    </xdr:from>
    <xdr:to>
      <xdr:col>13</xdr:col>
      <xdr:colOff>679419</xdr:colOff>
      <xdr:row>28</xdr:row>
      <xdr:rowOff>115081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5F1061C-7AAE-E4CF-130A-E90738B8B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264696</xdr:colOff>
      <xdr:row>14</xdr:row>
      <xdr:rowOff>186519</xdr:rowOff>
    </xdr:from>
    <xdr:to>
      <xdr:col>22</xdr:col>
      <xdr:colOff>751594</xdr:colOff>
      <xdr:row>35</xdr:row>
      <xdr:rowOff>79673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865900B-B81C-A5B9-5F76-32023FAFC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747382</xdr:colOff>
      <xdr:row>45</xdr:row>
      <xdr:rowOff>76880</xdr:rowOff>
    </xdr:from>
    <xdr:to>
      <xdr:col>6</xdr:col>
      <xdr:colOff>713764</xdr:colOff>
      <xdr:row>59</xdr:row>
      <xdr:rowOff>130669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10B6CA-3BDA-6C6A-F0A9-2632FF92C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445799</xdr:colOff>
      <xdr:row>46</xdr:row>
      <xdr:rowOff>159219</xdr:rowOff>
    </xdr:from>
    <xdr:to>
      <xdr:col>18</xdr:col>
      <xdr:colOff>387821</xdr:colOff>
      <xdr:row>61</xdr:row>
      <xdr:rowOff>44919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DD7AA7-69AC-0AF0-587B-ED0EDE17B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398540</xdr:colOff>
      <xdr:row>46</xdr:row>
      <xdr:rowOff>117808</xdr:rowOff>
    </xdr:from>
    <xdr:to>
      <xdr:col>25</xdr:col>
      <xdr:colOff>398540</xdr:colOff>
      <xdr:row>61</xdr:row>
      <xdr:rowOff>3508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4793942-1AD6-9F07-2D0F-79DC3FC93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704022</xdr:colOff>
      <xdr:row>68</xdr:row>
      <xdr:rowOff>127552</xdr:rowOff>
    </xdr:from>
    <xdr:to>
      <xdr:col>19</xdr:col>
      <xdr:colOff>646044</xdr:colOff>
      <xdr:row>83</xdr:row>
      <xdr:rowOff>13252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D4C0158-FEC9-AD09-B0B0-2B7FD50CF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35585F-B26E-4CDF-B255-5A01CEF508EA}" name="Tabelle1" displayName="Tabelle1" ref="B5:K13" totalsRowShown="0" dataDxfId="2" headerRowBorderDxfId="43">
  <autoFilter ref="B5:K13" xr:uid="{3735585F-B26E-4CDF-B255-5A01CEF508EA}"/>
  <tableColumns count="10">
    <tableColumn id="1" xr3:uid="{58D6027A-5CEC-4DEF-A047-17871DA11531}" name="Modelle" dataDxfId="1"/>
    <tableColumn id="2" xr3:uid="{0E8E9F85-AF89-4EA0-89F3-120B7379D837}" name="MT" dataDxfId="11"/>
    <tableColumn id="3" xr3:uid="{C7045A51-2E07-4F41-96A4-B9B4FEB94844}" name="Sum" dataDxfId="10"/>
    <tableColumn id="4" xr3:uid="{F875D0DA-E0B4-444B-8504-10ABBBC12504}" name="Dialog" dataDxfId="9"/>
    <tableColumn id="5" xr3:uid="{8DB5D1DA-DC52-40A2-AFDD-77A4878CEFC1}" name="Writing" dataDxfId="8"/>
    <tableColumn id="6" xr3:uid="{BBDEB9D8-4132-4DE4-9A13-7376A01EBC88}" name="Story" dataDxfId="7"/>
    <tableColumn id="7" xr3:uid="{88ED1056-C482-40E7-8D1B-CF1A2D355DC0}" name="QA" dataDxfId="6"/>
    <tableColumn id="8" xr3:uid="{08750F82-0462-42AD-80E2-5E08DE5851CE}" name="QG" dataDxfId="5"/>
    <tableColumn id="9" xr3:uid="{259E62AA-FB62-40EC-99B3-E220FDCE050F}" name="NLU" dataDxfId="4"/>
    <tableColumn id="10" xr3:uid="{277C9300-EA68-44D2-B333-84999200CD9A}" name="NLP" dataDxfId="3">
      <calculatedColumnFormula>(Tabelle1[[#This Row],[MT]]+Tabelle1[[#This Row],[Sum]]+Tabelle1[[#This Row],[Dialog]]+(Tabelle1[[#This Row],[Writing]]+Tabelle1[[#This Row],[Story]])/2+Tabelle1[[#This Row],[QA]]+Tabelle1[[#This Row],[QG]]+Tabelle1[[#This Row],[NLU]]*3)/9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9360A6-F396-487C-B755-7604EA1A0CBF}" name="Tabelle2" displayName="Tabelle2" ref="O5:X13" totalsRowShown="0">
  <autoFilter ref="O5:X13" xr:uid="{6B9360A6-F396-487C-B755-7604EA1A0CBF}"/>
  <tableColumns count="10">
    <tableColumn id="1" xr3:uid="{6B67C88A-02C0-4E9D-A538-4C83EC78B5FF}" name="Modelle" dataDxfId="0"/>
    <tableColumn id="2" xr3:uid="{C642CE24-00DD-40C8-A7A5-B37F20E8AA0A}" name="MT" dataDxfId="42">
      <calculatedColumnFormula>C6/$C$6*100</calculatedColumnFormula>
    </tableColumn>
    <tableColumn id="3" xr3:uid="{EBD6577E-FAAB-4B84-9B33-BD7607481EEC}" name="Sum" dataDxfId="41">
      <calculatedColumnFormula>Tabelle1[[#This Row],[Sum]]/$D$7*100</calculatedColumnFormula>
    </tableColumn>
    <tableColumn id="4" xr3:uid="{A7B341FD-84BF-45C3-923D-0F000BCA5455}" name="Dialog" dataDxfId="40">
      <calculatedColumnFormula xml:space="preserve"> Tabelle1[[#This Row],[Dialog]]/$E$7 *100</calculatedColumnFormula>
    </tableColumn>
    <tableColumn id="5" xr3:uid="{F5249C10-033C-476B-9CA8-7DCC6BA2B7C6}" name="Writing" dataDxfId="39">
      <calculatedColumnFormula>Tabelle1[[#This Row],[Writing]]/$F$11*100</calculatedColumnFormula>
    </tableColumn>
    <tableColumn id="6" xr3:uid="{6103D018-4D2C-4854-8372-659C205EBAB9}" name="Story" dataDxfId="38">
      <calculatedColumnFormula>Tabelle1[[#This Row],[Story]]/$G$8*100</calculatedColumnFormula>
    </tableColumn>
    <tableColumn id="7" xr3:uid="{8EF1D034-5B35-46F8-A999-A04E314A7F0B}" name="QA" dataDxfId="37">
      <calculatedColumnFormula>Tabelle1[[#This Row],[QA]]/$H$9*100</calculatedColumnFormula>
    </tableColumn>
    <tableColumn id="8" xr3:uid="{EA8F2048-FE7A-4819-B231-577A835C7CDF}" name="QG" dataDxfId="36">
      <calculatedColumnFormula>Tabelle1[[#This Row],[QG]]/$I$7*100</calculatedColumnFormula>
    </tableColumn>
    <tableColumn id="9" xr3:uid="{7033FD7F-6E11-4F7F-81F1-6F03ED986F91}" name="NLU" dataDxfId="35">
      <calculatedColumnFormula>Tabelle1[[#This Row],[NLU]]/$J$7*100</calculatedColumnFormula>
    </tableColumn>
    <tableColumn id="10" xr3:uid="{065D6195-1714-4A82-A1FF-C10BC25A1ED0}" name="NLP" dataDxfId="34">
      <calculatedColumnFormula>Tabelle1[[#This Row],[NLP]]/$K$7*100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D91F07-3A63-4584-AB4B-68D0CBC2D604}" name="Tabelle3" displayName="Tabelle3" ref="B39:K42" totalsRowShown="0" headerRowDxfId="33">
  <autoFilter ref="B39:K42" xr:uid="{7AD91F07-3A63-4584-AB4B-68D0CBC2D604}"/>
  <tableColumns count="10">
    <tableColumn id="1" xr3:uid="{399686E6-CD7E-4977-9D9B-CBACC8EC6EC5}" name="Kategorien" dataDxfId="32"/>
    <tableColumn id="2" xr3:uid="{F7C27A8F-0F68-4411-86E3-A84AFBA66131}" name="MT" dataDxfId="31"/>
    <tableColumn id="3" xr3:uid="{8E06BEC0-1B2F-488E-9E17-EA4A99F7E887}" name="Sum" dataDxfId="30"/>
    <tableColumn id="4" xr3:uid="{35C005BC-D0BA-487D-AC8B-34E6B5C7839D}" name="Dialog" dataDxfId="29"/>
    <tableColumn id="5" xr3:uid="{EC8A1E6E-72E3-4DF8-9541-B8558D9E2F93}" name="Writing" dataDxfId="28"/>
    <tableColumn id="6" xr3:uid="{14B666F7-350D-446E-89D5-478A5532ECE3}" name="Story" dataDxfId="27"/>
    <tableColumn id="7" xr3:uid="{DAFBDF8E-1D69-46FA-8934-8B25DE148CFF}" name="QA" dataDxfId="26"/>
    <tableColumn id="8" xr3:uid="{959B2F76-29E2-4741-BEFB-CB793FC8D753}" name="QG" dataDxfId="25"/>
    <tableColumn id="9" xr3:uid="{4477C904-FAB9-4C70-935D-446BC9C9545D}" name="NLU" dataDxfId="24"/>
    <tableColumn id="10" xr3:uid="{472B37CC-5BD2-4F98-A9A8-CCAE96EB3F2A}" name="NLP" dataDxfId="2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4DC008-FE3D-4B22-B7C6-AD827DB3BBF8}" name="Tabelle4" displayName="Tabelle4" ref="N39:W42" totalsRowShown="0" headerRowDxfId="22" tableBorderDxfId="21">
  <autoFilter ref="N39:W42" xr:uid="{1E4DC008-FE3D-4B22-B7C6-AD827DB3BBF8}"/>
  <tableColumns count="10">
    <tableColumn id="1" xr3:uid="{1C8EEFCC-9273-43BA-8E2F-A5E73A0AFFC1}" name="Kategorien"/>
    <tableColumn id="2" xr3:uid="{9AE69B13-1C97-4D61-8103-008B6EB66B17}" name="MT" dataDxfId="20"/>
    <tableColumn id="3" xr3:uid="{30D88429-1671-44D1-A3B2-F52E6E674BCB}" name="Sum" dataDxfId="19"/>
    <tableColumn id="4" xr3:uid="{EBA0A598-BD4C-4CA2-B351-4C2453221BB1}" name="Dialog" dataDxfId="18"/>
    <tableColumn id="5" xr3:uid="{C158AB9F-A8F9-4BCD-A749-BC97B7E08687}" name="Writing" dataDxfId="17"/>
    <tableColumn id="6" xr3:uid="{A2ADD202-8C6F-4FE0-B932-92C89B8074C5}" name="Story" dataDxfId="16"/>
    <tableColumn id="7" xr3:uid="{12CA9392-1D85-44B6-87AD-95630F666C64}" name="QA" dataDxfId="15"/>
    <tableColumn id="8" xr3:uid="{5270385C-2604-4EB5-A5D2-98FD46CC392D}" name="QG" dataDxfId="14"/>
    <tableColumn id="9" xr3:uid="{5F4BE8F9-9AC4-4B33-BA74-BED5DF97A677}" name="NLU" dataDxfId="13"/>
    <tableColumn id="10" xr3:uid="{5EDFF8BC-8A2F-4AE9-A867-E7926C429DEE}" name="NLP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002F-E6BD-4359-BBD3-ECEEE6FD9CFD}">
  <dimension ref="A1:X42"/>
  <sheetViews>
    <sheetView tabSelected="1" topLeftCell="B1" zoomScale="85" zoomScaleNormal="85" workbookViewId="0">
      <selection activeCell="O6" sqref="O6:O13"/>
    </sheetView>
  </sheetViews>
  <sheetFormatPr baseColWidth="10" defaultRowHeight="15" x14ac:dyDescent="0.25"/>
  <cols>
    <col min="2" max="2" width="11.85546875" customWidth="1"/>
    <col min="11" max="11" width="12" bestFit="1" customWidth="1"/>
    <col min="15" max="15" width="12.28515625" customWidth="1"/>
  </cols>
  <sheetData>
    <row r="1" spans="1:24" ht="21" x14ac:dyDescent="0.35">
      <c r="A1" s="8" t="s">
        <v>21</v>
      </c>
      <c r="B1" s="8"/>
      <c r="C1" s="8"/>
      <c r="D1" s="8"/>
      <c r="E1" s="8"/>
    </row>
    <row r="4" spans="1:24" ht="18.75" x14ac:dyDescent="0.3">
      <c r="B4" s="9" t="s">
        <v>22</v>
      </c>
      <c r="O4" s="9" t="s">
        <v>23</v>
      </c>
    </row>
    <row r="5" spans="1:24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O5" t="s">
        <v>0</v>
      </c>
      <c r="P5" t="s">
        <v>1</v>
      </c>
      <c r="Q5" t="s">
        <v>2</v>
      </c>
      <c r="R5" t="s">
        <v>3</v>
      </c>
      <c r="S5" t="s">
        <v>4</v>
      </c>
      <c r="T5" t="s">
        <v>5</v>
      </c>
      <c r="U5" t="s">
        <v>6</v>
      </c>
      <c r="V5" t="s">
        <v>7</v>
      </c>
      <c r="W5" t="s">
        <v>8</v>
      </c>
      <c r="X5" t="s">
        <v>9</v>
      </c>
    </row>
    <row r="6" spans="1:24" x14ac:dyDescent="0.25">
      <c r="B6" s="10" t="s">
        <v>24</v>
      </c>
      <c r="C6" s="4">
        <v>50.74</v>
      </c>
      <c r="D6" s="4">
        <v>73.86</v>
      </c>
      <c r="E6" s="4">
        <v>89.08</v>
      </c>
      <c r="F6" s="4">
        <v>90.607142857142804</v>
      </c>
      <c r="G6" s="4">
        <v>87.291428571428497</v>
      </c>
      <c r="H6" s="4">
        <v>54.51</v>
      </c>
      <c r="I6" s="4">
        <v>51.2</v>
      </c>
      <c r="J6" s="4">
        <v>81.77</v>
      </c>
      <c r="K6" s="4">
        <f>(Tabelle1[[#This Row],[MT]]+Tabelle1[[#This Row],[Sum]]+Tabelle1[[#This Row],[Dialog]]+(Tabelle1[[#This Row],[Writing]]+Tabelle1[[#This Row],[Story]])/2+Tabelle1[[#This Row],[QA]]+Tabelle1[[#This Row],[QG]]+Tabelle1[[#This Row],[NLU]]*3)/9</f>
        <v>72.627698412698408</v>
      </c>
      <c r="O6" s="10" t="s">
        <v>24</v>
      </c>
      <c r="P6" s="4">
        <f>C6/$C$6*100</f>
        <v>100</v>
      </c>
      <c r="Q6" s="4">
        <f>Tabelle1[[#This Row],[Sum]]/$D$7*100</f>
        <v>99.716484406642365</v>
      </c>
      <c r="R6" s="4">
        <f xml:space="preserve"> Tabelle1[[#This Row],[Dialog]]/$E$7 *100</f>
        <v>99.630913768034901</v>
      </c>
      <c r="S6" s="4">
        <f>Tabelle1[[#This Row],[Writing]]/$F$11*100</f>
        <v>99.73006971015252</v>
      </c>
      <c r="T6" s="4">
        <f>Tabelle1[[#This Row],[Story]]/$G$8*100</f>
        <v>99.265709272857222</v>
      </c>
      <c r="U6" s="4">
        <f>Tabelle1[[#This Row],[QA]]/$H$9*100</f>
        <v>95.951417004048579</v>
      </c>
      <c r="V6" s="4">
        <f>Tabelle1[[#This Row],[QG]]/$I$7*100</f>
        <v>68.085106382978722</v>
      </c>
      <c r="W6" s="4">
        <f>Tabelle1[[#This Row],[NLU]]/$J$7*100</f>
        <v>96.019257867543445</v>
      </c>
      <c r="X6" s="4">
        <f>Tabelle1[[#This Row],[NLP]]/$K$7*100</f>
        <v>95.317004832952975</v>
      </c>
    </row>
    <row r="7" spans="1:24" x14ac:dyDescent="0.25">
      <c r="B7" s="4" t="s">
        <v>10</v>
      </c>
      <c r="C7" s="4">
        <v>48.22</v>
      </c>
      <c r="D7" s="4">
        <v>74.069999999999993</v>
      </c>
      <c r="E7" s="4">
        <v>89.41</v>
      </c>
      <c r="F7" s="4">
        <v>90.395691609977305</v>
      </c>
      <c r="G7" s="4">
        <v>87.791428571428497</v>
      </c>
      <c r="H7" s="4">
        <v>54.29</v>
      </c>
      <c r="I7" s="4">
        <v>75.2</v>
      </c>
      <c r="J7" s="4">
        <v>85.16</v>
      </c>
      <c r="K7" s="4">
        <f>(Tabelle1[[#This Row],[MT]]+Tabelle1[[#This Row],[Sum]]+Tabelle1[[#This Row],[Dialog]]+(Tabelle1[[#This Row],[Writing]]+Tabelle1[[#This Row],[Story]])/2+Tabelle1[[#This Row],[QA]]+Tabelle1[[#This Row],[QG]]+Tabelle1[[#This Row],[NLU]]*3)/9</f>
        <v>76.195951121189211</v>
      </c>
      <c r="O7" s="4" t="s">
        <v>10</v>
      </c>
      <c r="P7" s="4">
        <f>C7/$C$6*100</f>
        <v>95.033504138746551</v>
      </c>
      <c r="Q7" s="4">
        <f>Tabelle1[[#This Row],[Sum]]/$D$7*100</f>
        <v>100</v>
      </c>
      <c r="R7" s="4">
        <f xml:space="preserve"> Tabelle1[[#This Row],[Dialog]]/$E$7 *100</f>
        <v>100</v>
      </c>
      <c r="S7" s="4">
        <f>Tabelle1[[#This Row],[Writing]]/$F$11*100</f>
        <v>99.497328151869837</v>
      </c>
      <c r="T7" s="4">
        <f>Tabelle1[[#This Row],[Story]]/$G$8*100</f>
        <v>99.834297225290769</v>
      </c>
      <c r="U7" s="4">
        <f>Tabelle1[[#This Row],[QA]]/$H$9*100</f>
        <v>95.564161239218436</v>
      </c>
      <c r="V7" s="4">
        <f>Tabelle1[[#This Row],[QG]]/$I$7*100</f>
        <v>100</v>
      </c>
      <c r="W7" s="4">
        <f>Tabelle1[[#This Row],[NLU]]/$J$7*100</f>
        <v>100</v>
      </c>
      <c r="X7" s="4">
        <f>Tabelle1[[#This Row],[NLP]]/$K$7*100</f>
        <v>100</v>
      </c>
    </row>
    <row r="8" spans="1:24" x14ac:dyDescent="0.25">
      <c r="B8" s="10" t="s">
        <v>11</v>
      </c>
      <c r="C8" s="4">
        <v>48.09</v>
      </c>
      <c r="D8" s="4">
        <v>73.599999999999994</v>
      </c>
      <c r="E8" s="4">
        <v>85.97</v>
      </c>
      <c r="F8" s="4">
        <v>89.912244897959198</v>
      </c>
      <c r="G8" s="4">
        <v>87.937142857142803</v>
      </c>
      <c r="H8" s="4">
        <v>51.46</v>
      </c>
      <c r="I8" s="4">
        <v>44.4</v>
      </c>
      <c r="J8" s="4">
        <v>76.67</v>
      </c>
      <c r="K8" s="4">
        <f>(Tabelle1[[#This Row],[MT]]+Tabelle1[[#This Row],[Sum]]+Tabelle1[[#This Row],[Dialog]]+(Tabelle1[[#This Row],[Writing]]+Tabelle1[[#This Row],[Story]])/2+Tabelle1[[#This Row],[QA]]+Tabelle1[[#This Row],[QG]]+Tabelle1[[#This Row],[NLU]]*3)/9</f>
        <v>69.161632653061204</v>
      </c>
      <c r="O8" s="10" t="s">
        <v>11</v>
      </c>
      <c r="P8" s="4">
        <f>C8/$C$6*100</f>
        <v>94.777296018919984</v>
      </c>
      <c r="Q8" s="4">
        <f>Tabelle1[[#This Row],[Sum]]/$D$7*100</f>
        <v>99.365465100580536</v>
      </c>
      <c r="R8" s="4">
        <f xml:space="preserve"> Tabelle1[[#This Row],[Dialog]]/$E$7 *100</f>
        <v>96.152555642545579</v>
      </c>
      <c r="S8" s="4">
        <f>Tabelle1[[#This Row],[Writing]]/$F$11*100</f>
        <v>98.965204825050805</v>
      </c>
      <c r="T8" s="4">
        <f>Tabelle1[[#This Row],[Story]]/$G$8*100</f>
        <v>100</v>
      </c>
      <c r="U8" s="4">
        <f>Tabelle1[[#This Row],[QA]]/$H$9*100</f>
        <v>90.582643900721706</v>
      </c>
      <c r="V8" s="4">
        <f>Tabelle1[[#This Row],[QG]]/$I$7*100</f>
        <v>59.042553191489354</v>
      </c>
      <c r="W8" s="4">
        <f>Tabelle1[[#This Row],[NLU]]/$J$7*100</f>
        <v>90.030530765617669</v>
      </c>
      <c r="X8" s="4">
        <f>Tabelle1[[#This Row],[NLP]]/$K$7*100</f>
        <v>90.768120399284783</v>
      </c>
    </row>
    <row r="9" spans="1:24" x14ac:dyDescent="0.25">
      <c r="B9" s="4" t="s">
        <v>12</v>
      </c>
      <c r="C9" s="4">
        <v>50</v>
      </c>
      <c r="D9" s="4">
        <v>73.81</v>
      </c>
      <c r="E9" s="4">
        <v>86.6</v>
      </c>
      <c r="F9" s="4">
        <v>89.412698412698404</v>
      </c>
      <c r="G9" s="4">
        <v>87.608571428571395</v>
      </c>
      <c r="H9" s="4">
        <v>56.81</v>
      </c>
      <c r="I9" s="4">
        <v>45.6</v>
      </c>
      <c r="J9" s="4">
        <v>81.23</v>
      </c>
      <c r="K9" s="4">
        <f>(Tabelle1[[#This Row],[MT]]+Tabelle1[[#This Row],[Sum]]+Tabelle1[[#This Row],[Dialog]]+(Tabelle1[[#This Row],[Writing]]+Tabelle1[[#This Row],[Story]])/2+Tabelle1[[#This Row],[QA]]+Tabelle1[[#This Row],[QG]]+Tabelle1[[#This Row],[NLU]]*3)/9</f>
        <v>71.668959435626093</v>
      </c>
      <c r="O9" s="4" t="s">
        <v>12</v>
      </c>
      <c r="P9" s="4">
        <f>C9/$C$6*100</f>
        <v>98.541584548679538</v>
      </c>
      <c r="Q9" s="4">
        <f>Tabelle1[[#This Row],[Sum]]/$D$7*100</f>
        <v>99.648980693938185</v>
      </c>
      <c r="R9" s="4">
        <f xml:space="preserve"> Tabelle1[[#This Row],[Dialog]]/$E$7 *100</f>
        <v>96.857174812660773</v>
      </c>
      <c r="S9" s="4">
        <f>Tabelle1[[#This Row],[Writing]]/$F$11*100</f>
        <v>98.415360693257909</v>
      </c>
      <c r="T9" s="4">
        <f>Tabelle1[[#This Row],[Story]]/$G$8*100</f>
        <v>99.62635648840083</v>
      </c>
      <c r="U9" s="4">
        <f>Tabelle1[[#This Row],[QA]]/$H$9*100</f>
        <v>100</v>
      </c>
      <c r="V9" s="4">
        <f>Tabelle1[[#This Row],[QG]]/$I$7*100</f>
        <v>60.638297872340431</v>
      </c>
      <c r="W9" s="4">
        <f>Tabelle1[[#This Row],[NLU]]/$J$7*100</f>
        <v>95.385157350868965</v>
      </c>
      <c r="X9" s="4">
        <f>Tabelle1[[#This Row],[NLP]]/$K$7*100</f>
        <v>94.058750341782655</v>
      </c>
    </row>
    <row r="10" spans="1:24" x14ac:dyDescent="0.25">
      <c r="B10" s="10" t="s">
        <v>13</v>
      </c>
      <c r="C10" s="4">
        <v>48.5</v>
      </c>
      <c r="D10" s="4">
        <v>73.7</v>
      </c>
      <c r="E10" s="4">
        <v>87.92</v>
      </c>
      <c r="F10" s="4">
        <v>90.0662131519274</v>
      </c>
      <c r="G10" s="4">
        <v>86.6</v>
      </c>
      <c r="H10" s="4">
        <v>51.76</v>
      </c>
      <c r="I10" s="4">
        <v>30.8</v>
      </c>
      <c r="J10" s="4">
        <v>73.569999999999993</v>
      </c>
      <c r="K10" s="4">
        <f>(Tabelle1[[#This Row],[MT]]+Tabelle1[[#This Row],[Sum]]+Tabelle1[[#This Row],[Dialog]]+(Tabelle1[[#This Row],[Writing]]+Tabelle1[[#This Row],[Story]])/2+Tabelle1[[#This Row],[QA]]+Tabelle1[[#This Row],[QG]]+Tabelle1[[#This Row],[NLU]]*3)/9</f>
        <v>66.858122952884855</v>
      </c>
      <c r="O10" s="10" t="s">
        <v>13</v>
      </c>
      <c r="P10" s="4">
        <f>C10/$C$6*100</f>
        <v>95.585337012219156</v>
      </c>
      <c r="Q10" s="4">
        <f>Tabelle1[[#This Row],[Sum]]/$D$7*100</f>
        <v>99.500472525988954</v>
      </c>
      <c r="R10" s="4">
        <f xml:space="preserve"> Tabelle1[[#This Row],[Dialog]]/$E$7 *100</f>
        <v>98.333519740521197</v>
      </c>
      <c r="S10" s="4">
        <f>Tabelle1[[#This Row],[Writing]]/$F$11*100</f>
        <v>99.134675621912919</v>
      </c>
      <c r="T10" s="4">
        <f>Tabelle1[[#This Row],[Story]]/$G$8*100</f>
        <v>98.479433361492028</v>
      </c>
      <c r="U10" s="4">
        <f>Tabelle1[[#This Row],[QA]]/$H$9*100</f>
        <v>91.110719943671882</v>
      </c>
      <c r="V10" s="4">
        <f>Tabelle1[[#This Row],[QG]]/$I$7*100</f>
        <v>40.957446808510639</v>
      </c>
      <c r="W10" s="4">
        <f>Tabelle1[[#This Row],[NLU]]/$J$7*100</f>
        <v>86.390324095819622</v>
      </c>
      <c r="X10" s="4">
        <f>Tabelle1[[#This Row],[NLP]]/$K$7*100</f>
        <v>87.744981155950668</v>
      </c>
    </row>
    <row r="11" spans="1:24" x14ac:dyDescent="0.25">
      <c r="B11" s="4" t="s">
        <v>14</v>
      </c>
      <c r="C11" s="4">
        <v>50.56</v>
      </c>
      <c r="D11" s="4">
        <v>73.89</v>
      </c>
      <c r="E11" s="4">
        <v>89.18</v>
      </c>
      <c r="F11" s="4">
        <v>90.852380952380898</v>
      </c>
      <c r="G11" s="4">
        <v>87.714285714285694</v>
      </c>
      <c r="H11" s="4">
        <v>54.44</v>
      </c>
      <c r="I11" s="4">
        <v>74.8</v>
      </c>
      <c r="J11" s="4">
        <v>81.64</v>
      </c>
      <c r="K11" s="4">
        <f>(Tabelle1[[#This Row],[MT]]+Tabelle1[[#This Row],[Sum]]+Tabelle1[[#This Row],[Dialog]]+(Tabelle1[[#This Row],[Writing]]+Tabelle1[[#This Row],[Story]])/2+Tabelle1[[#This Row],[QA]]+Tabelle1[[#This Row],[QG]]+Tabelle1[[#This Row],[NLU]]*3)/9</f>
        <v>75.230370370370366</v>
      </c>
      <c r="O11" s="4" t="s">
        <v>14</v>
      </c>
      <c r="P11" s="4">
        <f>C11/$C$6*100</f>
        <v>99.645250295624749</v>
      </c>
      <c r="Q11" s="4">
        <f>Tabelle1[[#This Row],[Sum]]/$D$7*100</f>
        <v>99.756986634264905</v>
      </c>
      <c r="R11" s="4">
        <f xml:space="preserve"> Tabelle1[[#This Row],[Dialog]]/$E$7 *100</f>
        <v>99.742758080751599</v>
      </c>
      <c r="S11" s="4">
        <f>Tabelle1[[#This Row],[Writing]]/$F$11*100</f>
        <v>100</v>
      </c>
      <c r="T11" s="4">
        <f>Tabelle1[[#This Row],[Story]]/$G$8*100</f>
        <v>99.746572226915362</v>
      </c>
      <c r="U11" s="4">
        <f>Tabelle1[[#This Row],[QA]]/$H$9*100</f>
        <v>95.828199260693538</v>
      </c>
      <c r="V11" s="4">
        <f>Tabelle1[[#This Row],[QG]]/$I$7*100</f>
        <v>99.468085106382972</v>
      </c>
      <c r="W11" s="4">
        <f>Tabelle1[[#This Row],[NLU]]/$J$7*100</f>
        <v>95.866604039455154</v>
      </c>
      <c r="X11" s="4">
        <f>Tabelle1[[#This Row],[NLP]]/$K$7*100</f>
        <v>98.732766326017654</v>
      </c>
    </row>
    <row r="12" spans="1:24" x14ac:dyDescent="0.25">
      <c r="B12" s="10" t="s">
        <v>16</v>
      </c>
      <c r="C12" s="4">
        <v>41.07</v>
      </c>
      <c r="D12" s="4">
        <v>73.12</v>
      </c>
      <c r="E12" s="4">
        <v>75.099999999999994</v>
      </c>
      <c r="F12" s="4">
        <v>87.439285714285703</v>
      </c>
      <c r="G12" s="4">
        <v>84.345714285714195</v>
      </c>
      <c r="H12" s="4">
        <v>44.68</v>
      </c>
      <c r="I12" s="4">
        <v>23.6</v>
      </c>
      <c r="J12" s="4">
        <v>43.08</v>
      </c>
      <c r="K12" s="4">
        <f>(Tabelle1[[#This Row],[MT]]+Tabelle1[[#This Row],[Sum]]+Tabelle1[[#This Row],[Dialog]]+(Tabelle1[[#This Row],[Writing]]+Tabelle1[[#This Row],[Story]])/2+Tabelle1[[#This Row],[QA]]+Tabelle1[[#This Row],[QG]]+Tabelle1[[#This Row],[NLU]]*3)/9</f>
        <v>52.522500000000001</v>
      </c>
      <c r="O12" s="10" t="s">
        <v>16</v>
      </c>
      <c r="P12" s="4">
        <f>C12/$C$6*100</f>
        <v>80.942057548285376</v>
      </c>
      <c r="Q12" s="4">
        <f>Tabelle1[[#This Row],[Sum]]/$D$7*100</f>
        <v>98.717429458620245</v>
      </c>
      <c r="R12" s="4">
        <f xml:space="preserve"> Tabelle1[[#This Row],[Dialog]]/$E$7 *100</f>
        <v>83.995078850240461</v>
      </c>
      <c r="S12" s="4">
        <f>Tabelle1[[#This Row],[Writing]]/$F$11*100</f>
        <v>96.243251742753856</v>
      </c>
      <c r="T12" s="4">
        <f>Tabelle1[[#This Row],[Story]]/$G$8*100</f>
        <v>95.915913964520072</v>
      </c>
      <c r="U12" s="4">
        <f>Tabelle1[[#This Row],[QA]]/$H$9*100</f>
        <v>78.64812533004752</v>
      </c>
      <c r="V12" s="4">
        <f>Tabelle1[[#This Row],[QG]]/$I$7*100</f>
        <v>31.382978723404253</v>
      </c>
      <c r="W12" s="4">
        <f>Tabelle1[[#This Row],[NLU]]/$J$7*100</f>
        <v>50.587130108031943</v>
      </c>
      <c r="X12" s="4">
        <f>Tabelle1[[#This Row],[NLP]]/$K$7*100</f>
        <v>68.930827986467776</v>
      </c>
    </row>
    <row r="13" spans="1:24" x14ac:dyDescent="0.25">
      <c r="B13" s="4" t="s">
        <v>15</v>
      </c>
      <c r="C13" s="4">
        <v>49.74</v>
      </c>
      <c r="D13" s="4">
        <v>72.680000000000007</v>
      </c>
      <c r="E13" s="4">
        <v>87.03</v>
      </c>
      <c r="F13" s="4">
        <v>87.434693877550998</v>
      </c>
      <c r="G13" s="4">
        <v>85.617142857142795</v>
      </c>
      <c r="H13" s="4">
        <v>53.85</v>
      </c>
      <c r="I13" s="4">
        <v>29.8</v>
      </c>
      <c r="J13" s="4">
        <v>78.069999999999993</v>
      </c>
      <c r="K13" s="4">
        <f>(Tabelle1[[#This Row],[MT]]+Tabelle1[[#This Row],[Sum]]+Tabelle1[[#This Row],[Dialog]]+(Tabelle1[[#This Row],[Writing]]+Tabelle1[[#This Row],[Story]])/2+Tabelle1[[#This Row],[QA]]+Tabelle1[[#This Row],[QG]]+Tabelle1[[#This Row],[NLU]]*3)/9</f>
        <v>68.203990929705213</v>
      </c>
      <c r="O13" s="4" t="s">
        <v>15</v>
      </c>
      <c r="P13" s="4">
        <f>C13/$C$6*100</f>
        <v>98.029168309026403</v>
      </c>
      <c r="Q13" s="4">
        <f>Tabelle1[[#This Row],[Sum]]/$D$7*100</f>
        <v>98.123396786823292</v>
      </c>
      <c r="R13" s="4">
        <f xml:space="preserve"> Tabelle1[[#This Row],[Dialog]]/$E$7 *100</f>
        <v>97.338105357342585</v>
      </c>
      <c r="S13" s="4">
        <f>Tabelle1[[#This Row],[Writing]]/$F$11*100</f>
        <v>96.23819756950428</v>
      </c>
      <c r="T13" s="4">
        <f>Tabelle1[[#This Row],[Story]]/$G$8*100</f>
        <v>97.361751900708299</v>
      </c>
      <c r="U13" s="4">
        <f>Tabelle1[[#This Row],[QA]]/$H$9*100</f>
        <v>94.789649709558176</v>
      </c>
      <c r="V13" s="4">
        <f>Tabelle1[[#This Row],[QG]]/$I$7*100</f>
        <v>39.627659574468083</v>
      </c>
      <c r="W13" s="4">
        <f>Tabelle1[[#This Row],[NLU]]/$J$7*100</f>
        <v>91.674495068107092</v>
      </c>
      <c r="X13" s="4">
        <f>Tabelle1[[#This Row],[NLP]]/$K$7*100</f>
        <v>89.51130595013791</v>
      </c>
    </row>
    <row r="20" spans="3:3" ht="18.75" thickBot="1" x14ac:dyDescent="0.3">
      <c r="C20" s="1"/>
    </row>
    <row r="21" spans="3:3" ht="18.75" thickBot="1" x14ac:dyDescent="0.3">
      <c r="C21" s="2"/>
    </row>
    <row r="22" spans="3:3" ht="18.75" thickBot="1" x14ac:dyDescent="0.3">
      <c r="C22" s="1"/>
    </row>
    <row r="23" spans="3:3" ht="18.75" thickBot="1" x14ac:dyDescent="0.3">
      <c r="C23" s="2"/>
    </row>
    <row r="24" spans="3:3" ht="18.75" thickBot="1" x14ac:dyDescent="0.3">
      <c r="C24" s="1"/>
    </row>
    <row r="25" spans="3:3" ht="18.75" thickBot="1" x14ac:dyDescent="0.3">
      <c r="C25" s="2"/>
    </row>
    <row r="26" spans="3:3" ht="18.75" thickBot="1" x14ac:dyDescent="0.3">
      <c r="C26" s="1"/>
    </row>
    <row r="27" spans="3:3" ht="18.75" thickBot="1" x14ac:dyDescent="0.3">
      <c r="C27" s="2"/>
    </row>
    <row r="38" spans="2:23" ht="18.75" x14ac:dyDescent="0.3">
      <c r="B38" s="9" t="s">
        <v>25</v>
      </c>
      <c r="N38" s="9" t="s">
        <v>26</v>
      </c>
    </row>
    <row r="39" spans="2:23" x14ac:dyDescent="0.25">
      <c r="B39" t="s">
        <v>20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9</v>
      </c>
      <c r="N39" s="7" t="s">
        <v>20</v>
      </c>
      <c r="O39" s="7" t="s">
        <v>1</v>
      </c>
      <c r="P39" s="7" t="s">
        <v>2</v>
      </c>
      <c r="Q39" s="7" t="s">
        <v>3</v>
      </c>
      <c r="R39" s="7" t="s">
        <v>4</v>
      </c>
      <c r="S39" s="7" t="s">
        <v>5</v>
      </c>
      <c r="T39" s="7" t="s">
        <v>6</v>
      </c>
      <c r="U39" s="7" t="s">
        <v>7</v>
      </c>
      <c r="V39" s="7" t="s">
        <v>8</v>
      </c>
      <c r="W39" s="7" t="s">
        <v>9</v>
      </c>
    </row>
    <row r="40" spans="2:23" x14ac:dyDescent="0.25">
      <c r="B40" s="3" t="s">
        <v>17</v>
      </c>
      <c r="C40" s="4">
        <f>(C7+C9)/2</f>
        <v>49.11</v>
      </c>
      <c r="D40" s="4">
        <f>(D7+D9)/2</f>
        <v>73.94</v>
      </c>
      <c r="E40" s="4">
        <f>(E7+E9)/2</f>
        <v>88.004999999999995</v>
      </c>
      <c r="F40" s="4">
        <f>(F7+F9)/2</f>
        <v>89.904195011337862</v>
      </c>
      <c r="G40" s="4">
        <f>(G7+G9)/2</f>
        <v>87.699999999999946</v>
      </c>
      <c r="H40" s="4">
        <f>(H7+H9)/2</f>
        <v>55.55</v>
      </c>
      <c r="I40" s="4">
        <f>(I7+I9)/2</f>
        <v>60.400000000000006</v>
      </c>
      <c r="J40" s="4">
        <f>(J7+J9)/2</f>
        <v>83.194999999999993</v>
      </c>
      <c r="K40" s="4">
        <f>(K7+K9)/2</f>
        <v>73.932455278407645</v>
      </c>
      <c r="N40" s="5" t="s">
        <v>17</v>
      </c>
      <c r="O40" s="4">
        <f>(P7+P9)/2</f>
        <v>96.787544343713051</v>
      </c>
      <c r="P40" s="4">
        <f>(Q7+Q9)/2</f>
        <v>99.8244903469691</v>
      </c>
      <c r="Q40" s="4">
        <f>(R7+R9)/2</f>
        <v>98.428587406330394</v>
      </c>
      <c r="R40" s="4">
        <f>(S7+S9)/2</f>
        <v>98.956344422563873</v>
      </c>
      <c r="S40" s="4">
        <f>(T7+T9)/2</f>
        <v>99.730326856845807</v>
      </c>
      <c r="T40" s="4">
        <f>(U7+U9)/2</f>
        <v>97.782080619609218</v>
      </c>
      <c r="U40" s="4">
        <f>(V7+V9)/2</f>
        <v>80.319148936170222</v>
      </c>
      <c r="V40" s="4">
        <f>(W7+W9)/2</f>
        <v>97.692578675434476</v>
      </c>
      <c r="W40" s="4">
        <f>(X7+X9)/2</f>
        <v>97.029375170891328</v>
      </c>
    </row>
    <row r="41" spans="2:23" x14ac:dyDescent="0.25">
      <c r="B41" s="3" t="s">
        <v>18</v>
      </c>
      <c r="C41" s="4">
        <f>(C6+C8+C11+C13)/4</f>
        <v>49.782500000000006</v>
      </c>
      <c r="D41" s="4">
        <f>(D6+D8+D11+D13)/4</f>
        <v>73.507499999999993</v>
      </c>
      <c r="E41" s="4">
        <f>(E6+E8+E11+E13)/4</f>
        <v>87.814999999999998</v>
      </c>
      <c r="F41" s="4">
        <f>(F6+F8+F11+F13)/4</f>
        <v>89.701615646258475</v>
      </c>
      <c r="G41" s="4">
        <f>(G6+G8+G11+G13)/4</f>
        <v>87.13999999999993</v>
      </c>
      <c r="H41" s="4">
        <f>(H6+H8+H11+H13)/4</f>
        <v>53.564999999999998</v>
      </c>
      <c r="I41" s="4">
        <f>(I6+I8+I11+I13)/4</f>
        <v>50.05</v>
      </c>
      <c r="J41" s="4">
        <f>(J6+J8+J11+J13)/4</f>
        <v>79.537499999999994</v>
      </c>
      <c r="K41" s="4">
        <f>(K6+K8+K11+K13)/4</f>
        <v>71.305923091458794</v>
      </c>
      <c r="N41" s="6" t="s">
        <v>18</v>
      </c>
      <c r="O41" s="4">
        <f>(P6+P8+P11+P13)/4</f>
        <v>98.112928655892773</v>
      </c>
      <c r="P41" s="4">
        <f>(Q6+Q8+Q11+Q13)/4</f>
        <v>99.240583232077768</v>
      </c>
      <c r="Q41" s="4">
        <f>(R6+R8+R11+R13)/4</f>
        <v>98.216083212168655</v>
      </c>
      <c r="R41" s="4">
        <f>(S6+S8+S11+S13)/4</f>
        <v>98.733368026176905</v>
      </c>
      <c r="S41" s="4">
        <f>(T6+T8+T11+T13)/4</f>
        <v>99.093508350120231</v>
      </c>
      <c r="T41" s="4">
        <f>(U6+U8+U11+U13)/4</f>
        <v>94.287977468755486</v>
      </c>
      <c r="U41" s="4">
        <f>(V6+V8+V11+V13)/4</f>
        <v>66.555851063829778</v>
      </c>
      <c r="V41" s="4">
        <f>(W6+W8+W11+W13)/4</f>
        <v>93.39772193518084</v>
      </c>
      <c r="W41" s="4">
        <f>(X6+X8+X11+X13)/4</f>
        <v>93.582299377098337</v>
      </c>
    </row>
    <row r="42" spans="2:23" x14ac:dyDescent="0.25">
      <c r="B42" s="3" t="s">
        <v>19</v>
      </c>
      <c r="C42" s="4">
        <f>(C10+C12)/2</f>
        <v>44.784999999999997</v>
      </c>
      <c r="D42" s="4">
        <f>(D10+D12)/2</f>
        <v>73.41</v>
      </c>
      <c r="E42" s="4">
        <f>(E10+E12)/2</f>
        <v>81.509999999999991</v>
      </c>
      <c r="F42" s="4">
        <f>(F10+F12)/2</f>
        <v>88.752749433106544</v>
      </c>
      <c r="G42" s="4">
        <f>(G10+G12)/2</f>
        <v>85.472857142857094</v>
      </c>
      <c r="H42" s="4">
        <f>(H10+H12)/2</f>
        <v>48.22</v>
      </c>
      <c r="I42" s="4">
        <f>(I10+I12)/2</f>
        <v>27.200000000000003</v>
      </c>
      <c r="J42" s="4">
        <f>(J10+J12)/2</f>
        <v>58.324999999999996</v>
      </c>
      <c r="K42" s="4">
        <f>(K10+K12)/2</f>
        <v>59.690311476442432</v>
      </c>
      <c r="N42" s="5" t="s">
        <v>19</v>
      </c>
      <c r="O42" s="4">
        <f>(P12+P10)/2</f>
        <v>88.263697280252273</v>
      </c>
      <c r="P42" s="4">
        <f>(Q12+Q10)/2</f>
        <v>99.108950992304599</v>
      </c>
      <c r="Q42" s="4">
        <f>(R12+R10)/2</f>
        <v>91.164299295380829</v>
      </c>
      <c r="R42" s="4">
        <f>(S12+S10)/2</f>
        <v>97.688963682333394</v>
      </c>
      <c r="S42" s="4">
        <f>(T12+T10)/2</f>
        <v>97.197673663006043</v>
      </c>
      <c r="T42" s="4">
        <f>(U12+U10)/2</f>
        <v>84.879422636859701</v>
      </c>
      <c r="U42" s="4">
        <f>(V12+V10)/2</f>
        <v>36.170212765957444</v>
      </c>
      <c r="V42" s="4">
        <f>(W12+W10)/2</f>
        <v>68.488727101925775</v>
      </c>
      <c r="W42" s="4">
        <f>(X12+X10)/2</f>
        <v>78.337904571209222</v>
      </c>
    </row>
  </sheetData>
  <mergeCells count="1">
    <mergeCell ref="A1:E1"/>
  </mergeCells>
  <conditionalFormatting sqref="P6:X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:W4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C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D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:E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F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:G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:H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:I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:J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K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CA6313AD0C1546845001156591F1F6" ma:contentTypeVersion="1" ma:contentTypeDescription="Create a new document." ma:contentTypeScope="" ma:versionID="27bef483a5fe0f48d1181fe05a72588e">
  <xsd:schema xmlns:xsd="http://www.w3.org/2001/XMLSchema" xmlns:xs="http://www.w3.org/2001/XMLSchema" xmlns:p="http://schemas.microsoft.com/office/2006/metadata/properties" xmlns:ns3="1cec5ed3-6ee0-4e8b-acb7-5088a4026c2e" targetNamespace="http://schemas.microsoft.com/office/2006/metadata/properties" ma:root="true" ma:fieldsID="289264bb6e36701b669e96a862ef8da9" ns3:_="">
    <xsd:import namespace="1cec5ed3-6ee0-4e8b-acb7-5088a4026c2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ec5ed3-6ee0-4e8b-acb7-5088a4026c2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AAD80C-1A7B-4919-9C06-6467E35BB5C1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1cec5ed3-6ee0-4e8b-acb7-5088a4026c2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7838F10-7998-4F3E-8DF6-2319001D5B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CDC73F-7192-448D-9066-B002DC06B8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ec5ed3-6ee0-4e8b-acb7-5088a4026c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Lüdeke, Mirco</dc:creator>
  <cp:lastModifiedBy>Lüdeke, Mirco</cp:lastModifiedBy>
  <dcterms:created xsi:type="dcterms:W3CDTF">2024-12-29T17:23:43Z</dcterms:created>
  <dcterms:modified xsi:type="dcterms:W3CDTF">2025-02-15T17:03:28Z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0x010100E4CA6313AD0C1546845001156591F1F6</vt:lpwstr>
  </property>
</Properties>
</file>