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tuti\Downloads\"/>
    </mc:Choice>
  </mc:AlternateContent>
  <xr:revisionPtr revIDLastSave="0" documentId="8_{E6C40184-FDCD-4035-820E-67AE4A916B13}" xr6:coauthVersionLast="47" xr6:coauthVersionMax="47" xr10:uidLastSave="{00000000-0000-0000-0000-000000000000}"/>
  <bookViews>
    <workbookView xWindow="732" yWindow="732" windowWidth="18252" windowHeight="11184" xr2:uid="{7E889B65-9B35-421A-845A-DD03F66485B6}"/>
  </bookViews>
  <sheets>
    <sheet name="Sheet1" sheetId="1"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147" i="1" l="1"/>
  <c r="AZ146" i="1"/>
  <c r="BG141" i="1"/>
  <c r="F133" i="1"/>
  <c r="BG125" i="1"/>
  <c r="BH125" i="1" s="1"/>
  <c r="BG124" i="1"/>
  <c r="BH124" i="1" s="1"/>
  <c r="BD122" i="1"/>
  <c r="BG108" i="1"/>
  <c r="BH108" i="1" s="1"/>
  <c r="BH107" i="1"/>
  <c r="BG107" i="1"/>
  <c r="BD106" i="1"/>
  <c r="BA99" i="1"/>
  <c r="BD96" i="1"/>
  <c r="BK92" i="1"/>
  <c r="BB80" i="1"/>
  <c r="BB79" i="1"/>
  <c r="BQ85" i="1" s="1"/>
  <c r="BQ86" i="1" s="1"/>
  <c r="BQ87" i="1" s="1"/>
  <c r="BQ88" i="1" s="1"/>
  <c r="BQ89" i="1" s="1"/>
  <c r="BF71" i="1"/>
  <c r="BE71" i="1"/>
  <c r="BD71" i="1"/>
  <c r="BC71" i="1"/>
  <c r="BB71" i="1"/>
  <c r="BF70" i="1"/>
  <c r="BE70" i="1"/>
  <c r="BD70" i="1"/>
  <c r="BC70" i="1"/>
  <c r="BD91" i="1" s="1"/>
  <c r="BB70" i="1"/>
  <c r="G70" i="1"/>
  <c r="G71" i="1" s="1"/>
  <c r="BF69" i="1"/>
  <c r="BD123" i="1" s="1"/>
  <c r="BE69" i="1"/>
  <c r="BD69" i="1"/>
  <c r="BC69" i="1"/>
  <c r="BB69" i="1"/>
  <c r="G69" i="1"/>
  <c r="BF68" i="1"/>
  <c r="BE68" i="1"/>
  <c r="BD68" i="1"/>
  <c r="BC68" i="1"/>
  <c r="BB68" i="1"/>
  <c r="BD92" i="1" s="1"/>
  <c r="BC66" i="1"/>
  <c r="BA91" i="1" s="1"/>
  <c r="BB66" i="1"/>
  <c r="BB54" i="1"/>
  <c r="G48" i="1"/>
  <c r="BA44" i="1"/>
  <c r="BB39" i="1"/>
  <c r="BA39" i="1"/>
  <c r="BB38" i="1"/>
  <c r="BA38" i="1"/>
  <c r="AZ38" i="1"/>
  <c r="BA37" i="1"/>
  <c r="AZ37" i="1"/>
  <c r="BK36" i="1"/>
  <c r="BA36" i="1"/>
  <c r="AZ36" i="1"/>
  <c r="AZ39" i="1" s="1"/>
  <c r="BG27" i="1"/>
  <c r="BM15" i="1"/>
  <c r="BM27" i="1" s="1"/>
  <c r="BI27" i="1" s="1"/>
  <c r="BM14" i="1"/>
  <c r="BI14" i="1"/>
  <c r="BI13" i="1"/>
  <c r="BI12" i="1"/>
  <c r="BG12" i="1"/>
  <c r="BI11" i="1"/>
  <c r="BD105" i="1" s="1"/>
  <c r="BG11" i="1"/>
  <c r="BK10" i="1"/>
  <c r="BK11" i="1" s="1"/>
  <c r="BI10" i="1"/>
  <c r="BK7" i="1"/>
  <c r="BL8" i="1" s="1"/>
  <c r="BI150" i="1"/>
  <c r="BF105" i="1" l="1"/>
  <c r="BD107" i="1"/>
  <c r="BK8" i="1"/>
  <c r="AZ91" i="1"/>
  <c r="BN27" i="1"/>
  <c r="BK9" i="1"/>
  <c r="BI148" i="1"/>
  <c r="BI1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xr:uid="{B0298513-B5A8-4F18-AA89-6EB1961A724D}">
      <text>
        <r>
          <rPr>
            <b/>
            <sz val="9"/>
            <color indexed="81"/>
            <rFont val="Tahoma"/>
            <family val="2"/>
          </rPr>
          <t>Please fill your Aadhar number. If you do not have aadhar number, please enroll for that and provide adhar enrolment id till the time adhar number is allotted</t>
        </r>
      </text>
    </comment>
    <comment ref="E16" authorId="1" shapeId="0" xr:uid="{73DEAB23-D2A4-48A1-BA1F-07DC4E36F173}">
      <text>
        <r>
          <rPr>
            <b/>
            <sz val="9"/>
            <color indexed="81"/>
            <rFont val="Tahoma"/>
            <family val="2"/>
          </rPr>
          <t xml:space="preserve"> For Opting out, option should be exercised along with the return of income filed u/s 139(1) </t>
        </r>
        <r>
          <rPr>
            <sz val="9"/>
            <color indexed="81"/>
            <rFont val="Tahoma"/>
            <family val="2"/>
          </rPr>
          <t xml:space="preserve">
</t>
        </r>
      </text>
    </comment>
    <comment ref="AN16" authorId="1" shapeId="0" xr:uid="{0693A48D-B5A4-4C38-98F0-B8A9CFE9F51E}">
      <text>
        <r>
          <rPr>
            <b/>
            <sz val="9"/>
            <color indexed="81"/>
            <rFont val="Tahoma"/>
            <family val="2"/>
          </rPr>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r>
      </text>
    </comment>
    <comment ref="Z46" authorId="2" shapeId="0" xr:uid="{0E3A129F-DA35-419B-9EEF-C8F21F2B464C}">
      <text>
        <r>
          <rPr>
            <sz val="10"/>
            <color indexed="8"/>
            <rFont val="Times New Roman"/>
            <family val="1"/>
          </rPr>
          <t>In case any other is selected then for description text box allowed special characters are (- , @ ;  / \ (  )  _ :)</t>
        </r>
      </text>
    </comment>
    <comment ref="AO47" authorId="3" shapeId="0" xr:uid="{B16B0274-1D87-40C4-9F4C-21198A7A59AD}">
      <text>
        <r>
          <rPr>
            <b/>
            <sz val="9"/>
            <color indexed="81"/>
            <rFont val="Tahoma"/>
            <family val="2"/>
          </rPr>
          <t xml:space="preserve">"You cannot claim deduction u/s 10(13A) &amp; 80GG for the same period "
</t>
        </r>
        <r>
          <rPr>
            <sz val="9"/>
            <color indexed="81"/>
            <rFont val="Tahoma"/>
            <family val="2"/>
          </rPr>
          <t xml:space="preserve">
</t>
        </r>
      </text>
    </comment>
    <comment ref="AO48" authorId="3" shapeId="0" xr:uid="{DDF226FB-01C3-44D4-8F7D-465ACA3A41F7}">
      <text>
        <r>
          <rPr>
            <b/>
            <sz val="9"/>
            <color indexed="81"/>
            <rFont val="Tahoma"/>
            <family val="2"/>
          </rPr>
          <t xml:space="preserve">"You cannot claim deduction u/s 10(13A) &amp; 80GG for the same period "
</t>
        </r>
        <r>
          <rPr>
            <sz val="9"/>
            <color indexed="81"/>
            <rFont val="Tahoma"/>
            <family val="2"/>
          </rPr>
          <t xml:space="preserve">
</t>
        </r>
      </text>
    </comment>
    <comment ref="Z67" authorId="2" shapeId="0" xr:uid="{6DE11A52-92D1-42AA-B69D-F0026F1121A3}">
      <text>
        <r>
          <rPr>
            <sz val="10"/>
            <color indexed="8"/>
            <rFont val="Times New Roman"/>
            <family val="1"/>
          </rPr>
          <t>In case any other is selected then for description text box allowed special characters are (- , @ ;  / \ (  )  _ :)</t>
        </r>
        <r>
          <rPr>
            <sz val="9"/>
            <color indexed="8"/>
            <rFont val="Tahoma"/>
            <family val="2"/>
          </rPr>
          <t xml:space="preserve">
</t>
        </r>
      </text>
    </comment>
    <comment ref="AB102" authorId="4" shapeId="0" xr:uid="{FE39F543-430C-4D1A-9F0C-3903D7678037}">
      <text>
        <r>
          <rPr>
            <sz val="8"/>
            <color indexed="81"/>
            <rFont val="Tahoma"/>
            <family val="2"/>
          </rPr>
          <t>80CCG Deduction. Please enter Deduction amount and not the investment amount.</t>
        </r>
      </text>
    </comment>
    <comment ref="AB105" authorId="4" shapeId="0" xr:uid="{833E412F-235A-467C-B034-BAC02CF66EDB}">
      <text>
        <r>
          <rPr>
            <sz val="8"/>
            <color indexed="81"/>
            <rFont val="Tahoma"/>
            <family val="2"/>
          </rPr>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r>
      </text>
    </comment>
    <comment ref="AB106" authorId="5" shapeId="0" xr:uid="{FF354134-A7F1-41A0-A320-1CA175B9AC40}">
      <text>
        <r>
          <rPr>
            <sz val="9"/>
            <color indexed="81"/>
            <rFont val="Tahoma"/>
            <family val="2"/>
          </rPr>
          <t>1)Self &amp; family (senior citizen) = Maximum limit Rs. 50,000                                                                      
2)Parents (senior citizen) = Maximum limit Rs. 50,000                                                                                         
3)Self &amp; family including parents (senior citizen) = Maximum limit Rs. 1,00,000</t>
        </r>
        <r>
          <rPr>
            <sz val="9"/>
            <color indexed="81"/>
            <rFont val="Tahoma"/>
            <family val="2"/>
          </rPr>
          <t xml:space="preserve">
</t>
        </r>
      </text>
    </comment>
    <comment ref="AB107" authorId="5" shapeId="0" xr:uid="{978F336E-1F6B-4FF5-87F9-8A5A7DF25913}">
      <text>
        <r>
          <rPr>
            <sz val="9"/>
            <color indexed="81"/>
            <rFont val="Tahoma"/>
            <family val="2"/>
          </rPr>
          <t xml:space="preserve">1. Self and family = Maximum limit Rs. 5,000
2. Parent = Maximum limit Rs. 5,000
3. Self and family and Parents = Maximum limit Rs. 5,000
</t>
        </r>
      </text>
    </comment>
    <comment ref="AB109" authorId="4" shapeId="0" xr:uid="{FB29F24B-BCE7-4890-A145-ED3D1C603B6B}">
      <text>
        <r>
          <rPr>
            <sz val="8"/>
            <color indexed="8"/>
            <rFont val="Tahoma"/>
            <family val="2"/>
          </rPr>
          <t xml:space="preserve">80DDB Medical Expenditure for specified diseases.
</t>
        </r>
        <r>
          <rPr>
            <sz val="8"/>
            <color indexed="8"/>
            <rFont val="Tahoma"/>
            <family val="2"/>
          </rPr>
          <t xml:space="preserve"> 
</t>
        </r>
        <r>
          <rPr>
            <sz val="8"/>
            <color indexed="8"/>
            <rFont val="Tahoma"/>
            <family val="2"/>
          </rPr>
          <t xml:space="preserve">1) Self or dependent= Maximum limit Rs. 40000/-
</t>
        </r>
        <r>
          <rPr>
            <sz val="8"/>
            <color indexed="8"/>
            <rFont val="Tahoma"/>
            <family val="2"/>
          </rPr>
          <t xml:space="preserve">2 Self or dependent-Senior Citizen= Maximum limit Rs. 100000/-
</t>
        </r>
        <r>
          <rPr>
            <sz val="8"/>
            <color indexed="8"/>
            <rFont val="Tahoma"/>
            <family val="2"/>
          </rPr>
          <t xml:space="preserve">
</t>
        </r>
      </text>
    </comment>
    <comment ref="AB116" authorId="6" shapeId="0" xr:uid="{A5E4496A-C337-4640-AB7A-55B107901946}">
      <text>
        <r>
          <rPr>
            <b/>
            <sz val="9"/>
            <color indexed="81"/>
            <rFont val="Tahoma"/>
            <family val="2"/>
          </rPr>
          <t>Please submit form 10BA to claim deduction. In case of failure, Deduction will not be allowed</t>
        </r>
        <r>
          <rPr>
            <sz val="9"/>
            <color indexed="81"/>
            <rFont val="Tahoma"/>
            <family val="2"/>
          </rPr>
          <t xml:space="preserve">
</t>
        </r>
      </text>
    </comment>
    <comment ref="AB120" authorId="7" shapeId="0" xr:uid="{FBDA109C-605B-4358-8D18-A66469D7267D}">
      <text>
        <r>
          <rPr>
            <sz val="9"/>
            <color indexed="81"/>
            <rFont val="Tahoma"/>
            <family val="2"/>
          </rPr>
          <t>Deduction u/s 80QQB shall be allowed from Income from Other Sources</t>
        </r>
        <r>
          <rPr>
            <sz val="9"/>
            <color indexed="81"/>
            <rFont val="Tahoma"/>
            <family val="2"/>
          </rPr>
          <t xml:space="preserve">
</t>
        </r>
      </text>
    </comment>
    <comment ref="AB121" authorId="7" shapeId="0" xr:uid="{BF07B53A-1A8B-4E07-B159-556160EAE6C9}">
      <text>
        <r>
          <rPr>
            <sz val="9"/>
            <color indexed="81"/>
            <rFont val="Tahoma"/>
            <family val="2"/>
          </rPr>
          <t xml:space="preserve">Deduction u/s 80RRB shall be allowed from Income from Other Sources
</t>
        </r>
      </text>
    </comment>
    <comment ref="AB122" authorId="7" shapeId="0" xr:uid="{88BA287A-9AEB-4A2C-ABD1-3FD4FCD5AEBE}">
      <text>
        <r>
          <rPr>
            <sz val="9"/>
            <color indexed="8"/>
            <rFont val="Tahoma"/>
            <family val="2"/>
          </rPr>
          <t xml:space="preserve">Deduction u/s 80TTA shall be allowed from Income from Other Sources
</t>
        </r>
      </text>
    </comment>
    <comment ref="AB123" authorId="8" shapeId="0" xr:uid="{79E97873-1714-43AF-949F-B1BDE340EB7B}">
      <text>
        <r>
          <rPr>
            <sz val="9"/>
            <color indexed="81"/>
            <rFont val="Tahoma"/>
            <family val="2"/>
          </rPr>
          <t>"Deduction u/s 80TTB shall be allowed from 'Income from Other Sources'"</t>
        </r>
      </text>
    </comment>
    <comment ref="AB125" authorId="9" shapeId="0" xr:uid="{27C40AAF-7977-443E-87E4-D221242D35F1}">
      <text>
        <r>
          <rPr>
            <sz val="9"/>
            <color indexed="81"/>
            <rFont val="Tahoma"/>
            <family val="2"/>
          </rPr>
          <t xml:space="preserve">80CCH is not allowed for employment category other than 'Central Government'
</t>
        </r>
      </text>
    </comment>
    <comment ref="T131" authorId="2" shapeId="0" xr:uid="{3AD989CA-1925-43CD-9E21-7E9FAEA669CA}">
      <text>
        <r>
          <rPr>
            <sz val="10"/>
            <color indexed="8"/>
            <rFont val="Times New Roman"/>
            <family val="1"/>
          </rPr>
          <t>In case any other is selected then for description text box allowed special characters are (- , @ ;  / \ (  )  _ :)</t>
        </r>
        <r>
          <rPr>
            <sz val="9"/>
            <color indexed="8"/>
            <rFont val="Tahoma"/>
            <family val="2"/>
          </rPr>
          <t xml:space="preserve">
</t>
        </r>
      </text>
    </comment>
    <comment ref="AO146" authorId="1" shapeId="0" xr:uid="{5040B5AD-0DF5-492C-824E-FAC901ED7996}">
      <text>
        <r>
          <rPr>
            <b/>
            <sz val="9"/>
            <color indexed="81"/>
            <rFont val="Tahoma"/>
            <family val="2"/>
          </rPr>
          <t>If the return is being filed u/s 139(8A), then relief u/s 89, credit for which has not been claimed in earlier return needs to be disclosed separately after Schedule IT-2 as the credit for the same is not to be allowed under section 140B (2)</t>
        </r>
      </text>
    </comment>
  </commentList>
</comments>
</file>

<file path=xl/sharedStrings.xml><?xml version="1.0" encoding="utf-8"?>
<sst xmlns="http://schemas.openxmlformats.org/spreadsheetml/2006/main" count="305" uniqueCount="235">
  <si>
    <t>FORM</t>
  </si>
  <si>
    <t xml:space="preserve">  ITR-1   
SAHAJ</t>
  </si>
  <si>
    <t>INDIAN INCOME TAX RETURN</t>
  </si>
  <si>
    <t>Assessment 
Year
2025-26</t>
  </si>
  <si>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</si>
  <si>
    <t>PART A GENERAL INFORMATION</t>
  </si>
  <si>
    <t>First Name</t>
  </si>
  <si>
    <t>Middle Name</t>
  </si>
  <si>
    <t>Last Name</t>
  </si>
  <si>
    <t>PAN</t>
  </si>
  <si>
    <t xml:space="preserve"> </t>
  </si>
  <si>
    <t>Residential Status</t>
  </si>
  <si>
    <t>Aadhaar Number [12 Digits]</t>
  </si>
  <si>
    <t/>
  </si>
  <si>
    <r>
      <t xml:space="preserve">Aadhaar Enrolment Id 
</t>
    </r>
    <r>
      <rPr>
        <sz val="10"/>
        <rFont val="Times New Roman"/>
        <family val="1"/>
      </rPr>
      <t>[Note: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r>
  </si>
  <si>
    <t>Flat / Door / Block No.</t>
  </si>
  <si>
    <t>Name of Premises / Building / Village</t>
  </si>
  <si>
    <t xml:space="preserve">Date of Birth (DD/MM/YYYY) </t>
  </si>
  <si>
    <t>TOTAL_INCOME</t>
  </si>
  <si>
    <t>IncdSection80D</t>
  </si>
  <si>
    <t>Road / Street/ Post Office</t>
  </si>
  <si>
    <t>Area / Locality</t>
  </si>
  <si>
    <t>Town/ City/ District</t>
  </si>
  <si>
    <t>IncdSection80DB</t>
  </si>
  <si>
    <t>State</t>
  </si>
  <si>
    <t>Country/ Region</t>
  </si>
  <si>
    <t>PIN Code</t>
  </si>
  <si>
    <t>No ZIP Code</t>
  </si>
  <si>
    <t>ZIP Code</t>
  </si>
  <si>
    <t>Nature of Employment</t>
  </si>
  <si>
    <t>(Select)</t>
  </si>
  <si>
    <t>91-INDIA</t>
  </si>
  <si>
    <r>
      <t xml:space="preserve">Do you wish to exercise the option u/s 115BAC(6) of Opting out of new tax regime ? (default is “No”)
</t>
    </r>
    <r>
      <rPr>
        <sz val="10"/>
        <color rgb="FFFF0000"/>
        <rFont val="Times New Roman"/>
        <family val="1"/>
      </rPr>
      <t xml:space="preserve">1. By selecting "No" option your income and tax computation shall be as per “NEW TAX REGIME”
2. By selecting "Yes" option your income and tax computation shall be as per “OLD TAX REGIME”
</t>
    </r>
    <r>
      <rPr>
        <b/>
        <sz val="10"/>
        <color rgb="FFFF0000"/>
        <rFont val="Times New Roman"/>
        <family val="1"/>
      </rPr>
      <t>Note- For Opting out, option should be exercised along with the return of income filed u/s 139(1).</t>
    </r>
  </si>
  <si>
    <t>To estimate your total tax and decide as to which tax regime is beneficial, you may use income tax calculator</t>
  </si>
  <si>
    <r>
      <t xml:space="preserve">Are you filing return of income under Seventh proviso to section 139(1) but otherwise not required to furnish return of income?
If yes, please furnish following information
</t>
    </r>
    <r>
      <rPr>
        <b/>
        <sz val="10"/>
        <color indexed="10"/>
        <rFont val="Times New Roman"/>
        <family val="1"/>
      </rPr>
      <t>[Note: To be filled only if a person is not required to furnish a return of income under section 139(1) but filing return of income due to fulfilling one or more conditions mentioned in the seventh proviso to section 139(1)]</t>
    </r>
  </si>
  <si>
    <t>Have you deposited amount or aggregate of amounts exceeding Rs. 1 Crore in one or more current account during the previous year?</t>
  </si>
  <si>
    <t>Have you incurred expenditure of an amount or aggregate of amount exceeding Rs. 2 lakhs for travel to a foreign country for yourself or for any other person?</t>
  </si>
  <si>
    <t>Have you incurred expenditure of amount or aggregate of amount exceeding Rs. 1 lakh on consumption of electricity during the previous year?</t>
  </si>
  <si>
    <t>Are you required to file a return as per other conditions  prescribed under clause (iv) of seventh proviso to section 139(1)
 (If yes,please furnish following information)</t>
  </si>
  <si>
    <t xml:space="preserve">The total sales, turnover or gross receipts, as the case may be, of the person in the business exceeds sixty lakh rupees during the previous year; or </t>
  </si>
  <si>
    <t>the total gross receipts of the person in profession exceeds ten lakh rupees during the previous year; or</t>
  </si>
  <si>
    <t xml:space="preserve">the aggregate of tax deducted at source and tax collected at source during the previous year, in the case of the person, is twenty-five thousand rupees or more (fifty thousand for resident senior citizen); or </t>
  </si>
  <si>
    <t>The deposit in one or more savings bank account of the person, in aggregate, is fifty lakh rupees or more, in the previous year</t>
  </si>
  <si>
    <t>Email Address</t>
  </si>
  <si>
    <t xml:space="preserve">                        Mobile Number                                                                                              </t>
  </si>
  <si>
    <t xml:space="preserve">     Filed u/s                                  Filed  in response to notice u/s    </t>
  </si>
  <si>
    <t>IncdSection80DDB</t>
  </si>
  <si>
    <t>139(1)-On or before due date</t>
  </si>
  <si>
    <t>11 - 139(1)-On or before due date</t>
  </si>
  <si>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</si>
  <si>
    <t>If revised/defective then enter</t>
  </si>
  <si>
    <t>Receipt Number</t>
  </si>
  <si>
    <t>Date of filing of original return</t>
  </si>
  <si>
    <t>If filed in response to notice u/s 139(9)/142(1)/148/153C or order u/s 119(2)(b)-</t>
  </si>
  <si>
    <t>Unique Number/ Document Identification Number (DIN)</t>
  </si>
  <si>
    <t>Date of such Notice or Order</t>
  </si>
  <si>
    <t>Due Date of filing of ITR</t>
  </si>
  <si>
    <t>31/07/2025</t>
  </si>
  <si>
    <t xml:space="preserve">    SALARY /  PENSION</t>
  </si>
  <si>
    <t>i</t>
  </si>
  <si>
    <t>Gross Salary (ia + ib + ic + id + ie)</t>
  </si>
  <si>
    <t>a</t>
  </si>
  <si>
    <t>Salary as per section 17(1)</t>
  </si>
  <si>
    <t>SIT-86618 (Due to this SIT we have changed the condition</t>
  </si>
  <si>
    <t>b</t>
  </si>
  <si>
    <t>Value of perquisites as per section 17(2)</t>
  </si>
  <si>
    <t>c</t>
  </si>
  <si>
    <t>Profit in lieu of salary  as per section 17(3)</t>
  </si>
  <si>
    <t>d</t>
  </si>
  <si>
    <t>Income from retirement benefit account maintained in a notified country u/s 89A</t>
  </si>
  <si>
    <t>This is old formula of 10(13A)</t>
  </si>
  <si>
    <t>Country</t>
  </si>
  <si>
    <t>Amount</t>
  </si>
  <si>
    <t>United States of America</t>
  </si>
  <si>
    <t>United Kingdom of Great Britain and Northern Ireland</t>
  </si>
  <si>
    <t>Canada</t>
  </si>
  <si>
    <t>e</t>
  </si>
  <si>
    <t>Income from retirement benefit account maintained in a country  other than notified country u/s 89A</t>
  </si>
  <si>
    <t>ii</t>
  </si>
  <si>
    <t xml:space="preserve">Less : Allowances to the extent exempt u/s 10 (Ensure that it is included in salary income u/s 17(1)/17(2)/17(3) ) </t>
  </si>
  <si>
    <t>Sl.No.</t>
  </si>
  <si>
    <t>Nature of Exempt Allowance</t>
  </si>
  <si>
    <t xml:space="preserve">Description ( If 'Any Other' selected) </t>
  </si>
  <si>
    <t>Sec 10(13A)-Allowance to meet expenditure incurred on house rent</t>
  </si>
  <si>
    <t>iia</t>
  </si>
  <si>
    <t xml:space="preserve">Less: Income claimed for relief from taxation u/s 89A </t>
  </si>
  <si>
    <t>iii</t>
  </si>
  <si>
    <t>Net Salary (i – ii - iia)</t>
  </si>
  <si>
    <t>iv</t>
  </si>
  <si>
    <t>Deductions u/s 16  (iva + ivb + ivc)</t>
  </si>
  <si>
    <t xml:space="preserve">Standard Deduction u/s 16(ia) </t>
  </si>
  <si>
    <t>Entertainment Allowance u/s 16(ii)</t>
  </si>
  <si>
    <t>Professional Tax u/s 16(iii)</t>
  </si>
  <si>
    <t>v</t>
  </si>
  <si>
    <t>Income chargeable under the Head ‘Salaries’ (iii-iv)</t>
  </si>
  <si>
    <t>HOUSE PROPERTY</t>
  </si>
  <si>
    <t>Type of House Property</t>
  </si>
  <si>
    <t>Gross rent received/ receivable/ lettable value during the year</t>
  </si>
  <si>
    <t>Tax paid to local authorities</t>
  </si>
  <si>
    <t>Annual Value (i – ii)</t>
  </si>
  <si>
    <t>30% of Annual Value (30% * iii)</t>
  </si>
  <si>
    <t>Interest payable on borrowed capital</t>
  </si>
  <si>
    <t>vi</t>
  </si>
  <si>
    <t>Arrears/Unrealised Rent received during the year Less 30%</t>
  </si>
  <si>
    <t>vii</t>
  </si>
  <si>
    <r>
      <t>Income chargeable under the head ‘House Property’ (iii – iv – v )+ vi</t>
    </r>
    <r>
      <rPr>
        <b/>
        <sz val="10"/>
        <color indexed="10"/>
        <rFont val="Times New Roman"/>
        <family val="1"/>
      </rPr>
      <t xml:space="preserve">
Note : (If loss, put the figure in negative) Maximum Loss from House property that can be set-off in computing income of  this year is INR 2,00,000. To avail the benefit of carry forward and set off of loss, please use  ITR-2"</t>
    </r>
  </si>
  <si>
    <t xml:space="preserve">Income from Other Sources </t>
  </si>
  <si>
    <t>Nature of Income</t>
  </si>
  <si>
    <t>Income from retirement benefit account maintained in a country  other than a country notified u/s 89A</t>
  </si>
  <si>
    <t>Income from retirement benefit account maintained in a notified country u/s 89A    (1 + 2 + 3)</t>
  </si>
  <si>
    <t>Income from retirement benefit account maintained in a notified country u/s 89A (Quarterly breakup of Taxable Portion)</t>
  </si>
  <si>
    <t>Upto 15-Jun-2024</t>
  </si>
  <si>
    <t>From 16-Jun-2024 to 15-Sep-2024</t>
  </si>
  <si>
    <t>From 16-Sep-2024 to 15-Dec-2024</t>
  </si>
  <si>
    <t>From 16-Dec-2024 to 15-Mar-2025</t>
  </si>
  <si>
    <t>From 16-Mar-2025 to 31-Mar-2025</t>
  </si>
  <si>
    <t>Dividend  (i+ii+iii+iv+v)</t>
  </si>
  <si>
    <t>Less :  Income claimed for relief from taxation u/s 89A</t>
  </si>
  <si>
    <t>Less: Deduction u/s 57(iia) (In case of family pension only)</t>
  </si>
  <si>
    <r>
      <t xml:space="preserve">Gross Total Income (1+2+3) (If loss, put the figure in negative)
</t>
    </r>
    <r>
      <rPr>
        <b/>
        <sz val="10"/>
        <color indexed="10"/>
        <rFont val="Times New Roman"/>
        <family val="1"/>
      </rPr>
      <t>Note: To avail the benefit of carry forward and set off of loss, please use  ITR-2</t>
    </r>
  </si>
  <si>
    <t>For deduction we're using GTI which didn't included 112A</t>
  </si>
  <si>
    <r>
      <t xml:space="preserve">Gross Total Income (1+2+3+7a(iii)) (If loss, put the figure in negative)
</t>
    </r>
    <r>
      <rPr>
        <b/>
        <sz val="10"/>
        <color rgb="FFFF0000"/>
        <rFont val="Times New Roman"/>
        <family val="1"/>
      </rPr>
      <t>Note: To avail the benefit of carry forward and set off of loss, please use  ITR-2</t>
    </r>
  </si>
  <si>
    <t xml:space="preserve"> DEDUCTIONS</t>
  </si>
  <si>
    <t xml:space="preserve">Part C – Deductions and Taxable Total Income </t>
  </si>
  <si>
    <t>System Calculated</t>
  </si>
  <si>
    <t xml:space="preserve">Please note that the deduction in respect of the investment/ deposit/ payments for the period 01-04-2020 to 31-07-2020 cannot be claimed again, if already claimed in the AY 2020-21) </t>
  </si>
  <si>
    <t>80C - Life insurance premium, deferred annuity, contributions to provident fund, subscription to certain equity shares or debentures, etc.</t>
  </si>
  <si>
    <t>5a</t>
  </si>
  <si>
    <t>80CCC - Payment in respect Pension Fund, etc.</t>
  </si>
  <si>
    <t>5b</t>
  </si>
  <si>
    <t>80CCD(1) - Contribution to pension scheme of Central Government</t>
  </si>
  <si>
    <t>5c</t>
  </si>
  <si>
    <t>80CCD(1B) - Contribution to pension scheme of Central Government</t>
  </si>
  <si>
    <t>5d</t>
  </si>
  <si>
    <t>PRAN of the taxpayer</t>
  </si>
  <si>
    <t>80CCD(2) - Contribution to pension scheme of Central Government by employer</t>
  </si>
  <si>
    <t>5e</t>
  </si>
  <si>
    <t>f</t>
  </si>
  <si>
    <t>80CCG - Investment made under an equity savings scheme</t>
  </si>
  <si>
    <t>5f</t>
  </si>
  <si>
    <t>80D-Deduction in respect of Health Insurance premia. (Please fill 80D Schedule. This field is auto-populated from schedule 80D.)</t>
  </si>
  <si>
    <t>a) Health insurance premium</t>
  </si>
  <si>
    <t>5ga</t>
  </si>
  <si>
    <t>Sum of 80DA and 80DC</t>
  </si>
  <si>
    <t>80D</t>
  </si>
  <si>
    <t>b) Medical expenditure</t>
  </si>
  <si>
    <t>5gb</t>
  </si>
  <si>
    <t>Combination of 80DA and 80DB</t>
  </si>
  <si>
    <t>c) Preventive health check-up</t>
  </si>
  <si>
    <t>5gc</t>
  </si>
  <si>
    <t>Check and Final Sum of 80DA &amp; 80DC</t>
  </si>
  <si>
    <t>g</t>
  </si>
  <si>
    <t>80DD - Maintenance including medical treatment of a dependent who is a person with disability.(Please fill 80DD Schedule. This field is auto-populated from schedule 80DD.)</t>
  </si>
  <si>
    <t>5g</t>
  </si>
  <si>
    <t>h</t>
  </si>
  <si>
    <t>80DDB - Medical treatment of specified disease</t>
  </si>
  <si>
    <t>Name of the specified Disease</t>
  </si>
  <si>
    <t>5h</t>
  </si>
  <si>
    <t>80E - Interest on loan taken for higher education</t>
  </si>
  <si>
    <t>5i</t>
  </si>
  <si>
    <t>j</t>
  </si>
  <si>
    <t>80EE - Interest on loan taken for residential house property</t>
  </si>
  <si>
    <t>5j</t>
  </si>
  <si>
    <t>k</t>
  </si>
  <si>
    <t>80EEA-Deduction in respect of interest on loan taken for certain house property</t>
  </si>
  <si>
    <t>5k</t>
  </si>
  <si>
    <t>l</t>
  </si>
  <si>
    <t>80EEB-Deduction in respect of purchase of electric vehicle</t>
  </si>
  <si>
    <t>5l</t>
  </si>
  <si>
    <t>m</t>
  </si>
  <si>
    <t>80G - Donations to certain funds, charitable institutions, etc. (Please fill 80G Schedule. This field is auto-populated from schedule 80G.)</t>
  </si>
  <si>
    <t>5m</t>
  </si>
  <si>
    <t>n</t>
  </si>
  <si>
    <t>80GG - Rent paid (Please submit form 10BA to claim deduction)</t>
  </si>
  <si>
    <t>5n</t>
  </si>
  <si>
    <t>Acknowledgement number of Form 10BA</t>
  </si>
  <si>
    <t>o</t>
  </si>
  <si>
    <t>80GGA - Certain donations for scientific  research or rural development (Please fill 80GGA Schedule. This field is auto-populated from schedule 80GGA.)</t>
  </si>
  <si>
    <t>5o</t>
  </si>
  <si>
    <t>p</t>
  </si>
  <si>
    <t>80GGC - Contribution to Political party. 
(Please fill 80GGC Schedule. This field is auto-populated from schedule 80GGC.)</t>
  </si>
  <si>
    <t>5p</t>
  </si>
  <si>
    <t xml:space="preserve">80 QQB - Royalty income of authors of certain books.
</t>
  </si>
  <si>
    <t>q</t>
  </si>
  <si>
    <t>80 RRB - Royalty on patents</t>
  </si>
  <si>
    <t>5q</t>
  </si>
  <si>
    <t>80TTA - Interest on saving bank Accounts in case of other than Resident senior citizens</t>
  </si>
  <si>
    <t>r</t>
  </si>
  <si>
    <t>80TTB- Interest on deposits in case of Resident senior citizens</t>
  </si>
  <si>
    <t>5r</t>
  </si>
  <si>
    <t>s</t>
  </si>
  <si>
    <t>80U - In case of a person with disability.(Please fill 80U Schedule. This field is auto-populated from schedule 80U.)</t>
  </si>
  <si>
    <t>5s</t>
  </si>
  <si>
    <t>t</t>
  </si>
  <si>
    <t>80CCH-Contribution to Agnipath Scheme</t>
  </si>
  <si>
    <t>5t</t>
  </si>
  <si>
    <t>u</t>
  </si>
  <si>
    <t>Any Other deductions</t>
  </si>
  <si>
    <t>5u</t>
  </si>
  <si>
    <t>Total Deductions (Total of 5a to 5t)</t>
  </si>
  <si>
    <t>Total Income (4 - 6)</t>
  </si>
  <si>
    <t>For slab rates,234ABC we're using total income in  which didn't included 112A</t>
  </si>
  <si>
    <t>Exempt Income: For reporting purpose and Income on which no tax is payable</t>
  </si>
  <si>
    <t>Not Applicable</t>
  </si>
  <si>
    <t xml:space="preserve">Total Exempt Income </t>
  </si>
  <si>
    <t>7a</t>
  </si>
  <si>
    <t>Income on which no tax is payable: Long Term capital gains u/s 112A not chargeable to Income-tax</t>
  </si>
  <si>
    <t>Total sale consideration</t>
  </si>
  <si>
    <t>Total cost of acquisition</t>
  </si>
  <si>
    <t>Long term capital gains as per sec 112A</t>
  </si>
  <si>
    <t xml:space="preserve">Tax Payable on Total Income </t>
  </si>
  <si>
    <t>Rebate u/s 87A</t>
  </si>
  <si>
    <t>Rebate us/87A Old Formula</t>
  </si>
  <si>
    <t xml:space="preserve">Tax payable after Rebate </t>
  </si>
  <si>
    <t>Health and Education Cess @4% on (10)</t>
  </si>
  <si>
    <t xml:space="preserve">Total Tax and Cess </t>
  </si>
  <si>
    <t>Relief u/s 89 (Please ensure to submit Form 10E to claim this relief)</t>
  </si>
  <si>
    <t>13a</t>
  </si>
  <si>
    <t>Relief u/s 89A</t>
  </si>
  <si>
    <t>Balance Tax after Relief (12-13)</t>
  </si>
  <si>
    <t>Verification Date</t>
  </si>
  <si>
    <t>Interest u/s 234 A</t>
  </si>
  <si>
    <t>15a</t>
  </si>
  <si>
    <t>Verification Month</t>
  </si>
  <si>
    <t>Interest u/s 234 B</t>
  </si>
  <si>
    <t>15b</t>
  </si>
  <si>
    <t>Verification Year</t>
  </si>
  <si>
    <t>Interest u/s 234 C</t>
  </si>
  <si>
    <t>15c</t>
  </si>
  <si>
    <t>Fee u/s 234F</t>
  </si>
  <si>
    <t>15d</t>
  </si>
  <si>
    <t>Due Date + 1</t>
  </si>
  <si>
    <t>Total Interest, Fee Payable (15a + 15b + 15c+15d)</t>
  </si>
  <si>
    <t>Year End Date</t>
  </si>
  <si>
    <t>Total Tax , Fee and  Interest (14 + 16)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</si>
</sst>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Red]0"/>
  </numFmts>
  <fonts count="28"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Times New Roman"/>
      <family val="1"/>
    </font>
    <font>
      <b/>
      <sz val="10"/>
      <name val="Times New Roman"/>
      <family val="1"/>
    </font>
    <font>
      <b/>
      <sz val="12"/>
      <name val="Times New Roman"/>
      <family val="1"/>
    </font>
    <font>
      <b/>
      <sz val="14"/>
      <name val="Times New Roman"/>
      <family val="1"/>
    </font>
    <font>
      <sz val="10"/>
      <name val="Times New Roman"/>
      <family val="1"/>
    </font>
    <font>
      <b/>
      <sz val="10"/>
      <color indexed="10"/>
      <name val="Times New Roman"/>
      <family val="1"/>
    </font>
    <font>
      <b/>
      <sz val="10"/>
      <color rgb="FFFF0000"/>
      <name val="Times New Roman"/>
      <family val="1"/>
    </font>
    <font>
      <b/>
      <sz val="10"/>
      <color theme="1"/>
      <name val="Times New Roman"/>
      <family val="1"/>
    </font>
    <font>
      <sz val="10"/>
      <color rgb="FFFF0000"/>
      <name val="Times New Roman"/>
      <family val="1"/>
    </font>
    <font>
      <b/>
      <sz val="10"/>
      <color theme="1"/>
      <name val="Arial"/>
      <family val="2"/>
    </font>
    <font>
      <b/>
      <sz val="9"/>
      <name val="Times New Roman"/>
      <family val="1"/>
    </font>
    <font>
      <sz val="10"/>
      <color indexed="12"/>
      <name val="Times New Roman"/>
      <family val="1"/>
    </font>
    <font>
      <u/>
      <sz val="10"/>
      <color indexed="12"/>
      <name val="Times New Roman"/>
      <family val="1"/>
    </font>
    <font>
      <sz val="10"/>
      <color rgb="FF0000FF"/>
      <name val="Times New Roman"/>
      <family val="1"/>
    </font>
    <font>
      <b/>
      <sz val="10"/>
      <color indexed="48"/>
      <name val="Times New Roman"/>
      <family val="1"/>
    </font>
    <font>
      <b/>
      <sz val="10"/>
      <color indexed="12"/>
      <name val="Times New Roman"/>
      <family val="1"/>
    </font>
    <font>
      <b/>
      <u/>
      <sz val="10"/>
      <color indexed="12"/>
      <name val="Times New Roman"/>
      <family val="1"/>
    </font>
    <font>
      <sz val="10"/>
      <color rgb="FFD8D8D8"/>
      <name val="Times New Roman"/>
      <family val="1"/>
    </font>
    <font>
      <sz val="10"/>
      <color rgb="FF0000CC"/>
      <name val="Times New Roman"/>
      <family val="1"/>
    </font>
    <font>
      <b/>
      <sz val="9"/>
      <color indexed="81"/>
      <name val="Tahoma"/>
      <family val="2"/>
    </font>
    <font>
      <sz val="9"/>
      <color indexed="81"/>
      <name val="Tahoma"/>
      <family val="2"/>
    </font>
    <font>
      <sz val="10"/>
      <color indexed="8"/>
      <name val="Times New Roman"/>
      <family val="1"/>
    </font>
    <font>
      <sz val="9"/>
      <color indexed="8"/>
      <name val="Tahoma"/>
      <family val="2"/>
    </font>
    <font>
      <sz val="8"/>
      <color indexed="81"/>
      <name val="Tahoma"/>
      <family val="2"/>
    </font>
    <font>
      <sz val="8"/>
      <color indexed="8"/>
      <name val="Tahoma"/>
      <family val="2"/>
    </font>
  </fonts>
  <fills count="18">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theme="2" tint="-9.9978637043366805E-2"/>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385">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4" fillId="0" borderId="5" xfId="0" applyFont="1" applyBorder="1" applyAlignment="1">
      <alignment horizontal="right" vertical="center" textRotation="90" wrapText="1"/>
    </xf>
    <xf numFmtId="0" fontId="4" fillId="0" borderId="6" xfId="0" applyFont="1" applyBorder="1" applyAlignment="1">
      <alignment horizontal="right" vertical="center" textRotation="90"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6"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3" fillId="2" borderId="12" xfId="0" applyFont="1" applyFill="1" applyBorder="1"/>
    <xf numFmtId="0" fontId="4" fillId="0" borderId="13" xfId="0" applyFont="1" applyBorder="1" applyAlignment="1">
      <alignment horizontal="right" vertical="center" textRotation="90" wrapText="1"/>
    </xf>
    <xf numFmtId="0" fontId="4" fillId="0" borderId="0" xfId="0" applyFont="1" applyAlignment="1">
      <alignment horizontal="right" vertical="center" textRotation="90" wrapText="1"/>
    </xf>
    <xf numFmtId="0" fontId="4" fillId="0" borderId="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alignment horizontal="center" vertical="center" wrapText="1"/>
    </xf>
    <xf numFmtId="0" fontId="4" fillId="0" borderId="14" xfId="0" applyFont="1" applyBorder="1" applyAlignment="1">
      <alignment horizontal="center" vertical="center" wrapText="1"/>
    </xf>
    <xf numFmtId="0" fontId="4" fillId="2" borderId="15" xfId="0" applyFont="1" applyFill="1" applyBorder="1" applyAlignment="1">
      <alignment vertical="top" wrapText="1"/>
    </xf>
    <xf numFmtId="0" fontId="4" fillId="0" borderId="16" xfId="0" applyFont="1" applyBorder="1" applyAlignment="1">
      <alignment horizontal="right" vertical="center" textRotation="90" wrapText="1"/>
    </xf>
    <xf numFmtId="0" fontId="4" fillId="0" borderId="17" xfId="0" applyFont="1" applyBorder="1" applyAlignment="1">
      <alignment horizontal="right" vertical="center" textRotation="90" wrapText="1"/>
    </xf>
    <xf numFmtId="0" fontId="4" fillId="0" borderId="0" xfId="0" applyFont="1" applyAlignment="1">
      <alignment horizontal="center" vertical="top" wrapText="1"/>
    </xf>
    <xf numFmtId="0" fontId="4" fillId="0" borderId="14" xfId="0" applyFont="1" applyBorder="1" applyAlignment="1">
      <alignment horizontal="center" vertical="top" wrapText="1"/>
    </xf>
    <xf numFmtId="0" fontId="4" fillId="0" borderId="13" xfId="0" applyFont="1" applyBorder="1" applyAlignment="1">
      <alignment vertical="top" wrapText="1"/>
    </xf>
    <xf numFmtId="0" fontId="4" fillId="0" borderId="0" xfId="0" applyFont="1" applyAlignment="1">
      <alignment vertical="top" wrapText="1"/>
    </xf>
    <xf numFmtId="0" fontId="7" fillId="0" borderId="0" xfId="0" applyFont="1" applyAlignment="1">
      <alignment horizontal="left" vertical="top" wrapText="1"/>
    </xf>
    <xf numFmtId="0" fontId="7" fillId="0" borderId="15" xfId="0" applyFont="1" applyBorder="1" applyAlignment="1">
      <alignment horizontal="left" vertical="top" wrapText="1"/>
    </xf>
    <xf numFmtId="0" fontId="4" fillId="0" borderId="11" xfId="0" applyFont="1" applyBorder="1" applyAlignment="1">
      <alignment horizontal="right" vertical="center" textRotation="90"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11" xfId="0" applyFont="1" applyBorder="1" applyAlignment="1">
      <alignment horizontal="center" vertical="top"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7" fillId="2" borderId="15" xfId="0" applyFont="1" applyFill="1" applyBorder="1" applyAlignment="1">
      <alignment vertical="top" wrapText="1"/>
    </xf>
    <xf numFmtId="0" fontId="4" fillId="0" borderId="14" xfId="0" applyFont="1" applyBorder="1" applyAlignment="1">
      <alignment horizontal="right" vertical="center" textRotation="90" wrapText="1"/>
    </xf>
    <xf numFmtId="49" fontId="7" fillId="3" borderId="8" xfId="0" applyNumberFormat="1" applyFont="1" applyFill="1" applyBorder="1" applyAlignment="1" applyProtection="1">
      <alignment horizontal="center" vertical="center" wrapText="1"/>
      <protection locked="0"/>
    </xf>
    <xf numFmtId="49" fontId="7" fillId="3" borderId="9" xfId="0" applyNumberFormat="1" applyFont="1" applyFill="1" applyBorder="1" applyAlignment="1" applyProtection="1">
      <alignment horizontal="center" vertical="center" wrapText="1"/>
      <protection locked="0"/>
    </xf>
    <xf numFmtId="49" fontId="7" fillId="3" borderId="10" xfId="0" applyNumberFormat="1" applyFont="1" applyFill="1" applyBorder="1" applyAlignment="1" applyProtection="1">
      <alignment horizontal="center" vertical="center" wrapText="1"/>
      <protection locked="0"/>
    </xf>
    <xf numFmtId="0" fontId="3" fillId="4" borderId="7" xfId="0" applyFont="1" applyFill="1" applyBorder="1"/>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49" fontId="7" fillId="3" borderId="8" xfId="0" applyNumberFormat="1" applyFont="1" applyFill="1" applyBorder="1" applyAlignment="1" applyProtection="1">
      <alignment horizontal="center" vertical="center"/>
      <protection locked="0"/>
    </xf>
    <xf numFmtId="49" fontId="7" fillId="3" borderId="9" xfId="0" applyNumberFormat="1" applyFont="1" applyFill="1" applyBorder="1" applyAlignment="1" applyProtection="1">
      <alignment horizontal="center" vertical="center"/>
      <protection locked="0"/>
    </xf>
    <xf numFmtId="49" fontId="7" fillId="3" borderId="10" xfId="0" applyNumberFormat="1" applyFont="1" applyFill="1" applyBorder="1" applyAlignment="1" applyProtection="1">
      <alignment horizontal="center" vertical="center"/>
      <protection locked="0"/>
    </xf>
    <xf numFmtId="0" fontId="3" fillId="0" borderId="7" xfId="0" applyFont="1" applyBorder="1" applyProtection="1">
      <protection locked="0"/>
    </xf>
    <xf numFmtId="0" fontId="3" fillId="0" borderId="7" xfId="0" applyFont="1" applyBorder="1"/>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49" fontId="7" fillId="5" borderId="8" xfId="0" applyNumberFormat="1" applyFont="1" applyFill="1" applyBorder="1" applyAlignment="1">
      <alignment horizontal="center" vertical="center"/>
    </xf>
    <xf numFmtId="49" fontId="7" fillId="5" borderId="9" xfId="0" applyNumberFormat="1" applyFont="1" applyFill="1" applyBorder="1" applyAlignment="1">
      <alignment horizontal="center" vertical="center"/>
    </xf>
    <xf numFmtId="49" fontId="7" fillId="5" borderId="10" xfId="0" applyNumberFormat="1" applyFont="1" applyFill="1" applyBorder="1" applyAlignment="1">
      <alignment horizontal="center" vertical="center"/>
    </xf>
    <xf numFmtId="0" fontId="3" fillId="6" borderId="7" xfId="0" applyFont="1" applyFill="1" applyBorder="1"/>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49" fontId="7" fillId="3" borderId="7" xfId="0" applyNumberFormat="1" applyFont="1" applyFill="1" applyBorder="1" applyAlignment="1" applyProtection="1">
      <alignment horizontal="left" vertical="center" wrapText="1"/>
      <protection locked="0"/>
    </xf>
    <xf numFmtId="49" fontId="7" fillId="3" borderId="8" xfId="0" applyNumberFormat="1" applyFont="1" applyFill="1" applyBorder="1" applyAlignment="1" applyProtection="1">
      <alignment horizontal="left" vertical="center" wrapText="1"/>
      <protection locked="0"/>
    </xf>
    <xf numFmtId="49" fontId="7" fillId="3" borderId="9" xfId="0" applyNumberFormat="1" applyFont="1" applyFill="1" applyBorder="1" applyAlignment="1" applyProtection="1">
      <alignment horizontal="left" vertical="center" wrapText="1"/>
      <protection locked="0"/>
    </xf>
    <xf numFmtId="49" fontId="7" fillId="3" borderId="10" xfId="0" applyNumberFormat="1" applyFont="1" applyFill="1" applyBorder="1" applyAlignment="1" applyProtection="1">
      <alignment horizontal="left" vertical="center" wrapText="1"/>
      <protection locked="0"/>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8" fillId="0" borderId="8" xfId="0" applyFont="1" applyBorder="1" applyAlignment="1">
      <alignment horizontal="center" vertical="top" wrapText="1"/>
    </xf>
    <xf numFmtId="0" fontId="8" fillId="0" borderId="9" xfId="0" applyFont="1" applyBorder="1" applyAlignment="1">
      <alignment horizontal="center" vertical="top" wrapText="1"/>
    </xf>
    <xf numFmtId="0" fontId="8" fillId="0" borderId="10" xfId="0" applyFont="1" applyBorder="1" applyAlignment="1">
      <alignment horizontal="center" vertical="top" wrapText="1"/>
    </xf>
    <xf numFmtId="0" fontId="9" fillId="0" borderId="8" xfId="0" applyFont="1" applyBorder="1" applyAlignment="1">
      <alignment horizontal="center" vertical="top"/>
    </xf>
    <xf numFmtId="0" fontId="9" fillId="0" borderId="9" xfId="0" applyFont="1" applyBorder="1" applyAlignment="1">
      <alignment horizontal="center" vertical="top"/>
    </xf>
    <xf numFmtId="0" fontId="9" fillId="0" borderId="10" xfId="0" applyFont="1" applyBorder="1" applyAlignment="1">
      <alignment horizontal="center" vertical="top"/>
    </xf>
    <xf numFmtId="0" fontId="10" fillId="0" borderId="8"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4" fillId="0" borderId="7" xfId="0" applyFont="1" applyBorder="1" applyAlignment="1">
      <alignment horizontal="center" vertical="top"/>
    </xf>
    <xf numFmtId="0" fontId="9" fillId="0" borderId="10" xfId="0" applyFont="1" applyBorder="1" applyAlignment="1">
      <alignment horizontal="center" vertical="top"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1" fontId="7" fillId="3" borderId="8" xfId="0" applyNumberFormat="1" applyFont="1" applyFill="1" applyBorder="1" applyAlignment="1" applyProtection="1">
      <alignment horizontal="center" vertical="center" wrapText="1"/>
      <protection locked="0"/>
    </xf>
    <xf numFmtId="1" fontId="7" fillId="3" borderId="9" xfId="0" applyNumberFormat="1" applyFont="1" applyFill="1" applyBorder="1" applyAlignment="1" applyProtection="1">
      <alignment horizontal="center" vertical="center" wrapText="1"/>
      <protection locked="0"/>
    </xf>
    <xf numFmtId="1" fontId="7" fillId="3" borderId="10" xfId="0" applyNumberFormat="1" applyFont="1" applyFill="1" applyBorder="1" applyAlignment="1" applyProtection="1">
      <alignment horizontal="center" vertical="center" wrapText="1"/>
      <protection locked="0"/>
    </xf>
    <xf numFmtId="1" fontId="7" fillId="5" borderId="8" xfId="0" applyNumberFormat="1" applyFont="1" applyFill="1" applyBorder="1" applyAlignment="1">
      <alignment horizontal="center" vertical="center" wrapText="1"/>
    </xf>
    <xf numFmtId="1" fontId="7" fillId="5" borderId="9" xfId="0" applyNumberFormat="1" applyFont="1" applyFill="1" applyBorder="1" applyAlignment="1">
      <alignment horizontal="center" vertical="center" wrapText="1"/>
    </xf>
    <xf numFmtId="1" fontId="7" fillId="5" borderId="10" xfId="0" applyNumberFormat="1" applyFont="1" applyFill="1" applyBorder="1" applyAlignment="1">
      <alignment horizontal="center" vertical="center" wrapText="1"/>
    </xf>
    <xf numFmtId="0" fontId="7" fillId="3" borderId="10" xfId="0" applyFont="1" applyFill="1" applyBorder="1" applyAlignment="1" applyProtection="1">
      <alignment horizontal="center" vertical="center" wrapText="1"/>
      <protection locked="0"/>
    </xf>
    <xf numFmtId="49" fontId="7" fillId="5" borderId="8" xfId="0" applyNumberFormat="1" applyFont="1" applyFill="1" applyBorder="1" applyAlignment="1">
      <alignment horizontal="center" vertical="center" wrapText="1"/>
    </xf>
    <xf numFmtId="49" fontId="7" fillId="5" borderId="10" xfId="0" applyNumberFormat="1" applyFont="1" applyFill="1" applyBorder="1" applyAlignment="1">
      <alignment horizontal="center" vertical="center" wrapText="1"/>
    </xf>
    <xf numFmtId="49" fontId="9" fillId="7" borderId="18" xfId="0" applyNumberFormat="1" applyFont="1" applyFill="1" applyBorder="1" applyAlignment="1">
      <alignment horizontal="left" vertical="center" wrapText="1" indent="1"/>
    </xf>
    <xf numFmtId="0" fontId="7" fillId="3" borderId="6" xfId="0" applyFont="1" applyFill="1" applyBorder="1" applyAlignment="1" applyProtection="1">
      <alignment horizontal="center" vertical="center" wrapText="1"/>
      <protection locked="0"/>
    </xf>
    <xf numFmtId="49" fontId="7" fillId="8" borderId="19" xfId="0" applyNumberFormat="1" applyFont="1" applyFill="1" applyBorder="1" applyAlignment="1" applyProtection="1">
      <alignment horizontal="left" vertical="center" wrapText="1"/>
      <protection locked="0"/>
    </xf>
    <xf numFmtId="49" fontId="7" fillId="8" borderId="20" xfId="0" applyNumberFormat="1" applyFont="1" applyFill="1" applyBorder="1" applyAlignment="1" applyProtection="1">
      <alignment horizontal="left" vertical="center" wrapText="1"/>
      <protection locked="0"/>
    </xf>
    <xf numFmtId="49" fontId="7" fillId="8" borderId="21" xfId="0" applyNumberFormat="1" applyFont="1" applyFill="1" applyBorder="1" applyAlignment="1" applyProtection="1">
      <alignment horizontal="left" vertical="center" wrapText="1"/>
      <protection locked="0"/>
    </xf>
    <xf numFmtId="49" fontId="4" fillId="0" borderId="8" xfId="2" applyNumberFormat="1" applyFont="1" applyFill="1" applyBorder="1" applyAlignment="1" applyProtection="1">
      <alignment horizontal="left" vertical="center" wrapText="1"/>
    </xf>
    <xf numFmtId="49" fontId="4" fillId="0" borderId="9" xfId="2" applyNumberFormat="1" applyFont="1" applyFill="1" applyBorder="1" applyAlignment="1" applyProtection="1">
      <alignment horizontal="left" vertical="center" wrapText="1"/>
    </xf>
    <xf numFmtId="49" fontId="4" fillId="0" borderId="10" xfId="2" applyNumberFormat="1" applyFont="1" applyFill="1" applyBorder="1" applyAlignment="1" applyProtection="1">
      <alignment horizontal="left" vertical="center" wrapText="1"/>
    </xf>
    <xf numFmtId="49" fontId="4" fillId="2" borderId="8" xfId="0" applyNumberFormat="1" applyFont="1" applyFill="1" applyBorder="1" applyAlignment="1">
      <alignment horizontal="left" vertical="center" wrapText="1"/>
    </xf>
    <xf numFmtId="49" fontId="4" fillId="2" borderId="9" xfId="0" applyNumberFormat="1" applyFont="1" applyFill="1" applyBorder="1" applyAlignment="1">
      <alignment horizontal="left" vertical="center" wrapText="1"/>
    </xf>
    <xf numFmtId="49" fontId="4" fillId="2" borderId="10" xfId="0" applyNumberFormat="1" applyFont="1" applyFill="1" applyBorder="1" applyAlignment="1">
      <alignment horizontal="left" vertical="center" wrapText="1"/>
    </xf>
    <xf numFmtId="0" fontId="7" fillId="2" borderId="9" xfId="0" applyFont="1" applyFill="1" applyBorder="1" applyAlignment="1" applyProtection="1">
      <alignment horizontal="center" vertical="center" wrapText="1"/>
      <protection locked="0"/>
    </xf>
    <xf numFmtId="1" fontId="7" fillId="3" borderId="7" xfId="0" applyNumberFormat="1" applyFont="1" applyFill="1" applyBorder="1" applyAlignment="1" applyProtection="1">
      <alignment horizontal="center" vertical="center" wrapText="1"/>
      <protection locked="0"/>
    </xf>
    <xf numFmtId="1" fontId="7" fillId="5" borderId="7" xfId="0" applyNumberFormat="1" applyFont="1" applyFill="1" applyBorder="1" applyAlignment="1">
      <alignment horizontal="center" vertical="center" wrapText="1"/>
    </xf>
    <xf numFmtId="49" fontId="9" fillId="2" borderId="8" xfId="0" applyNumberFormat="1" applyFont="1" applyFill="1" applyBorder="1" applyAlignment="1">
      <alignment horizontal="left" vertical="center" wrapText="1"/>
    </xf>
    <xf numFmtId="49" fontId="9" fillId="2" borderId="9" xfId="0" applyNumberFormat="1" applyFont="1" applyFill="1" applyBorder="1" applyAlignment="1">
      <alignment horizontal="left" vertical="center" wrapText="1"/>
    </xf>
    <xf numFmtId="164" fontId="7" fillId="5" borderId="8" xfId="0" applyNumberFormat="1" applyFont="1" applyFill="1" applyBorder="1" applyAlignment="1">
      <alignment horizontal="center" vertical="center" wrapText="1"/>
    </xf>
    <xf numFmtId="164" fontId="7" fillId="5" borderId="9" xfId="0" applyNumberFormat="1" applyFont="1" applyFill="1" applyBorder="1" applyAlignment="1">
      <alignment horizontal="center" vertical="center" wrapText="1"/>
    </xf>
    <xf numFmtId="164" fontId="7" fillId="5" borderId="10" xfId="0" applyNumberFormat="1" applyFont="1" applyFill="1" applyBorder="1" applyAlignment="1">
      <alignment horizontal="center"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2" fillId="3" borderId="8" xfId="2" applyFill="1" applyBorder="1" applyAlignment="1" applyProtection="1">
      <alignment horizontal="center" vertical="center" wrapText="1"/>
      <protection locked="0"/>
    </xf>
    <xf numFmtId="0" fontId="7" fillId="3" borderId="9" xfId="2" applyFont="1" applyFill="1" applyBorder="1" applyAlignment="1" applyProtection="1">
      <alignment horizontal="center" vertical="center" wrapText="1"/>
      <protection locked="0"/>
    </xf>
    <xf numFmtId="0" fontId="7" fillId="3" borderId="10" xfId="2" applyFont="1" applyFill="1" applyBorder="1" applyAlignment="1" applyProtection="1">
      <alignment horizontal="center" vertical="center" wrapText="1"/>
      <protection locked="0"/>
    </xf>
    <xf numFmtId="164" fontId="7" fillId="3" borderId="8" xfId="0" applyNumberFormat="1" applyFont="1" applyFill="1" applyBorder="1" applyAlignment="1" applyProtection="1">
      <alignment horizontal="center" vertical="center" wrapText="1"/>
      <protection locked="0"/>
    </xf>
    <xf numFmtId="164" fontId="7" fillId="3" borderId="8" xfId="0" applyNumberFormat="1" applyFont="1" applyFill="1" applyBorder="1" applyAlignment="1" applyProtection="1">
      <alignment horizontal="center" vertical="center" wrapText="1"/>
      <protection locked="0"/>
    </xf>
    <xf numFmtId="164" fontId="7" fillId="3" borderId="9" xfId="0" applyNumberFormat="1" applyFont="1" applyFill="1" applyBorder="1" applyAlignment="1" applyProtection="1">
      <alignment horizontal="center" vertical="center" wrapText="1"/>
      <protection locked="0"/>
    </xf>
    <xf numFmtId="164" fontId="7" fillId="3" borderId="10" xfId="0" applyNumberFormat="1" applyFont="1" applyFill="1" applyBorder="1" applyAlignment="1" applyProtection="1">
      <alignment horizontal="center" vertical="center" wrapText="1"/>
      <protection locked="0"/>
    </xf>
    <xf numFmtId="0" fontId="12" fillId="0" borderId="8" xfId="2" applyFont="1" applyFill="1" applyBorder="1" applyAlignment="1" applyProtection="1">
      <alignment horizontal="left" vertical="top" wrapText="1"/>
      <protection locked="0"/>
    </xf>
    <xf numFmtId="0" fontId="12" fillId="0" borderId="9" xfId="2" applyFont="1" applyFill="1" applyBorder="1" applyAlignment="1" applyProtection="1">
      <alignment horizontal="left" vertical="top" wrapText="1"/>
      <protection locked="0"/>
    </xf>
    <xf numFmtId="0" fontId="12" fillId="0" borderId="10" xfId="2" applyFont="1" applyFill="1" applyBorder="1" applyAlignment="1" applyProtection="1">
      <alignment horizontal="left" vertical="top" wrapText="1"/>
      <protection locked="0"/>
    </xf>
    <xf numFmtId="0" fontId="3" fillId="0" borderId="0" xfId="0" applyFont="1" applyProtection="1">
      <protection locked="0"/>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4" fillId="0" borderId="7" xfId="0" applyFont="1" applyBorder="1" applyAlignment="1">
      <alignment horizontal="left" vertical="center" wrapText="1"/>
    </xf>
    <xf numFmtId="49" fontId="7" fillId="5" borderId="16" xfId="0" applyNumberFormat="1" applyFont="1" applyFill="1" applyBorder="1" applyAlignment="1">
      <alignment horizontal="left" vertical="center" wrapText="1"/>
    </xf>
    <xf numFmtId="49" fontId="7" fillId="5" borderId="17" xfId="0" applyNumberFormat="1" applyFont="1" applyFill="1" applyBorder="1" applyAlignment="1">
      <alignment horizontal="left" vertical="center" wrapText="1"/>
    </xf>
    <xf numFmtId="49" fontId="7" fillId="5" borderId="22" xfId="0" applyNumberFormat="1" applyFont="1" applyFill="1" applyBorder="1" applyAlignment="1">
      <alignment horizontal="left" vertical="center" wrapText="1"/>
    </xf>
    <xf numFmtId="49" fontId="7" fillId="5" borderId="8" xfId="0" applyNumberFormat="1" applyFont="1" applyFill="1" applyBorder="1" applyAlignment="1">
      <alignment horizontal="left" vertical="center" wrapText="1"/>
    </xf>
    <xf numFmtId="49" fontId="7" fillId="5" borderId="9" xfId="0" applyNumberFormat="1" applyFont="1" applyFill="1" applyBorder="1" applyAlignment="1">
      <alignment horizontal="left" vertical="center" wrapText="1"/>
    </xf>
    <xf numFmtId="49" fontId="7" fillId="5" borderId="10" xfId="0" applyNumberFormat="1" applyFont="1" applyFill="1" applyBorder="1" applyAlignment="1">
      <alignment horizontal="left" vertical="center" wrapText="1"/>
    </xf>
    <xf numFmtId="0" fontId="4" fillId="0" borderId="0" xfId="0" applyFont="1" applyAlignment="1">
      <alignment horizontal="left" vertical="center" wrapText="1"/>
    </xf>
    <xf numFmtId="0" fontId="4" fillId="0" borderId="22" xfId="0" applyFont="1" applyBorder="1" applyAlignment="1">
      <alignment horizontal="right" vertical="center" textRotation="90" wrapText="1"/>
    </xf>
    <xf numFmtId="0" fontId="4" fillId="0" borderId="23" xfId="0" applyFont="1" applyBorder="1" applyAlignment="1">
      <alignment horizontal="left" vertical="center" wrapText="1"/>
    </xf>
    <xf numFmtId="49" fontId="7" fillId="5" borderId="23" xfId="0" applyNumberFormat="1" applyFont="1" applyFill="1" applyBorder="1" applyAlignment="1">
      <alignment horizontal="left" vertical="center" wrapText="1"/>
    </xf>
    <xf numFmtId="0" fontId="4" fillId="0" borderId="13" xfId="0" applyFont="1" applyBorder="1" applyAlignment="1">
      <alignment horizontal="right" vertical="center" textRotation="90" wrapText="1"/>
    </xf>
    <xf numFmtId="0" fontId="4" fillId="0" borderId="14" xfId="0" applyFont="1" applyBorder="1" applyAlignment="1">
      <alignment horizontal="right" vertical="center" textRotation="90" wrapText="1"/>
    </xf>
    <xf numFmtId="49" fontId="4" fillId="0" borderId="7" xfId="0" applyNumberFormat="1" applyFont="1" applyBorder="1" applyAlignment="1">
      <alignment horizontal="left" vertical="center" wrapText="1"/>
    </xf>
    <xf numFmtId="0" fontId="13" fillId="0" borderId="5" xfId="0" applyFont="1" applyBorder="1" applyAlignment="1">
      <alignment horizontal="right" textRotation="90"/>
    </xf>
    <xf numFmtId="0" fontId="13" fillId="0" borderId="11" xfId="0" applyFont="1" applyBorder="1" applyAlignment="1">
      <alignment horizontal="right" textRotation="90"/>
    </xf>
    <xf numFmtId="0" fontId="4" fillId="0" borderId="24" xfId="0" applyFont="1" applyBorder="1" applyAlignment="1">
      <alignment horizontal="center" vertical="center" readingOrder="1"/>
    </xf>
    <xf numFmtId="0" fontId="4" fillId="0" borderId="24" xfId="0" applyFont="1" applyBorder="1" applyAlignment="1">
      <alignment horizontal="center" vertical="top"/>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1" fontId="14" fillId="9" borderId="8" xfId="1" applyNumberFormat="1" applyFont="1" applyFill="1" applyBorder="1" applyAlignment="1" applyProtection="1">
      <alignment horizontal="right" vertical="center" wrapText="1"/>
      <protection hidden="1"/>
    </xf>
    <xf numFmtId="1" fontId="14" fillId="9" borderId="9" xfId="1" applyNumberFormat="1" applyFont="1" applyFill="1" applyBorder="1" applyAlignment="1" applyProtection="1">
      <alignment horizontal="right" vertical="center" wrapText="1"/>
      <protection hidden="1"/>
    </xf>
    <xf numFmtId="1" fontId="14" fillId="9" borderId="10" xfId="1" applyNumberFormat="1" applyFont="1" applyFill="1" applyBorder="1" applyAlignment="1" applyProtection="1">
      <alignment horizontal="right" vertical="center" wrapText="1"/>
      <protection hidden="1"/>
    </xf>
    <xf numFmtId="0" fontId="7" fillId="2" borderId="15" xfId="0" applyFont="1" applyFill="1" applyBorder="1" applyAlignment="1">
      <alignment vertical="center" textRotation="90"/>
    </xf>
    <xf numFmtId="0" fontId="13" fillId="0" borderId="13" xfId="0" applyFont="1" applyBorder="1" applyAlignment="1">
      <alignment horizontal="right" textRotation="90"/>
    </xf>
    <xf numFmtId="0" fontId="13" fillId="0" borderId="14" xfId="0" applyFont="1" applyBorder="1" applyAlignment="1">
      <alignment horizontal="right" textRotation="90"/>
    </xf>
    <xf numFmtId="0" fontId="4" fillId="0" borderId="25" xfId="0" applyFont="1" applyBorder="1" applyAlignment="1">
      <alignment horizontal="center" readingOrder="1"/>
    </xf>
    <xf numFmtId="0" fontId="4" fillId="0" borderId="25" xfId="0" applyFont="1" applyBorder="1" applyAlignment="1">
      <alignment horizontal="center" vertical="top"/>
    </xf>
    <xf numFmtId="0" fontId="4" fillId="0" borderId="7" xfId="0" applyFont="1" applyBorder="1" applyAlignment="1">
      <alignment horizontal="center" vertical="center"/>
    </xf>
    <xf numFmtId="1" fontId="7" fillId="3" borderId="8" xfId="1" applyNumberFormat="1" applyFont="1" applyFill="1" applyBorder="1" applyAlignment="1" applyProtection="1">
      <alignment horizontal="right" vertical="center" wrapText="1"/>
      <protection locked="0"/>
    </xf>
    <xf numFmtId="1" fontId="7" fillId="3" borderId="9" xfId="1" applyNumberFormat="1" applyFont="1" applyFill="1" applyBorder="1" applyAlignment="1" applyProtection="1">
      <alignment horizontal="right" vertical="center" wrapText="1"/>
      <protection locked="0"/>
    </xf>
    <xf numFmtId="1" fontId="7" fillId="3" borderId="10" xfId="1" applyNumberFormat="1" applyFont="1" applyFill="1" applyBorder="1" applyAlignment="1" applyProtection="1">
      <alignment horizontal="right" vertical="center" wrapText="1"/>
      <protection locked="0"/>
    </xf>
    <xf numFmtId="0" fontId="3" fillId="10" borderId="0" xfId="0" applyFont="1" applyFill="1"/>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22" xfId="0" applyFont="1" applyBorder="1" applyAlignment="1">
      <alignment horizontal="center" vertical="top"/>
    </xf>
    <xf numFmtId="0" fontId="4" fillId="0" borderId="14" xfId="0" applyFont="1" applyBorder="1" applyAlignment="1">
      <alignment horizontal="center" vertical="top"/>
    </xf>
    <xf numFmtId="0" fontId="4" fillId="0" borderId="10" xfId="0" applyFont="1" applyBorder="1" applyAlignment="1">
      <alignment horizontal="center" vertical="center"/>
    </xf>
    <xf numFmtId="0" fontId="4" fillId="0" borderId="24" xfId="0" applyFont="1" applyBorder="1" applyAlignment="1">
      <alignment horizontal="center" vertical="top"/>
    </xf>
    <xf numFmtId="0" fontId="13" fillId="0" borderId="13" xfId="0" applyFont="1" applyBorder="1" applyAlignment="1">
      <alignment horizontal="center" textRotation="90"/>
    </xf>
    <xf numFmtId="0" fontId="13" fillId="0" borderId="14" xfId="0" applyFont="1" applyBorder="1" applyAlignment="1">
      <alignment horizontal="center" textRotation="90"/>
    </xf>
    <xf numFmtId="0" fontId="4" fillId="0" borderId="25" xfId="0" applyFont="1" applyBorder="1" applyAlignment="1">
      <alignment horizontal="center" vertical="top"/>
    </xf>
    <xf numFmtId="0" fontId="4" fillId="0" borderId="25" xfId="0" applyFont="1" applyBorder="1" applyAlignment="1">
      <alignment horizontal="center" vertical="center" readingOrder="1"/>
    </xf>
    <xf numFmtId="1" fontId="7" fillId="3" borderId="8" xfId="1" applyNumberFormat="1" applyFont="1" applyFill="1" applyBorder="1" applyAlignment="1" applyProtection="1">
      <alignment horizontal="left" vertical="center" wrapText="1"/>
      <protection locked="0"/>
    </xf>
    <xf numFmtId="1" fontId="7" fillId="3" borderId="9" xfId="1" applyNumberFormat="1" applyFont="1" applyFill="1" applyBorder="1" applyAlignment="1" applyProtection="1">
      <alignment horizontal="left" vertical="center" wrapText="1"/>
      <protection locked="0"/>
    </xf>
    <xf numFmtId="1" fontId="7" fillId="3" borderId="10" xfId="1" applyNumberFormat="1" applyFont="1" applyFill="1" applyBorder="1" applyAlignment="1" applyProtection="1">
      <alignment horizontal="left" vertical="center" wrapText="1"/>
      <protection locked="0"/>
    </xf>
    <xf numFmtId="1" fontId="7" fillId="5" borderId="8" xfId="1" applyNumberFormat="1" applyFont="1" applyFill="1" applyBorder="1" applyAlignment="1" applyProtection="1">
      <alignment horizontal="center" vertical="center" wrapText="1"/>
    </xf>
    <xf numFmtId="1" fontId="7" fillId="5" borderId="9" xfId="1" applyNumberFormat="1" applyFont="1" applyFill="1" applyBorder="1" applyAlignment="1" applyProtection="1">
      <alignment horizontal="center" vertical="center" wrapText="1"/>
    </xf>
    <xf numFmtId="1" fontId="7" fillId="5" borderId="10" xfId="1" applyNumberFormat="1" applyFont="1" applyFill="1" applyBorder="1" applyAlignment="1" applyProtection="1">
      <alignment horizontal="center" vertical="center" wrapText="1"/>
    </xf>
    <xf numFmtId="1" fontId="7" fillId="3" borderId="7" xfId="1" applyNumberFormat="1" applyFont="1" applyFill="1" applyBorder="1" applyAlignment="1" applyProtection="1">
      <alignment horizontal="right" vertical="center" wrapText="1"/>
      <protection locked="0"/>
    </xf>
    <xf numFmtId="0" fontId="4" fillId="0" borderId="23" xfId="0" applyFont="1" applyBorder="1" applyAlignment="1">
      <alignment horizontal="center" vertical="top"/>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10" xfId="0" applyFont="1" applyBorder="1" applyAlignment="1">
      <alignment horizontal="left" vertical="top"/>
    </xf>
    <xf numFmtId="0" fontId="15" fillId="0" borderId="8" xfId="2" applyFont="1" applyBorder="1" applyAlignment="1" applyProtection="1">
      <alignment horizontal="left" vertical="center" wrapText="1"/>
    </xf>
    <xf numFmtId="0" fontId="15" fillId="0" borderId="9" xfId="2" applyFont="1" applyBorder="1" applyAlignment="1" applyProtection="1">
      <alignment horizontal="left" vertical="center" wrapText="1"/>
    </xf>
    <xf numFmtId="0" fontId="15" fillId="0" borderId="10" xfId="2" applyFont="1" applyBorder="1" applyAlignment="1" applyProtection="1">
      <alignment horizontal="left" vertical="center" wrapText="1"/>
    </xf>
    <xf numFmtId="0" fontId="4" fillId="0" borderId="23" xfId="0" applyFont="1" applyBorder="1" applyAlignment="1">
      <alignment horizontal="center" vertical="center"/>
    </xf>
    <xf numFmtId="0" fontId="3" fillId="11" borderId="0" xfId="0" applyFont="1" applyFill="1" applyAlignment="1">
      <alignment wrapText="1"/>
    </xf>
    <xf numFmtId="0" fontId="4" fillId="0" borderId="23" xfId="0" applyFont="1" applyBorder="1" applyAlignment="1">
      <alignment horizontal="center" vertical="top"/>
    </xf>
    <xf numFmtId="1" fontId="7" fillId="12" borderId="7" xfId="1" applyNumberFormat="1" applyFont="1" applyFill="1" applyBorder="1" applyAlignment="1" applyProtection="1">
      <alignment horizontal="right" vertical="center" wrapText="1"/>
    </xf>
    <xf numFmtId="1" fontId="7" fillId="3" borderId="7" xfId="1" applyNumberFormat="1" applyFont="1" applyFill="1" applyBorder="1" applyAlignment="1" applyProtection="1">
      <alignment horizontal="right" vertical="center" wrapText="1"/>
    </xf>
    <xf numFmtId="0" fontId="13" fillId="0" borderId="16" xfId="0" applyFont="1" applyBorder="1" applyAlignment="1">
      <alignment horizontal="center" textRotation="90"/>
    </xf>
    <xf numFmtId="0" fontId="13" fillId="0" borderId="22" xfId="0" applyFont="1" applyBorder="1" applyAlignment="1">
      <alignment horizontal="center" textRotation="90"/>
    </xf>
    <xf numFmtId="0" fontId="4" fillId="0" borderId="23" xfId="0" applyFont="1" applyBorder="1" applyAlignment="1">
      <alignment horizontal="center" vertical="center" readingOrder="1"/>
    </xf>
    <xf numFmtId="0" fontId="4" fillId="0" borderId="7" xfId="0" applyFont="1" applyBorder="1" applyAlignment="1">
      <alignment horizontal="center" vertical="center"/>
    </xf>
    <xf numFmtId="0" fontId="4" fillId="0" borderId="5" xfId="0" applyFont="1" applyBorder="1" applyAlignment="1">
      <alignment horizontal="right" vertical="center" textRotation="90"/>
    </xf>
    <xf numFmtId="0" fontId="4" fillId="0" borderId="11" xfId="0" applyFont="1" applyBorder="1" applyAlignment="1">
      <alignment horizontal="right" vertical="center" textRotation="90"/>
    </xf>
    <xf numFmtId="0" fontId="4" fillId="0" borderId="24" xfId="0" applyFont="1" applyBorder="1" applyAlignment="1">
      <alignment horizontal="center" vertical="center" readingOrder="1"/>
    </xf>
    <xf numFmtId="0" fontId="7" fillId="3" borderId="7" xfId="0" applyFont="1" applyFill="1" applyBorder="1" applyAlignment="1" applyProtection="1">
      <alignment horizontal="center" vertical="center" wrapText="1"/>
      <protection locked="0"/>
    </xf>
    <xf numFmtId="0" fontId="4" fillId="0" borderId="13" xfId="0" applyFont="1" applyBorder="1" applyAlignment="1">
      <alignment horizontal="right" vertical="center" textRotation="90"/>
    </xf>
    <xf numFmtId="0" fontId="4" fillId="0" borderId="14" xfId="0" applyFont="1" applyBorder="1" applyAlignment="1">
      <alignment horizontal="right" vertical="center" textRotation="90"/>
    </xf>
    <xf numFmtId="0" fontId="4" fillId="0" borderId="25" xfId="0" applyFont="1" applyBorder="1" applyAlignment="1">
      <alignment horizontal="center" vertical="center" readingOrder="1"/>
    </xf>
    <xf numFmtId="1" fontId="14" fillId="9" borderId="7" xfId="1" applyNumberFormat="1" applyFont="1" applyFill="1" applyBorder="1" applyAlignment="1" applyProtection="1">
      <alignment horizontal="right" vertical="center" wrapText="1"/>
      <protection hidden="1"/>
    </xf>
    <xf numFmtId="1" fontId="16" fillId="13" borderId="7" xfId="1" applyNumberFormat="1" applyFont="1" applyFill="1" applyBorder="1" applyAlignment="1" applyProtection="1">
      <alignment horizontal="right" vertical="center" wrapText="1"/>
      <protection hidden="1"/>
    </xf>
    <xf numFmtId="0" fontId="4" fillId="0" borderId="16" xfId="0" applyFont="1" applyBorder="1" applyAlignment="1">
      <alignment horizontal="right" vertical="center" textRotation="90"/>
    </xf>
    <xf numFmtId="0" fontId="4" fillId="0" borderId="22" xfId="0" applyFont="1" applyBorder="1" applyAlignment="1">
      <alignment horizontal="right" vertical="center" textRotation="90"/>
    </xf>
    <xf numFmtId="0" fontId="4" fillId="0" borderId="23" xfId="0" applyFont="1" applyBorder="1" applyAlignment="1">
      <alignment horizontal="center" vertical="center" readingOrder="1"/>
    </xf>
    <xf numFmtId="0" fontId="4" fillId="0" borderId="13" xfId="0" applyFont="1" applyBorder="1" applyAlignment="1">
      <alignment horizontal="center" vertical="center" textRotation="90"/>
    </xf>
    <xf numFmtId="0" fontId="4" fillId="0" borderId="14" xfId="0" applyFont="1" applyBorder="1" applyAlignment="1">
      <alignment horizontal="center" vertical="center" textRotation="90"/>
    </xf>
    <xf numFmtId="0" fontId="4" fillId="0" borderId="0" xfId="0" applyFont="1" applyAlignment="1">
      <alignment horizontal="center" vertical="center" textRotation="90"/>
    </xf>
    <xf numFmtId="0" fontId="4" fillId="0" borderId="13" xfId="0" applyFont="1" applyBorder="1" applyAlignment="1">
      <alignment horizontal="left"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2" xfId="0" applyFont="1" applyBorder="1" applyAlignment="1">
      <alignment horizontal="center" vertical="center" wrapText="1"/>
    </xf>
    <xf numFmtId="1" fontId="7" fillId="3" borderId="8" xfId="1" applyNumberFormat="1" applyFont="1" applyFill="1" applyBorder="1" applyAlignment="1" applyProtection="1">
      <alignment horizontal="center" vertical="center" wrapText="1"/>
      <protection locked="0"/>
    </xf>
    <xf numFmtId="1" fontId="7" fillId="5" borderId="9" xfId="1" applyNumberFormat="1" applyFont="1" applyFill="1" applyBorder="1" applyAlignment="1" applyProtection="1">
      <alignment horizontal="center" vertical="center" wrapText="1"/>
      <protection locked="0"/>
    </xf>
    <xf numFmtId="1" fontId="7" fillId="5" borderId="10" xfId="1" applyNumberFormat="1" applyFont="1" applyFill="1" applyBorder="1" applyAlignment="1" applyProtection="1">
      <alignment horizontal="center" vertical="center" wrapText="1"/>
      <protection locked="0"/>
    </xf>
    <xf numFmtId="0" fontId="4" fillId="0" borderId="7" xfId="0" applyFont="1" applyBorder="1" applyAlignment="1">
      <alignment horizontal="left" vertical="center" wrapText="1"/>
    </xf>
    <xf numFmtId="0" fontId="4" fillId="0" borderId="8" xfId="0" applyFont="1" applyBorder="1" applyAlignment="1">
      <alignment horizontal="center" vertical="center" wrapText="1"/>
    </xf>
    <xf numFmtId="0" fontId="7" fillId="3" borderId="8" xfId="1" applyNumberFormat="1" applyFont="1" applyFill="1" applyBorder="1" applyAlignment="1" applyProtection="1">
      <alignment horizontal="right" vertical="center" wrapText="1"/>
      <protection locked="0"/>
    </xf>
    <xf numFmtId="0" fontId="7" fillId="3" borderId="9" xfId="1" applyNumberFormat="1" applyFont="1" applyFill="1" applyBorder="1" applyAlignment="1" applyProtection="1">
      <alignment horizontal="right" vertical="center" wrapText="1"/>
      <protection locked="0"/>
    </xf>
    <xf numFmtId="0" fontId="7" fillId="3" borderId="10" xfId="1" applyNumberFormat="1" applyFont="1" applyFill="1" applyBorder="1" applyAlignment="1" applyProtection="1">
      <alignment horizontal="right" vertical="center" wrapText="1"/>
      <protection locked="0"/>
    </xf>
    <xf numFmtId="1" fontId="3" fillId="0" borderId="0" xfId="0" applyNumberFormat="1" applyFont="1"/>
    <xf numFmtId="0" fontId="3" fillId="14" borderId="0" xfId="0" applyFont="1" applyFill="1"/>
    <xf numFmtId="0" fontId="4" fillId="0" borderId="16" xfId="0" applyFont="1" applyBorder="1" applyAlignment="1">
      <alignment horizontal="center" vertical="center" textRotation="90"/>
    </xf>
    <xf numFmtId="0" fontId="4" fillId="0" borderId="22" xfId="0" applyFont="1" applyBorder="1" applyAlignment="1">
      <alignment horizontal="center" vertical="center" textRotation="90"/>
    </xf>
    <xf numFmtId="0" fontId="10" fillId="15" borderId="11" xfId="0" applyFont="1" applyFill="1" applyBorder="1" applyAlignment="1">
      <alignment horizontal="center" vertical="center" readingOrder="1"/>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7" fillId="2" borderId="15" xfId="0" applyFont="1" applyFill="1" applyBorder="1" applyAlignment="1">
      <alignment horizontal="center" vertical="center"/>
    </xf>
    <xf numFmtId="0" fontId="3" fillId="0" borderId="26" xfId="0" applyFont="1" applyBorder="1"/>
    <xf numFmtId="0" fontId="4" fillId="0" borderId="11" xfId="0" applyFont="1" applyBorder="1" applyAlignment="1">
      <alignment horizontal="center" vertical="center" readingOrder="1"/>
    </xf>
    <xf numFmtId="0" fontId="4" fillId="0" borderId="7" xfId="0" applyFont="1" applyBorder="1" applyAlignment="1">
      <alignment horizontal="left" vertical="center"/>
    </xf>
    <xf numFmtId="0" fontId="4" fillId="0" borderId="7" xfId="0" applyFont="1" applyBorder="1" applyAlignment="1">
      <alignment horizontal="left" vertical="center"/>
    </xf>
    <xf numFmtId="0" fontId="18" fillId="0" borderId="7" xfId="0" applyFont="1" applyBorder="1" applyAlignment="1">
      <alignment horizontal="center" vertical="center"/>
    </xf>
    <xf numFmtId="0" fontId="4" fillId="0" borderId="6" xfId="0" applyFont="1" applyBorder="1" applyAlignment="1">
      <alignment horizontal="center" vertical="center" readingOrder="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27" xfId="0" applyFont="1" applyBorder="1" applyAlignment="1">
      <alignment vertical="top" wrapText="1"/>
    </xf>
    <xf numFmtId="0" fontId="7" fillId="0" borderId="24" xfId="0" applyFont="1" applyBorder="1" applyAlignment="1">
      <alignment vertical="center"/>
    </xf>
    <xf numFmtId="0" fontId="4" fillId="0" borderId="23" xfId="0" applyFont="1" applyBorder="1" applyAlignment="1">
      <alignment horizontal="center" vertical="center"/>
    </xf>
    <xf numFmtId="0" fontId="19" fillId="0" borderId="8" xfId="2" applyFont="1" applyBorder="1" applyAlignment="1" applyProtection="1">
      <alignment horizontal="left" vertical="center" wrapText="1"/>
    </xf>
    <xf numFmtId="0" fontId="19" fillId="0" borderId="9" xfId="2" applyFont="1" applyBorder="1" applyAlignment="1" applyProtection="1">
      <alignment horizontal="left" vertical="center" wrapText="1"/>
    </xf>
    <xf numFmtId="1" fontId="14" fillId="12" borderId="8" xfId="1" applyNumberFormat="1" applyFont="1" applyFill="1" applyBorder="1" applyAlignment="1" applyProtection="1">
      <alignment horizontal="right" vertical="center" wrapText="1"/>
      <protection hidden="1"/>
    </xf>
    <xf numFmtId="1" fontId="14" fillId="9" borderId="23" xfId="1" applyNumberFormat="1" applyFont="1" applyFill="1" applyBorder="1" applyAlignment="1" applyProtection="1">
      <alignment horizontal="right" vertical="center" wrapText="1"/>
      <protection hidden="1"/>
    </xf>
    <xf numFmtId="0" fontId="7" fillId="0" borderId="25" xfId="0" applyFont="1" applyBorder="1" applyAlignment="1">
      <alignment vertical="center"/>
    </xf>
    <xf numFmtId="1" fontId="7" fillId="12" borderId="8" xfId="1" applyNumberFormat="1" applyFont="1" applyFill="1" applyBorder="1" applyAlignment="1" applyProtection="1">
      <alignment horizontal="right" vertical="center" wrapText="1"/>
    </xf>
    <xf numFmtId="1" fontId="7" fillId="3" borderId="9" xfId="1" applyNumberFormat="1" applyFont="1" applyFill="1" applyBorder="1" applyAlignment="1" applyProtection="1">
      <alignment horizontal="right" vertical="center" wrapText="1"/>
    </xf>
    <xf numFmtId="1" fontId="7" fillId="3" borderId="10" xfId="1" applyNumberFormat="1" applyFont="1" applyFill="1" applyBorder="1" applyAlignment="1" applyProtection="1">
      <alignment horizontal="right" vertical="center" wrapText="1"/>
    </xf>
    <xf numFmtId="0" fontId="4" fillId="0" borderId="8" xfId="0" applyFont="1" applyBorder="1" applyAlignment="1">
      <alignment vertical="center"/>
    </xf>
    <xf numFmtId="0" fontId="4" fillId="0" borderId="9" xfId="0" applyFont="1" applyBorder="1" applyAlignment="1">
      <alignment vertical="center"/>
    </xf>
    <xf numFmtId="49" fontId="7" fillId="12" borderId="8" xfId="1" applyNumberFormat="1" applyFont="1" applyFill="1" applyBorder="1" applyAlignment="1" applyProtection="1">
      <alignment horizontal="left" vertical="top" wrapText="1"/>
    </xf>
    <xf numFmtId="49" fontId="0" fillId="5" borderId="9" xfId="0" applyNumberFormat="1" applyFill="1" applyBorder="1" applyAlignment="1">
      <alignment horizontal="left" vertical="top" wrapText="1"/>
    </xf>
    <xf numFmtId="49" fontId="0" fillId="5" borderId="10" xfId="0" applyNumberFormat="1" applyFill="1" applyBorder="1" applyAlignment="1">
      <alignment horizontal="left" vertical="top" wrapText="1"/>
    </xf>
    <xf numFmtId="1" fontId="7" fillId="12" borderId="7" xfId="1" applyNumberFormat="1" applyFont="1" applyFill="1" applyBorder="1" applyAlignment="1" applyProtection="1">
      <alignment horizontal="center" vertical="center" wrapText="1"/>
    </xf>
    <xf numFmtId="0" fontId="4" fillId="0" borderId="7" xfId="0" applyFont="1" applyBorder="1" applyAlignment="1">
      <alignment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1" fontId="7" fillId="16" borderId="10" xfId="1" applyNumberFormat="1" applyFont="1" applyFill="1" applyBorder="1" applyAlignment="1" applyProtection="1">
      <alignment horizontal="right" vertical="top" wrapText="1"/>
      <protection locked="0"/>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7" fillId="3" borderId="10" xfId="0" applyFont="1" applyFill="1" applyBorder="1" applyAlignment="1" applyProtection="1">
      <alignment horizontal="left" vertical="center" wrapText="1"/>
      <protection locked="0"/>
    </xf>
    <xf numFmtId="1" fontId="14" fillId="17" borderId="7" xfId="1" applyNumberFormat="1" applyFont="1" applyFill="1" applyBorder="1" applyAlignment="1" applyProtection="1">
      <alignment horizontal="right" vertical="center" wrapText="1"/>
      <protection locked="0" hidden="1"/>
    </xf>
    <xf numFmtId="0" fontId="3" fillId="0" borderId="8" xfId="0" applyFont="1" applyBorder="1"/>
    <xf numFmtId="0" fontId="3" fillId="0" borderId="10" xfId="0" applyFont="1" applyBorder="1"/>
    <xf numFmtId="1" fontId="7" fillId="5" borderId="5" xfId="0" applyNumberFormat="1" applyFont="1" applyFill="1" applyBorder="1" applyAlignment="1">
      <alignment horizontal="left" vertical="center" wrapText="1"/>
    </xf>
    <xf numFmtId="1" fontId="7" fillId="5" borderId="6" xfId="0" applyNumberFormat="1" applyFont="1" applyFill="1" applyBorder="1" applyAlignment="1">
      <alignment horizontal="left" vertical="center" wrapText="1"/>
    </xf>
    <xf numFmtId="1" fontId="7" fillId="5" borderId="11" xfId="0" applyNumberFormat="1" applyFont="1" applyFill="1" applyBorder="1" applyAlignment="1">
      <alignment horizontal="left" vertical="center" wrapText="1"/>
    </xf>
    <xf numFmtId="0" fontId="3" fillId="0" borderId="8" xfId="0" applyFont="1" applyBorder="1" applyAlignment="1">
      <alignment wrapText="1"/>
    </xf>
    <xf numFmtId="0" fontId="3" fillId="0" borderId="10" xfId="0" applyFont="1" applyBorder="1" applyAlignment="1">
      <alignment wrapText="1"/>
    </xf>
    <xf numFmtId="0" fontId="4" fillId="0" borderId="16" xfId="0" applyFont="1" applyBorder="1" applyAlignment="1">
      <alignment horizontal="center" vertical="center"/>
    </xf>
    <xf numFmtId="0" fontId="4" fillId="0" borderId="22" xfId="0" applyFont="1" applyBorder="1" applyAlignment="1">
      <alignment horizontal="center" vertical="center"/>
    </xf>
    <xf numFmtId="1" fontId="7" fillId="5" borderId="16" xfId="0" applyNumberFormat="1" applyFont="1" applyFill="1" applyBorder="1" applyAlignment="1">
      <alignment horizontal="left" vertical="center" wrapText="1"/>
    </xf>
    <xf numFmtId="1" fontId="7" fillId="5" borderId="17" xfId="0" applyNumberFormat="1" applyFont="1" applyFill="1" applyBorder="1" applyAlignment="1">
      <alignment horizontal="left" vertical="center" wrapText="1"/>
    </xf>
    <xf numFmtId="1" fontId="7" fillId="5" borderId="22" xfId="0" applyNumberFormat="1" applyFont="1" applyFill="1" applyBorder="1" applyAlignment="1">
      <alignment horizontal="left" vertical="center" wrapText="1"/>
    </xf>
    <xf numFmtId="0" fontId="4" fillId="0" borderId="7" xfId="0" applyFont="1" applyBorder="1" applyAlignment="1">
      <alignment horizontal="center" vertical="center" wrapText="1"/>
    </xf>
    <xf numFmtId="0" fontId="19" fillId="0" borderId="10" xfId="2" applyFont="1" applyBorder="1" applyAlignment="1" applyProtection="1">
      <alignment horizontal="left" vertical="center" wrapText="1"/>
    </xf>
    <xf numFmtId="1" fontId="14" fillId="9" borderId="8" xfId="1" applyNumberFormat="1" applyFont="1" applyFill="1" applyBorder="1" applyAlignment="1" applyProtection="1">
      <alignment horizontal="right" vertical="center" wrapText="1"/>
      <protection locked="0" hidden="1"/>
    </xf>
    <xf numFmtId="0" fontId="4" fillId="0" borderId="6" xfId="0" applyFont="1" applyBorder="1" applyAlignment="1">
      <alignment horizontal="center" vertical="center"/>
    </xf>
    <xf numFmtId="1" fontId="7" fillId="12" borderId="5" xfId="1" applyNumberFormat="1" applyFont="1" applyFill="1" applyBorder="1" applyAlignment="1" applyProtection="1">
      <alignment horizontal="right" vertical="center" wrapText="1"/>
    </xf>
    <xf numFmtId="1" fontId="7" fillId="3" borderId="6" xfId="1" applyNumberFormat="1" applyFont="1" applyFill="1" applyBorder="1" applyAlignment="1" applyProtection="1">
      <alignment horizontal="right" vertical="center" wrapText="1"/>
    </xf>
    <xf numFmtId="1" fontId="14" fillId="9" borderId="8" xfId="1" applyNumberFormat="1" applyFont="1" applyFill="1" applyBorder="1" applyAlignment="1" applyProtection="1">
      <alignment horizontal="right" vertical="center" wrapText="1"/>
      <protection hidden="1"/>
    </xf>
    <xf numFmtId="1" fontId="14" fillId="9" borderId="5" xfId="1" applyNumberFormat="1" applyFont="1" applyFill="1" applyBorder="1" applyAlignment="1" applyProtection="1">
      <alignment horizontal="right" vertical="center" wrapText="1"/>
      <protection hidden="1"/>
    </xf>
    <xf numFmtId="1" fontId="14" fillId="9" borderId="6" xfId="1" applyNumberFormat="1" applyFont="1" applyFill="1" applyBorder="1" applyAlignment="1" applyProtection="1">
      <alignment horizontal="right" vertical="center" wrapText="1"/>
      <protection hidden="1"/>
    </xf>
    <xf numFmtId="1" fontId="14" fillId="9" borderId="11" xfId="1" applyNumberFormat="1" applyFont="1" applyFill="1" applyBorder="1" applyAlignment="1" applyProtection="1">
      <alignment horizontal="right" vertical="center" wrapText="1"/>
      <protection hidden="1"/>
    </xf>
    <xf numFmtId="0" fontId="7" fillId="12"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4" fillId="0" borderId="17" xfId="0" applyFont="1" applyBorder="1" applyAlignment="1">
      <alignment horizontal="center" vertical="center"/>
    </xf>
    <xf numFmtId="1" fontId="7" fillId="3" borderId="16" xfId="1" applyNumberFormat="1" applyFont="1" applyFill="1" applyBorder="1" applyAlignment="1" applyProtection="1">
      <alignment horizontal="right" vertical="center" wrapText="1"/>
    </xf>
    <xf numFmtId="1" fontId="7" fillId="3" borderId="17" xfId="1" applyNumberFormat="1" applyFont="1" applyFill="1" applyBorder="1" applyAlignment="1" applyProtection="1">
      <alignment horizontal="right" vertical="center" wrapText="1"/>
    </xf>
    <xf numFmtId="1" fontId="14" fillId="9" borderId="9" xfId="1" applyNumberFormat="1" applyFont="1" applyFill="1" applyBorder="1" applyAlignment="1" applyProtection="1">
      <alignment horizontal="right" vertical="center" wrapText="1"/>
      <protection hidden="1"/>
    </xf>
    <xf numFmtId="1" fontId="14" fillId="9" borderId="16" xfId="1" applyNumberFormat="1" applyFont="1" applyFill="1" applyBorder="1" applyAlignment="1" applyProtection="1">
      <alignment horizontal="right" vertical="center" wrapText="1"/>
      <protection hidden="1"/>
    </xf>
    <xf numFmtId="1" fontId="14" fillId="9" borderId="17" xfId="1" applyNumberFormat="1" applyFont="1" applyFill="1" applyBorder="1" applyAlignment="1" applyProtection="1">
      <alignment horizontal="right" vertical="center" wrapText="1"/>
      <protection hidden="1"/>
    </xf>
    <xf numFmtId="1" fontId="14" fillId="9" borderId="22" xfId="1" applyNumberFormat="1" applyFont="1" applyFill="1" applyBorder="1" applyAlignment="1" applyProtection="1">
      <alignment horizontal="right" vertical="center" wrapText="1"/>
      <protection hidden="1"/>
    </xf>
    <xf numFmtId="0" fontId="19" fillId="0" borderId="9" xfId="2" applyFont="1" applyBorder="1" applyAlignment="1" applyProtection="1">
      <alignment horizontal="left" vertical="center"/>
    </xf>
    <xf numFmtId="1" fontId="7" fillId="3" borderId="10" xfId="1" applyNumberFormat="1" applyFont="1" applyFill="1" applyBorder="1" applyAlignment="1" applyProtection="1">
      <alignment horizontal="right" vertical="center" wrapText="1"/>
      <protection locked="0"/>
    </xf>
    <xf numFmtId="1" fontId="14" fillId="0" borderId="8" xfId="1" applyNumberFormat="1" applyFont="1" applyFill="1" applyBorder="1" applyAlignment="1" applyProtection="1">
      <alignment horizontal="right" vertical="top" wrapText="1"/>
      <protection hidden="1"/>
    </xf>
    <xf numFmtId="1" fontId="14" fillId="0" borderId="9" xfId="1" applyNumberFormat="1" applyFont="1" applyFill="1" applyBorder="1" applyAlignment="1" applyProtection="1">
      <alignment horizontal="right" vertical="top" wrapText="1"/>
      <protection hidden="1"/>
    </xf>
    <xf numFmtId="1" fontId="14" fillId="0" borderId="10" xfId="1" applyNumberFormat="1" applyFont="1" applyFill="1" applyBorder="1" applyAlignment="1" applyProtection="1">
      <alignment horizontal="right" vertical="top" wrapText="1"/>
      <protection hidden="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1" fontId="20" fillId="5" borderId="8" xfId="1" applyNumberFormat="1" applyFont="1" applyFill="1" applyBorder="1" applyAlignment="1" applyProtection="1">
      <alignment horizontal="center" vertical="center" wrapText="1"/>
    </xf>
    <xf numFmtId="1" fontId="20" fillId="5" borderId="9" xfId="1" applyNumberFormat="1" applyFont="1" applyFill="1" applyBorder="1" applyAlignment="1" applyProtection="1">
      <alignment horizontal="center" vertical="center" wrapText="1"/>
    </xf>
    <xf numFmtId="1" fontId="20" fillId="5" borderId="10" xfId="1" applyNumberFormat="1" applyFont="1" applyFill="1" applyBorder="1" applyAlignment="1" applyProtection="1">
      <alignment horizontal="center" vertical="center" wrapText="1"/>
    </xf>
    <xf numFmtId="1" fontId="7" fillId="3" borderId="8" xfId="1" applyNumberFormat="1" applyFont="1" applyFill="1" applyBorder="1" applyAlignment="1" applyProtection="1">
      <alignment horizontal="right" vertical="top" wrapText="1"/>
      <protection locked="0"/>
    </xf>
    <xf numFmtId="1" fontId="7" fillId="3" borderId="9" xfId="1" applyNumberFormat="1" applyFont="1" applyFill="1" applyBorder="1" applyAlignment="1" applyProtection="1">
      <alignment horizontal="right" vertical="top" wrapText="1"/>
      <protection locked="0"/>
    </xf>
    <xf numFmtId="1" fontId="7" fillId="3" borderId="10" xfId="1" applyNumberFormat="1" applyFont="1" applyFill="1" applyBorder="1" applyAlignment="1" applyProtection="1">
      <alignment horizontal="right" vertical="top" wrapText="1"/>
      <protection locked="0"/>
    </xf>
    <xf numFmtId="1" fontId="7" fillId="3" borderId="8" xfId="1" applyNumberFormat="1" applyFont="1" applyFill="1" applyBorder="1" applyAlignment="1" applyProtection="1">
      <alignment horizontal="right" vertical="top" wrapText="1"/>
      <protection locked="0"/>
    </xf>
    <xf numFmtId="1" fontId="7" fillId="5" borderId="9" xfId="1" applyNumberFormat="1" applyFont="1" applyFill="1" applyBorder="1" applyAlignment="1" applyProtection="1">
      <alignment horizontal="right" vertical="center" wrapText="1"/>
    </xf>
    <xf numFmtId="0" fontId="7" fillId="0" borderId="23" xfId="0" applyFont="1" applyBorder="1" applyAlignment="1">
      <alignment vertical="center"/>
    </xf>
    <xf numFmtId="1" fontId="14" fillId="9" borderId="24" xfId="1" applyNumberFormat="1" applyFont="1" applyFill="1" applyBorder="1" applyAlignment="1" applyProtection="1">
      <alignment horizontal="right" vertical="center" wrapText="1"/>
      <protection hidden="1"/>
    </xf>
    <xf numFmtId="0" fontId="7" fillId="0" borderId="14" xfId="0" applyFont="1" applyBorder="1" applyAlignment="1">
      <alignment vertical="center"/>
    </xf>
    <xf numFmtId="1" fontId="7" fillId="5" borderId="8" xfId="1" applyNumberFormat="1" applyFont="1" applyFill="1" applyBorder="1" applyAlignment="1" applyProtection="1">
      <alignment horizontal="right" vertical="center" wrapText="1"/>
    </xf>
    <xf numFmtId="1" fontId="7" fillId="5" borderId="10" xfId="1" applyNumberFormat="1" applyFont="1" applyFill="1" applyBorder="1" applyAlignment="1" applyProtection="1">
      <alignment horizontal="right" vertical="center" wrapText="1"/>
    </xf>
    <xf numFmtId="1" fontId="7" fillId="3" borderId="8" xfId="1" applyNumberFormat="1" applyFont="1" applyFill="1" applyBorder="1" applyAlignment="1" applyProtection="1">
      <alignment horizontal="right" vertical="center" wrapText="1"/>
      <protection locked="0"/>
    </xf>
    <xf numFmtId="0" fontId="3" fillId="2" borderId="15" xfId="0" applyFont="1" applyFill="1" applyBorder="1"/>
    <xf numFmtId="0" fontId="4" fillId="15" borderId="7" xfId="0" applyFont="1" applyFill="1" applyBorder="1" applyAlignment="1">
      <alignment horizontal="center" vertical="center" readingOrder="1"/>
    </xf>
    <xf numFmtId="0" fontId="17" fillId="0" borderId="8"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15" borderId="7" xfId="0" applyFont="1" applyFill="1" applyBorder="1" applyAlignment="1">
      <alignment horizontal="center" vertical="center"/>
    </xf>
    <xf numFmtId="0" fontId="7" fillId="2" borderId="15" xfId="0" applyFont="1" applyFill="1" applyBorder="1" applyAlignment="1">
      <alignment vertical="center"/>
    </xf>
    <xf numFmtId="0" fontId="4" fillId="0" borderId="7" xfId="0" applyFont="1" applyBorder="1" applyAlignment="1">
      <alignment horizontal="center" vertical="center" readingOrder="1"/>
    </xf>
    <xf numFmtId="0" fontId="17" fillId="0" borderId="7" xfId="0" applyFont="1" applyBorder="1" applyAlignment="1">
      <alignment horizontal="center" vertical="center"/>
    </xf>
    <xf numFmtId="0" fontId="4" fillId="0" borderId="5" xfId="0" applyFont="1" applyBorder="1" applyAlignment="1">
      <alignment horizontal="center" vertical="center" textRotation="90"/>
    </xf>
    <xf numFmtId="0" fontId="4" fillId="0" borderId="11" xfId="0" applyFont="1" applyBorder="1" applyAlignment="1">
      <alignment horizontal="center" vertical="center" textRotation="90"/>
    </xf>
    <xf numFmtId="0" fontId="4" fillId="0" borderId="9" xfId="0" applyFont="1" applyBorder="1" applyAlignment="1">
      <alignment horizontal="center" vertical="center"/>
    </xf>
    <xf numFmtId="49" fontId="7" fillId="5" borderId="9" xfId="0" applyNumberFormat="1" applyFont="1" applyFill="1" applyBorder="1" applyAlignment="1">
      <alignment horizontal="center" vertical="center" wrapText="1"/>
    </xf>
    <xf numFmtId="1" fontId="7" fillId="3" borderId="9" xfId="1" applyNumberFormat="1" applyFont="1" applyFill="1" applyBorder="1" applyAlignment="1" applyProtection="1">
      <alignment horizontal="left" vertical="center" wrapText="1"/>
      <protection locked="0"/>
    </xf>
    <xf numFmtId="1" fontId="7" fillId="3" borderId="8" xfId="1" applyNumberFormat="1" applyFont="1" applyFill="1" applyBorder="1" applyAlignment="1" applyProtection="1">
      <alignment horizontal="right" vertical="center"/>
      <protection locked="0"/>
    </xf>
    <xf numFmtId="1" fontId="7" fillId="3" borderId="9" xfId="1" applyNumberFormat="1" applyFont="1" applyFill="1" applyBorder="1" applyAlignment="1" applyProtection="1">
      <alignment horizontal="right" vertical="center"/>
      <protection locked="0"/>
    </xf>
    <xf numFmtId="1" fontId="7" fillId="3" borderId="10" xfId="1" applyNumberFormat="1" applyFont="1" applyFill="1" applyBorder="1" applyAlignment="1" applyProtection="1">
      <alignment horizontal="right" vertical="center"/>
      <protection locked="0"/>
    </xf>
    <xf numFmtId="0" fontId="4" fillId="0" borderId="9" xfId="0" applyFont="1" applyBorder="1" applyAlignment="1">
      <alignment horizontal="left" vertical="center"/>
    </xf>
    <xf numFmtId="0" fontId="4" fillId="0" borderId="7" xfId="0" applyFont="1" applyBorder="1" applyAlignment="1">
      <alignment vertical="center"/>
    </xf>
    <xf numFmtId="1" fontId="21" fillId="2" borderId="8" xfId="1" applyNumberFormat="1" applyFont="1" applyFill="1" applyBorder="1" applyAlignment="1" applyProtection="1">
      <alignment horizontal="right" vertical="center" wrapText="1"/>
      <protection hidden="1"/>
    </xf>
    <xf numFmtId="1" fontId="21" fillId="2" borderId="9" xfId="1" applyNumberFormat="1" applyFont="1" applyFill="1" applyBorder="1" applyAlignment="1" applyProtection="1">
      <alignment horizontal="right" vertical="center" wrapText="1"/>
      <protection hidden="1"/>
    </xf>
    <xf numFmtId="1" fontId="21" fillId="2" borderId="10" xfId="1" applyNumberFormat="1" applyFont="1" applyFill="1" applyBorder="1" applyAlignment="1" applyProtection="1">
      <alignment horizontal="right" vertical="center" wrapText="1"/>
      <protection hidden="1"/>
    </xf>
    <xf numFmtId="0" fontId="4" fillId="0" borderId="5" xfId="0" applyFont="1" applyBorder="1" applyAlignment="1">
      <alignment horizontal="center" vertical="center" textRotation="90"/>
    </xf>
    <xf numFmtId="0" fontId="4" fillId="0" borderId="11" xfId="0" applyFont="1" applyBorder="1" applyAlignment="1">
      <alignment horizontal="center" vertical="center" textRotation="90"/>
    </xf>
    <xf numFmtId="1" fontId="21" fillId="2" borderId="8" xfId="1" applyNumberFormat="1" applyFont="1" applyFill="1" applyBorder="1" applyAlignment="1" applyProtection="1">
      <alignment horizontal="right" vertical="center" wrapText="1"/>
      <protection hidden="1"/>
    </xf>
    <xf numFmtId="1" fontId="21" fillId="2" borderId="9" xfId="1" applyNumberFormat="1" applyFont="1" applyFill="1" applyBorder="1" applyAlignment="1" applyProtection="1">
      <alignment horizontal="right" vertical="center" wrapText="1"/>
      <protection hidden="1"/>
    </xf>
    <xf numFmtId="1" fontId="21" fillId="2" borderId="10" xfId="1" applyNumberFormat="1" applyFont="1" applyFill="1" applyBorder="1" applyAlignment="1" applyProtection="1">
      <alignment horizontal="right" vertical="center" wrapText="1"/>
      <protection hidden="1"/>
    </xf>
    <xf numFmtId="0" fontId="4" fillId="0" borderId="13" xfId="0" applyFont="1" applyBorder="1" applyAlignment="1">
      <alignment horizontal="center" vertical="center" textRotation="90"/>
    </xf>
    <xf numFmtId="0" fontId="4" fillId="0" borderId="14" xfId="0" applyFont="1" applyBorder="1" applyAlignment="1">
      <alignment horizontal="center" vertical="center" textRotation="90"/>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1" fontId="7" fillId="3" borderId="8" xfId="1" applyNumberFormat="1" applyFont="1" applyFill="1" applyBorder="1" applyAlignment="1" applyProtection="1">
      <alignment horizontal="right" wrapText="1"/>
      <protection locked="0"/>
    </xf>
    <xf numFmtId="1" fontId="7" fillId="3" borderId="9" xfId="1" applyNumberFormat="1" applyFont="1" applyFill="1" applyBorder="1" applyAlignment="1" applyProtection="1">
      <alignment horizontal="right" wrapText="1"/>
      <protection locked="0"/>
    </xf>
    <xf numFmtId="1" fontId="7" fillId="3" borderId="10" xfId="1" applyNumberFormat="1" applyFont="1" applyFill="1" applyBorder="1" applyAlignment="1" applyProtection="1">
      <alignment horizontal="right" wrapText="1"/>
      <protection locked="0"/>
    </xf>
    <xf numFmtId="0" fontId="4" fillId="0" borderId="16" xfId="0" applyFont="1" applyBorder="1" applyAlignment="1">
      <alignment horizontal="center" vertical="center" textRotation="90"/>
    </xf>
    <xf numFmtId="0" fontId="4" fillId="0" borderId="22" xfId="0" applyFont="1" applyBorder="1" applyAlignment="1">
      <alignment horizontal="center" vertical="center" textRotation="90"/>
    </xf>
    <xf numFmtId="1" fontId="21" fillId="2" borderId="8" xfId="1" applyNumberFormat="1" applyFont="1" applyFill="1" applyBorder="1" applyAlignment="1" applyProtection="1">
      <alignment horizontal="right" wrapText="1"/>
      <protection hidden="1"/>
    </xf>
    <xf numFmtId="1" fontId="21" fillId="2" borderId="9" xfId="1" applyNumberFormat="1" applyFont="1" applyFill="1" applyBorder="1" applyAlignment="1" applyProtection="1">
      <alignment horizontal="right" wrapText="1"/>
      <protection hidden="1"/>
    </xf>
    <xf numFmtId="1" fontId="21" fillId="2" borderId="10" xfId="1" applyNumberFormat="1" applyFont="1" applyFill="1" applyBorder="1" applyAlignment="1" applyProtection="1">
      <alignment horizontal="right" wrapText="1"/>
      <protection hidden="1"/>
    </xf>
    <xf numFmtId="0" fontId="4" fillId="0" borderId="23" xfId="0" applyFont="1" applyBorder="1" applyAlignment="1">
      <alignment horizontal="center" vertical="center" textRotation="90"/>
    </xf>
    <xf numFmtId="0" fontId="4" fillId="0" borderId="7" xfId="0" applyFont="1" applyBorder="1" applyAlignment="1">
      <alignment horizontal="center" vertical="center" textRotation="90"/>
    </xf>
    <xf numFmtId="0" fontId="3" fillId="15" borderId="0" xfId="0" applyFont="1" applyFill="1"/>
    <xf numFmtId="1" fontId="21" fillId="2" borderId="10" xfId="1" applyNumberFormat="1" applyFont="1" applyFill="1" applyBorder="1" applyAlignment="1" applyProtection="1">
      <alignment wrapText="1"/>
      <protection hidden="1"/>
    </xf>
    <xf numFmtId="1" fontId="21" fillId="9" borderId="8" xfId="1" applyNumberFormat="1" applyFont="1" applyFill="1" applyBorder="1" applyAlignment="1" applyProtection="1">
      <alignment horizontal="right" vertical="center" wrapText="1"/>
      <protection hidden="1"/>
    </xf>
    <xf numFmtId="1" fontId="21" fillId="9" borderId="9" xfId="1" applyNumberFormat="1" applyFont="1" applyFill="1" applyBorder="1" applyAlignment="1" applyProtection="1">
      <alignment horizontal="right" vertical="center" wrapText="1"/>
      <protection hidden="1"/>
    </xf>
    <xf numFmtId="1" fontId="21" fillId="9" borderId="10" xfId="1" applyNumberFormat="1" applyFont="1" applyFill="1" applyBorder="1" applyAlignment="1" applyProtection="1">
      <alignment horizontal="right" vertical="center" wrapText="1"/>
      <protection hidden="1"/>
    </xf>
    <xf numFmtId="164" fontId="7" fillId="3" borderId="8" xfId="1" applyNumberFormat="1" applyFont="1" applyFill="1" applyBorder="1" applyAlignment="1" applyProtection="1">
      <alignment horizontal="right" vertical="center" wrapText="1"/>
      <protection locked="0"/>
    </xf>
    <xf numFmtId="164" fontId="7" fillId="3" borderId="9" xfId="1" applyNumberFormat="1" applyFont="1" applyFill="1" applyBorder="1" applyAlignment="1" applyProtection="1">
      <alignment horizontal="right" vertical="center" wrapText="1"/>
      <protection locked="0"/>
    </xf>
    <xf numFmtId="164" fontId="7" fillId="3" borderId="10" xfId="1" applyNumberFormat="1" applyFont="1" applyFill="1" applyBorder="1" applyAlignment="1" applyProtection="1">
      <alignment horizontal="right" vertical="center" wrapText="1"/>
      <protection locked="0"/>
    </xf>
    <xf numFmtId="0" fontId="7" fillId="2" borderId="15" xfId="0" applyFont="1" applyFill="1" applyBorder="1"/>
    <xf numFmtId="0" fontId="4" fillId="0" borderId="10" xfId="0" applyFont="1" applyBorder="1" applyAlignment="1">
      <alignment horizontal="left" vertical="center"/>
    </xf>
    <xf numFmtId="0" fontId="3" fillId="0" borderId="7" xfId="0" applyFont="1" applyBorder="1"/>
    <xf numFmtId="0" fontId="4" fillId="0" borderId="24" xfId="0" applyFont="1" applyBorder="1" applyAlignment="1">
      <alignment horizontal="center" vertical="center"/>
    </xf>
    <xf numFmtId="1" fontId="14" fillId="9" borderId="8" xfId="1" applyNumberFormat="1" applyFont="1" applyFill="1" applyBorder="1" applyAlignment="1" applyProtection="1">
      <alignment horizontal="right" vertical="center" wrapText="1"/>
    </xf>
    <xf numFmtId="1" fontId="14" fillId="9" borderId="9" xfId="1" applyNumberFormat="1" applyFont="1" applyFill="1" applyBorder="1" applyAlignment="1" applyProtection="1">
      <alignment horizontal="right" vertical="center" wrapText="1"/>
    </xf>
    <xf numFmtId="1" fontId="14" fillId="9" borderId="10" xfId="1" applyNumberFormat="1" applyFont="1" applyFill="1" applyBorder="1" applyAlignment="1" applyProtection="1">
      <alignment horizontal="right" vertical="center" wrapText="1"/>
    </xf>
    <xf numFmtId="0" fontId="4" fillId="0" borderId="25" xfId="0" applyFont="1" applyBorder="1" applyAlignment="1">
      <alignment horizontal="center" vertical="center"/>
    </xf>
    <xf numFmtId="0" fontId="4" fillId="0" borderId="8" xfId="0" applyFont="1" applyBorder="1" applyAlignment="1">
      <alignment horizontal="center" vertical="center" textRotation="90"/>
    </xf>
    <xf numFmtId="14" fontId="3" fillId="0" borderId="7" xfId="0" applyNumberFormat="1" applyFont="1" applyBorder="1"/>
    <xf numFmtId="0" fontId="3" fillId="0" borderId="8" xfId="0" applyFont="1" applyBorder="1" applyAlignment="1">
      <alignment horizontal="left"/>
    </xf>
    <xf numFmtId="0" fontId="3" fillId="0" borderId="10" xfId="0" applyFont="1" applyBorder="1" applyAlignment="1">
      <alignment horizontal="left"/>
    </xf>
    <xf numFmtId="0" fontId="3" fillId="0" borderId="28" xfId="0" applyFont="1" applyBorder="1"/>
    <xf numFmtId="0" fontId="3" fillId="0" borderId="29" xfId="0" applyFont="1" applyBorder="1"/>
    <xf numFmtId="0" fontId="3" fillId="0" borderId="30" xfId="0" applyFont="1" applyBorder="1"/>
  </cellXfs>
  <cellStyles count="3">
    <cellStyle name="Comma" xfId="1" builtinId="3"/>
    <cellStyle name="Hyperlink" xfId="2" builtinId="8"/>
    <cellStyle name="Normal" xfId="0" builtinId="0"/>
  </cellStyles>
  <dxfs count="8">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uti\Downloads\itr1_template.xlsm" TargetMode="External"/><Relationship Id="rId1" Type="http://schemas.openxmlformats.org/officeDocument/2006/relationships/externalLinkPath" Target="itr1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59D21-F17B-464D-9F80-DFDF5772DA46}">
  <dimension ref="A1:XFC156"/>
  <sheetViews>
    <sheetView tabSelected="1" workbookViewId="0">
      <selection activeCell="J3" sqref="J3:AO3"/>
    </sheetView>
  </sheetViews>
  <sheetFormatPr defaultColWidth="0" defaultRowHeight="0" zeroHeight="1" x14ac:dyDescent="0.25"/>
  <cols>
    <col min="1" max="1" width="2.44140625" style="1" customWidth="1"/>
    <col min="2" max="2" width="2.5546875" style="1" customWidth="1"/>
    <col min="3" max="4" width="1.5546875" style="1" customWidth="1"/>
    <col min="5" max="5" width="7.5546875" style="1" customWidth="1"/>
    <col min="6" max="6" width="3.44140625" style="1" customWidth="1"/>
    <col min="7" max="7" width="1.5546875" style="1" customWidth="1"/>
    <col min="8" max="8" width="1.44140625" style="1" customWidth="1"/>
    <col min="9" max="9" width="6.44140625" style="1" customWidth="1"/>
    <col min="10" max="10" width="16.44140625" style="1" customWidth="1"/>
    <col min="11" max="11" width="4.44140625" style="1" customWidth="1"/>
    <col min="12" max="12" width="1.5546875" style="1" customWidth="1"/>
    <col min="13" max="13" width="2" style="1" customWidth="1"/>
    <col min="14" max="14" width="1.44140625" style="1" customWidth="1"/>
    <col min="15" max="15" width="2" style="1" customWidth="1"/>
    <col min="16" max="16" width="6.44140625" style="1" customWidth="1"/>
    <col min="17" max="17" width="2.44140625" style="1" customWidth="1"/>
    <col min="18" max="18" width="2.5546875" style="1" customWidth="1"/>
    <col min="19" max="19" width="4.44140625" style="1" customWidth="1"/>
    <col min="20" max="20" width="1.5546875" style="1" customWidth="1"/>
    <col min="21" max="22" width="1.44140625" style="1" customWidth="1"/>
    <col min="23" max="23" width="2.5546875" style="1" customWidth="1"/>
    <col min="24" max="24" width="7.88671875" style="1" customWidth="1"/>
    <col min="25" max="25" width="10.5546875" style="1" customWidth="1"/>
    <col min="26" max="26" width="7" style="1" customWidth="1"/>
    <col min="27" max="27" width="5.5546875" style="1" customWidth="1"/>
    <col min="28" max="28" width="2" style="1" customWidth="1"/>
    <col min="29" max="29" width="3.44140625" style="1" customWidth="1"/>
    <col min="30" max="30" width="3.5546875" style="1" customWidth="1"/>
    <col min="31" max="31" width="0.5546875" style="1" customWidth="1"/>
    <col min="32" max="32" width="2.44140625" style="1" customWidth="1"/>
    <col min="33" max="33" width="4.44140625" style="1" hidden="1"/>
    <col min="34" max="34" width="4.44140625" style="1" customWidth="1"/>
    <col min="35" max="35" width="2.44140625" style="1" customWidth="1"/>
    <col min="36" max="36" width="2.5546875" style="1" customWidth="1"/>
    <col min="37" max="37" width="0.44140625" style="1" hidden="1"/>
    <col min="38" max="38" width="3.44140625" style="1" customWidth="1"/>
    <col min="39" max="39" width="4.44140625" style="1" hidden="1"/>
    <col min="40" max="40" width="7.44140625" style="1" customWidth="1"/>
    <col min="41" max="41" width="8.44140625" style="1" customWidth="1"/>
    <col min="42" max="42" width="3" style="1" customWidth="1"/>
    <col min="43" max="45" width="1.5546875" style="1" customWidth="1"/>
    <col min="46" max="46" width="3.5546875" style="1" customWidth="1"/>
    <col min="47" max="47" width="1.5546875" style="1" customWidth="1"/>
    <col min="48" max="48" width="5.44140625" style="1" customWidth="1"/>
    <col min="49" max="49" width="10.5546875" style="1" customWidth="1"/>
    <col min="50" max="50" width="66.33203125" style="1" customWidth="1"/>
    <col min="51" max="16383" width="5.88671875" style="1" hidden="1"/>
    <col min="16384" max="16384" width="7.88671875" style="1" hidden="1"/>
  </cols>
  <sheetData>
    <row r="1" spans="2:65" ht="13.8" thickBot="1" x14ac:dyDescent="0.3"/>
    <row r="2" spans="2:65" ht="13.2" x14ac:dyDescent="0.25">
      <c r="B2" s="2"/>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4"/>
    </row>
    <row r="3" spans="2:65" ht="21" customHeight="1" x14ac:dyDescent="0.25">
      <c r="B3" s="5"/>
      <c r="C3" s="6" t="s">
        <v>0</v>
      </c>
      <c r="D3" s="7"/>
      <c r="E3" s="8" t="s">
        <v>1</v>
      </c>
      <c r="F3" s="8"/>
      <c r="G3" s="8"/>
      <c r="H3" s="8"/>
      <c r="I3" s="8"/>
      <c r="J3" s="9" t="s">
        <v>2</v>
      </c>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c r="AP3" s="12" t="s">
        <v>3</v>
      </c>
      <c r="AQ3" s="13"/>
      <c r="AR3" s="13"/>
      <c r="AS3" s="13"/>
      <c r="AT3" s="13"/>
      <c r="AU3" s="13"/>
      <c r="AV3" s="13"/>
      <c r="AW3" s="14"/>
      <c r="AX3" s="15"/>
    </row>
    <row r="4" spans="2:65" ht="115.5" customHeight="1" x14ac:dyDescent="0.25">
      <c r="B4" s="5"/>
      <c r="C4" s="16"/>
      <c r="D4" s="17"/>
      <c r="E4" s="8"/>
      <c r="F4" s="8"/>
      <c r="G4" s="8"/>
      <c r="H4" s="8"/>
      <c r="I4" s="8"/>
      <c r="J4" s="18" t="s">
        <v>4</v>
      </c>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4"/>
      <c r="AP4" s="19"/>
      <c r="AQ4" s="20"/>
      <c r="AR4" s="20"/>
      <c r="AS4" s="20"/>
      <c r="AT4" s="20"/>
      <c r="AU4" s="20"/>
      <c r="AV4" s="20"/>
      <c r="AW4" s="21"/>
      <c r="AX4" s="22"/>
    </row>
    <row r="5" spans="2:65" ht="12.75" hidden="1" customHeight="1" x14ac:dyDescent="0.25">
      <c r="B5" s="5"/>
      <c r="C5" s="23"/>
      <c r="D5" s="24"/>
      <c r="E5" s="25"/>
      <c r="F5" s="25"/>
      <c r="G5" s="25"/>
      <c r="H5" s="25"/>
      <c r="I5" s="25"/>
      <c r="J5" s="26"/>
      <c r="K5" s="27"/>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9"/>
      <c r="AQ5" s="29"/>
      <c r="AR5" s="29"/>
      <c r="AS5" s="29"/>
      <c r="AT5" s="29"/>
      <c r="AU5" s="29"/>
      <c r="AV5" s="29"/>
      <c r="AW5" s="29"/>
      <c r="AX5" s="30"/>
    </row>
    <row r="6" spans="2:65" ht="13.2" x14ac:dyDescent="0.25">
      <c r="B6" s="5"/>
      <c r="C6" s="6" t="s">
        <v>5</v>
      </c>
      <c r="D6" s="31"/>
      <c r="E6" s="32" t="s">
        <v>6</v>
      </c>
      <c r="F6" s="33"/>
      <c r="G6" s="33"/>
      <c r="H6" s="33"/>
      <c r="I6" s="33"/>
      <c r="J6" s="33"/>
      <c r="K6" s="33"/>
      <c r="L6" s="33"/>
      <c r="M6" s="33"/>
      <c r="N6" s="34"/>
      <c r="O6" s="35" t="s">
        <v>7</v>
      </c>
      <c r="P6" s="36"/>
      <c r="Q6" s="36"/>
      <c r="R6" s="36"/>
      <c r="S6" s="36"/>
      <c r="T6" s="36"/>
      <c r="U6" s="36"/>
      <c r="V6" s="36"/>
      <c r="W6" s="36"/>
      <c r="X6" s="37"/>
      <c r="Y6" s="38" t="s">
        <v>8</v>
      </c>
      <c r="Z6" s="38"/>
      <c r="AA6" s="38"/>
      <c r="AB6" s="38"/>
      <c r="AC6" s="38"/>
      <c r="AD6" s="38"/>
      <c r="AE6" s="38"/>
      <c r="AF6" s="38"/>
      <c r="AG6" s="38"/>
      <c r="AH6" s="38"/>
      <c r="AI6" s="38"/>
      <c r="AJ6" s="38"/>
      <c r="AK6" s="38"/>
      <c r="AL6" s="38"/>
      <c r="AM6" s="38"/>
      <c r="AN6" s="38" t="s">
        <v>9</v>
      </c>
      <c r="AO6" s="38"/>
      <c r="AP6" s="38"/>
      <c r="AQ6" s="38"/>
      <c r="AR6" s="38"/>
      <c r="AS6" s="38"/>
      <c r="AT6" s="38"/>
      <c r="AU6" s="38"/>
      <c r="AV6" s="38"/>
      <c r="AW6" s="38"/>
      <c r="AX6" s="39" t="s">
        <v>10</v>
      </c>
      <c r="BG6" s="1" t="s">
        <v>11</v>
      </c>
    </row>
    <row r="7" spans="2:65" ht="42.75" customHeight="1" x14ac:dyDescent="0.25">
      <c r="B7" s="5"/>
      <c r="C7" s="16"/>
      <c r="D7" s="40"/>
      <c r="E7" s="41"/>
      <c r="F7" s="42"/>
      <c r="G7" s="42"/>
      <c r="H7" s="42"/>
      <c r="I7" s="42"/>
      <c r="J7" s="42"/>
      <c r="K7" s="42"/>
      <c r="L7" s="42"/>
      <c r="M7" s="42"/>
      <c r="N7" s="43"/>
      <c r="O7" s="41"/>
      <c r="P7" s="42"/>
      <c r="Q7" s="42"/>
      <c r="R7" s="42"/>
      <c r="S7" s="42"/>
      <c r="T7" s="42"/>
      <c r="U7" s="42"/>
      <c r="V7" s="42"/>
      <c r="W7" s="42"/>
      <c r="X7" s="43"/>
      <c r="Y7" s="41"/>
      <c r="Z7" s="42"/>
      <c r="AA7" s="42"/>
      <c r="AB7" s="42"/>
      <c r="AC7" s="42"/>
      <c r="AD7" s="42"/>
      <c r="AE7" s="42"/>
      <c r="AF7" s="42"/>
      <c r="AG7" s="42"/>
      <c r="AH7" s="42"/>
      <c r="AI7" s="42"/>
      <c r="AJ7" s="42"/>
      <c r="AK7" s="42"/>
      <c r="AL7" s="42"/>
      <c r="AM7" s="43"/>
      <c r="AN7" s="41"/>
      <c r="AO7" s="42"/>
      <c r="AP7" s="42"/>
      <c r="AQ7" s="42"/>
      <c r="AR7" s="42"/>
      <c r="AS7" s="42"/>
      <c r="AT7" s="42"/>
      <c r="AU7" s="42"/>
      <c r="AV7" s="42"/>
      <c r="AW7" s="43"/>
      <c r="AX7" s="39"/>
      <c r="BK7" s="44" t="e">
        <f ca="1">calculateAge(sheet1.DOB)</f>
        <v>#NAME?</v>
      </c>
    </row>
    <row r="8" spans="2:65" ht="29.25" customHeight="1" x14ac:dyDescent="0.25">
      <c r="B8" s="5"/>
      <c r="C8" s="16"/>
      <c r="D8" s="40"/>
      <c r="E8" s="45" t="s">
        <v>12</v>
      </c>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7"/>
      <c r="AN8" s="48" t="s">
        <v>13</v>
      </c>
      <c r="AO8" s="49"/>
      <c r="AP8" s="49"/>
      <c r="AQ8" s="49"/>
      <c r="AR8" s="49"/>
      <c r="AS8" s="49"/>
      <c r="AT8" s="49"/>
      <c r="AU8" s="49"/>
      <c r="AV8" s="49"/>
      <c r="AW8" s="50"/>
      <c r="AX8" s="39"/>
      <c r="BC8" s="51"/>
      <c r="BK8" s="44" t="e">
        <f ca="1">IF(BK7&lt;=59,1,0)</f>
        <v>#NAME?</v>
      </c>
      <c r="BL8" s="52" t="e">
        <f ca="1">IF(BK7&gt;=80,1,0)</f>
        <v>#NAME?</v>
      </c>
    </row>
    <row r="9" spans="2:65" ht="56.25" hidden="1" customHeight="1" x14ac:dyDescent="0.25">
      <c r="B9" s="5"/>
      <c r="C9" s="16"/>
      <c r="D9" s="40"/>
      <c r="E9" s="45" t="s">
        <v>14</v>
      </c>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c r="AN9" s="55"/>
      <c r="AO9" s="56"/>
      <c r="AP9" s="56"/>
      <c r="AQ9" s="56"/>
      <c r="AR9" s="56"/>
      <c r="AS9" s="56"/>
      <c r="AT9" s="56"/>
      <c r="AU9" s="56"/>
      <c r="AV9" s="56"/>
      <c r="AW9" s="57"/>
      <c r="AX9" s="39"/>
      <c r="BK9" s="58" t="e">
        <f ca="1">IF(BK7&lt;=59,1,0)</f>
        <v>#NAME?</v>
      </c>
      <c r="BL9" s="52"/>
    </row>
    <row r="10" spans="2:65" ht="12.75" customHeight="1" x14ac:dyDescent="0.25">
      <c r="B10" s="5"/>
      <c r="C10" s="16"/>
      <c r="D10" s="40"/>
      <c r="E10" s="38" t="s">
        <v>15</v>
      </c>
      <c r="F10" s="38"/>
      <c r="G10" s="38"/>
      <c r="H10" s="38"/>
      <c r="I10" s="38"/>
      <c r="J10" s="38"/>
      <c r="K10" s="38"/>
      <c r="L10" s="38"/>
      <c r="M10" s="38"/>
      <c r="N10" s="38"/>
      <c r="O10" s="35" t="s">
        <v>16</v>
      </c>
      <c r="P10" s="36"/>
      <c r="Q10" s="36"/>
      <c r="R10" s="36"/>
      <c r="S10" s="36"/>
      <c r="T10" s="36"/>
      <c r="U10" s="36"/>
      <c r="V10" s="36"/>
      <c r="W10" s="36"/>
      <c r="X10" s="36"/>
      <c r="Y10" s="36"/>
      <c r="Z10" s="36"/>
      <c r="AA10" s="36"/>
      <c r="AB10" s="36"/>
      <c r="AC10" s="36"/>
      <c r="AD10" s="36"/>
      <c r="AE10" s="36"/>
      <c r="AF10" s="36"/>
      <c r="AG10" s="36"/>
      <c r="AH10" s="36"/>
      <c r="AI10" s="36"/>
      <c r="AJ10" s="36"/>
      <c r="AK10" s="36"/>
      <c r="AL10" s="36"/>
      <c r="AM10" s="37"/>
      <c r="AN10" s="59" t="s">
        <v>17</v>
      </c>
      <c r="AO10" s="60"/>
      <c r="AP10" s="60"/>
      <c r="AQ10" s="60"/>
      <c r="AR10" s="60"/>
      <c r="AS10" s="60"/>
      <c r="AT10" s="60"/>
      <c r="AU10" s="60"/>
      <c r="AV10" s="60"/>
      <c r="AW10" s="61"/>
      <c r="AX10" s="39"/>
      <c r="BH10" s="1" t="s">
        <v>18</v>
      </c>
      <c r="BI10" s="1">
        <f>MAX(IncD.GrossTotIncome,0)</f>
        <v>0</v>
      </c>
      <c r="BK10" s="58">
        <f>IF( OR(MID(SELECT80D,1,1) ="(", MID(SELECT80D,1,1)=""),0,MID(SELECT80D,1,1))</f>
        <v>0</v>
      </c>
      <c r="BL10" s="52"/>
    </row>
    <row r="11" spans="2:65" ht="23.25" customHeight="1" x14ac:dyDescent="0.25">
      <c r="B11" s="5"/>
      <c r="C11" s="16"/>
      <c r="D11" s="40"/>
      <c r="E11" s="62"/>
      <c r="F11" s="62"/>
      <c r="G11" s="62"/>
      <c r="H11" s="62"/>
      <c r="I11" s="62"/>
      <c r="J11" s="62"/>
      <c r="K11" s="62"/>
      <c r="L11" s="62"/>
      <c r="M11" s="62"/>
      <c r="N11" s="62"/>
      <c r="O11" s="63"/>
      <c r="P11" s="64"/>
      <c r="Q11" s="64"/>
      <c r="R11" s="64"/>
      <c r="S11" s="64"/>
      <c r="T11" s="64"/>
      <c r="U11" s="64"/>
      <c r="V11" s="64"/>
      <c r="W11" s="64"/>
      <c r="X11" s="64"/>
      <c r="Y11" s="64"/>
      <c r="Z11" s="64"/>
      <c r="AA11" s="64"/>
      <c r="AB11" s="64"/>
      <c r="AC11" s="64"/>
      <c r="AD11" s="64"/>
      <c r="AE11" s="64"/>
      <c r="AF11" s="64"/>
      <c r="AG11" s="64"/>
      <c r="AH11" s="64"/>
      <c r="AI11" s="64"/>
      <c r="AJ11" s="64"/>
      <c r="AK11" s="64"/>
      <c r="AL11" s="64"/>
      <c r="AM11" s="65"/>
      <c r="AN11" s="41"/>
      <c r="AO11" s="42"/>
      <c r="AP11" s="42"/>
      <c r="AQ11" s="42"/>
      <c r="AR11" s="42"/>
      <c r="AS11" s="42"/>
      <c r="AT11" s="42"/>
      <c r="AU11" s="42"/>
      <c r="AV11" s="42"/>
      <c r="AW11" s="43"/>
      <c r="AX11" s="39"/>
      <c r="BG11" s="1" t="e">
        <f>IF(AND(INT(MID(sheet1.DOB,4,2))=4,INT(MID(sheet1.DOB,1,2))=1),BK11,BK11)</f>
        <v>#VALUE!</v>
      </c>
      <c r="BH11" s="1" t="s">
        <v>19</v>
      </c>
      <c r="BI11" s="1" t="e">
        <f>MIN(MIN(IF(INT(MID(sheet1.DOB,7,4))&lt;1960,IF(MID(sheet1.ResidentialStatus1,1,3)="NRI",BK11,BK11),IF(INT(MID(sheet1.DOB,7,4))=1960, IF(INT(MID(sheet1.DOB,4,2))&lt;4,IF(MID(sheet1.ResidentialStatus1,1,3)="NRI",BK11,BK11),BG11),BK11)),VALUE(IncD.Section80D)),TOTAL_INCOME)</f>
        <v>#VALUE!</v>
      </c>
      <c r="BK11" s="58">
        <f>IF(OR(BK10="1",BK10="3"),25000,IF(OR(BK10="2",BK10="4"),IF(AND(BK10="2",BK8=1),50000,50000),IF(BK10="5",50000,IF(BK10="6",75000,IF(BK10="7",IF(BK9=1,75000,100000),0)))))</f>
        <v>0</v>
      </c>
      <c r="BL11" s="52"/>
    </row>
    <row r="12" spans="2:65" ht="12.75" customHeight="1" x14ac:dyDescent="0.25">
      <c r="B12" s="5"/>
      <c r="C12" s="16"/>
      <c r="D12" s="40"/>
      <c r="E12" s="66" t="s">
        <v>20</v>
      </c>
      <c r="F12" s="67"/>
      <c r="G12" s="67"/>
      <c r="H12" s="67"/>
      <c r="I12" s="67"/>
      <c r="J12" s="67"/>
      <c r="K12" s="67"/>
      <c r="L12" s="67"/>
      <c r="M12" s="67"/>
      <c r="N12" s="67"/>
      <c r="O12" s="67"/>
      <c r="P12" s="67"/>
      <c r="Q12" s="67"/>
      <c r="R12" s="67"/>
      <c r="S12" s="67"/>
      <c r="T12" s="67"/>
      <c r="U12" s="67"/>
      <c r="V12" s="68"/>
      <c r="W12" s="69" t="s">
        <v>21</v>
      </c>
      <c r="X12" s="70"/>
      <c r="Y12" s="70"/>
      <c r="Z12" s="70"/>
      <c r="AA12" s="70"/>
      <c r="AB12" s="70"/>
      <c r="AC12" s="70"/>
      <c r="AD12" s="70"/>
      <c r="AE12" s="70"/>
      <c r="AF12" s="70"/>
      <c r="AG12" s="70"/>
      <c r="AH12" s="70"/>
      <c r="AI12" s="70"/>
      <c r="AJ12" s="70"/>
      <c r="AK12" s="70"/>
      <c r="AL12" s="70"/>
      <c r="AM12" s="71"/>
      <c r="AN12" s="69" t="s">
        <v>22</v>
      </c>
      <c r="AO12" s="70"/>
      <c r="AP12" s="70"/>
      <c r="AQ12" s="70"/>
      <c r="AR12" s="70"/>
      <c r="AS12" s="70"/>
      <c r="AT12" s="70"/>
      <c r="AU12" s="70"/>
      <c r="AV12" s="70"/>
      <c r="AW12" s="71"/>
      <c r="AX12" s="39"/>
      <c r="BG12" s="1" t="e">
        <f>IF(AND(INT(MID(sheet1.DOB,4,2))=4,INT(MID(sheet1.DOB,1,2))=1),BI14,BI14)</f>
        <v>#VALUE!</v>
      </c>
      <c r="BH12" s="52" t="s">
        <v>23</v>
      </c>
      <c r="BI12" s="52" t="e">
        <f>MIN(MIN(IF(INT(MID(sheet1.DOB,7,4))&lt;1960,IF(MID(sheet1.ResidentialStatus1,1,3)="NRI",BI14,BI14),IF(INT(MID(sheet1.DOB,7,4))=1960, IF(INT(MID(sheet1.DOB,4,2))&lt;4,IF(MID(sheet1.ResidentialStatus1,1,3)="NRI",BI14,BI14),BG12),BI14)),VALUE(IncD.Section80DB)),TOTAL_INCOME)</f>
        <v>#VALUE!</v>
      </c>
      <c r="BK12" s="58"/>
    </row>
    <row r="13" spans="2:65" ht="23.25" customHeight="1" x14ac:dyDescent="0.25">
      <c r="B13" s="5"/>
      <c r="C13" s="16"/>
      <c r="D13" s="40"/>
      <c r="E13" s="62"/>
      <c r="F13" s="62"/>
      <c r="G13" s="62"/>
      <c r="H13" s="62"/>
      <c r="I13" s="62"/>
      <c r="J13" s="62"/>
      <c r="K13" s="62"/>
      <c r="L13" s="62"/>
      <c r="M13" s="62"/>
      <c r="N13" s="62"/>
      <c r="O13" s="62"/>
      <c r="P13" s="62"/>
      <c r="Q13" s="62"/>
      <c r="R13" s="62"/>
      <c r="S13" s="62"/>
      <c r="T13" s="62"/>
      <c r="U13" s="62"/>
      <c r="V13" s="62"/>
      <c r="W13" s="63"/>
      <c r="X13" s="64"/>
      <c r="Y13" s="64"/>
      <c r="Z13" s="64"/>
      <c r="AA13" s="64"/>
      <c r="AB13" s="64"/>
      <c r="AC13" s="64"/>
      <c r="AD13" s="64"/>
      <c r="AE13" s="64"/>
      <c r="AF13" s="64"/>
      <c r="AG13" s="64"/>
      <c r="AH13" s="64"/>
      <c r="AI13" s="64"/>
      <c r="AJ13" s="64"/>
      <c r="AK13" s="64"/>
      <c r="AL13" s="64"/>
      <c r="AM13" s="65"/>
      <c r="AN13" s="63"/>
      <c r="AO13" s="64"/>
      <c r="AP13" s="64"/>
      <c r="AQ13" s="64"/>
      <c r="AR13" s="64"/>
      <c r="AS13" s="64"/>
      <c r="AT13" s="64"/>
      <c r="AU13" s="64"/>
      <c r="AV13" s="64"/>
      <c r="AW13" s="65"/>
      <c r="AX13" s="39"/>
      <c r="BI13" s="52">
        <f>IF( OR(MID(SELECT80DB,1,1) ="(", MID(SELECT80DB,1,1)=""),0,MID(SELECT80DB,1,1))</f>
        <v>0</v>
      </c>
    </row>
    <row r="14" spans="2:65" ht="12.75" customHeight="1" x14ac:dyDescent="0.25">
      <c r="B14" s="5"/>
      <c r="C14" s="16"/>
      <c r="D14" s="40"/>
      <c r="E14" s="69" t="s">
        <v>24</v>
      </c>
      <c r="F14" s="70"/>
      <c r="G14" s="70"/>
      <c r="H14" s="70"/>
      <c r="I14" s="70"/>
      <c r="J14" s="70"/>
      <c r="K14" s="70"/>
      <c r="L14" s="70"/>
      <c r="M14" s="70"/>
      <c r="N14" s="70"/>
      <c r="O14" s="70"/>
      <c r="P14" s="70"/>
      <c r="Q14" s="70"/>
      <c r="R14" s="70"/>
      <c r="S14" s="70"/>
      <c r="T14" s="70"/>
      <c r="U14" s="70"/>
      <c r="V14" s="71"/>
      <c r="W14" s="72" t="s">
        <v>25</v>
      </c>
      <c r="X14" s="73"/>
      <c r="Y14" s="73"/>
      <c r="Z14" s="74"/>
      <c r="AA14" s="72" t="s">
        <v>26</v>
      </c>
      <c r="AB14" s="73"/>
      <c r="AC14" s="73"/>
      <c r="AD14" s="74"/>
      <c r="AE14" s="75" t="s">
        <v>27</v>
      </c>
      <c r="AF14" s="76"/>
      <c r="AG14" s="76"/>
      <c r="AH14" s="76"/>
      <c r="AI14" s="76"/>
      <c r="AJ14" s="76"/>
      <c r="AK14" s="76"/>
      <c r="AL14" s="77"/>
      <c r="AM14" s="78"/>
      <c r="AN14" s="66" t="s">
        <v>28</v>
      </c>
      <c r="AO14" s="79"/>
      <c r="AP14" s="80" t="s">
        <v>29</v>
      </c>
      <c r="AQ14" s="81"/>
      <c r="AR14" s="81"/>
      <c r="AS14" s="81"/>
      <c r="AT14" s="81"/>
      <c r="AU14" s="81"/>
      <c r="AV14" s="81"/>
      <c r="AW14" s="79"/>
      <c r="AX14" s="39"/>
      <c r="BI14" s="52">
        <f>IF(BI13="3",100000,IF(BI13="1",50000,IF(BI13="2",50000,0)))</f>
        <v>0</v>
      </c>
      <c r="BM14" s="52" t="e">
        <f ca="1">IF(BK7&lt;59,1,IF(AND(BK7&gt;=59,BK7&lt;=79),2,3))</f>
        <v>#NAME?</v>
      </c>
    </row>
    <row r="15" spans="2:65" ht="24" customHeight="1" x14ac:dyDescent="0.25">
      <c r="B15" s="5"/>
      <c r="C15" s="16"/>
      <c r="D15" s="40"/>
      <c r="E15" s="41" t="s">
        <v>30</v>
      </c>
      <c r="F15" s="42"/>
      <c r="G15" s="42"/>
      <c r="H15" s="42"/>
      <c r="I15" s="42"/>
      <c r="J15" s="42"/>
      <c r="K15" s="42"/>
      <c r="L15" s="42"/>
      <c r="M15" s="42"/>
      <c r="N15" s="42"/>
      <c r="O15" s="42"/>
      <c r="P15" s="42"/>
      <c r="Q15" s="42"/>
      <c r="R15" s="42"/>
      <c r="S15" s="42"/>
      <c r="T15" s="42"/>
      <c r="U15" s="42"/>
      <c r="V15" s="43"/>
      <c r="W15" s="82" t="s">
        <v>31</v>
      </c>
      <c r="X15" s="83"/>
      <c r="Y15" s="83"/>
      <c r="Z15" s="84"/>
      <c r="AA15" s="82"/>
      <c r="AB15" s="83"/>
      <c r="AC15" s="83"/>
      <c r="AD15" s="84"/>
      <c r="AE15" s="85"/>
      <c r="AF15" s="86"/>
      <c r="AG15" s="86"/>
      <c r="AH15" s="86"/>
      <c r="AI15" s="86"/>
      <c r="AJ15" s="86"/>
      <c r="AK15" s="86"/>
      <c r="AL15" s="87"/>
      <c r="AM15" s="88"/>
      <c r="AN15" s="89" t="s">
        <v>13</v>
      </c>
      <c r="AO15" s="90"/>
      <c r="AP15" s="82" t="s">
        <v>30</v>
      </c>
      <c r="AQ15" s="83"/>
      <c r="AR15" s="83"/>
      <c r="AS15" s="83"/>
      <c r="AT15" s="83"/>
      <c r="AU15" s="83"/>
      <c r="AV15" s="83"/>
      <c r="AW15" s="84"/>
      <c r="AX15" s="39"/>
      <c r="BM15" s="52">
        <f>IF( OR(MID(SELECT80DDS,1,1) ="(", MID(SELECT80DDS,1,1)=""),0,MID(SELECT80DDS,1,1))</f>
        <v>0</v>
      </c>
    </row>
    <row r="16" spans="2:65" ht="62.25" customHeight="1" x14ac:dyDescent="0.25">
      <c r="B16" s="5"/>
      <c r="C16" s="16"/>
      <c r="D16" s="40"/>
      <c r="E16" s="91" t="s">
        <v>32</v>
      </c>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2"/>
      <c r="AN16" s="93"/>
      <c r="AO16" s="94"/>
      <c r="AP16" s="94"/>
      <c r="AQ16" s="94"/>
      <c r="AR16" s="94"/>
      <c r="AS16" s="94"/>
      <c r="AT16" s="94"/>
      <c r="AU16" s="94"/>
      <c r="AV16" s="94"/>
      <c r="AW16" s="95"/>
      <c r="AX16" s="39"/>
      <c r="BM16" s="52"/>
    </row>
    <row r="17" spans="2:66" ht="30.75" customHeight="1" x14ac:dyDescent="0.25">
      <c r="B17" s="5"/>
      <c r="C17" s="16"/>
      <c r="D17" s="40"/>
      <c r="E17" s="96" t="s">
        <v>33</v>
      </c>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8"/>
      <c r="AX17" s="39"/>
      <c r="BM17" s="52"/>
    </row>
    <row r="18" spans="2:66" ht="54" customHeight="1" x14ac:dyDescent="0.25">
      <c r="B18" s="5"/>
      <c r="C18" s="16"/>
      <c r="D18" s="40"/>
      <c r="E18" s="99" t="s">
        <v>34</v>
      </c>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1"/>
      <c r="AM18" s="102"/>
      <c r="AN18" s="103" t="s">
        <v>30</v>
      </c>
      <c r="AO18" s="103"/>
      <c r="AP18" s="103"/>
      <c r="AQ18" s="103"/>
      <c r="AR18" s="103"/>
      <c r="AS18" s="103"/>
      <c r="AT18" s="103"/>
      <c r="AU18" s="103"/>
      <c r="AV18" s="103"/>
      <c r="AW18" s="103"/>
      <c r="AX18" s="39"/>
      <c r="BM18" s="52"/>
    </row>
    <row r="19" spans="2:66" ht="21" hidden="1" customHeight="1" x14ac:dyDescent="0.25">
      <c r="B19" s="5"/>
      <c r="C19" s="16"/>
      <c r="D19" s="40"/>
      <c r="E19" s="99" t="s">
        <v>35</v>
      </c>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1"/>
      <c r="AD19" s="85"/>
      <c r="AE19" s="86"/>
      <c r="AF19" s="86"/>
      <c r="AG19" s="86"/>
      <c r="AH19" s="86"/>
      <c r="AI19" s="86"/>
      <c r="AJ19" s="86"/>
      <c r="AK19" s="86"/>
      <c r="AL19" s="86"/>
      <c r="AM19" s="87"/>
      <c r="AN19" s="85"/>
      <c r="AO19" s="86"/>
      <c r="AP19" s="86"/>
      <c r="AQ19" s="86"/>
      <c r="AR19" s="86"/>
      <c r="AS19" s="86"/>
      <c r="AT19" s="86"/>
      <c r="AU19" s="86"/>
      <c r="AV19" s="86"/>
      <c r="AW19" s="87"/>
      <c r="AX19" s="39"/>
      <c r="BM19" s="52"/>
    </row>
    <row r="20" spans="2:66" ht="31.5" customHeight="1" x14ac:dyDescent="0.25">
      <c r="B20" s="5"/>
      <c r="C20" s="16"/>
      <c r="D20" s="40"/>
      <c r="E20" s="99" t="s">
        <v>36</v>
      </c>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1"/>
      <c r="AD20" s="104"/>
      <c r="AE20" s="104"/>
      <c r="AF20" s="104"/>
      <c r="AG20" s="104"/>
      <c r="AH20" s="104"/>
      <c r="AI20" s="104"/>
      <c r="AJ20" s="104"/>
      <c r="AK20" s="104"/>
      <c r="AL20" s="104"/>
      <c r="AM20" s="102"/>
      <c r="AN20" s="85"/>
      <c r="AO20" s="86"/>
      <c r="AP20" s="86"/>
      <c r="AQ20" s="86"/>
      <c r="AR20" s="86"/>
      <c r="AS20" s="86"/>
      <c r="AT20" s="86"/>
      <c r="AU20" s="86"/>
      <c r="AV20" s="86"/>
      <c r="AW20" s="87"/>
      <c r="AX20" s="39"/>
      <c r="BM20" s="52"/>
    </row>
    <row r="21" spans="2:66" ht="24" customHeight="1" x14ac:dyDescent="0.25">
      <c r="B21" s="5"/>
      <c r="C21" s="16"/>
      <c r="D21" s="40"/>
      <c r="E21" s="99" t="s">
        <v>37</v>
      </c>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1"/>
      <c r="AD21" s="104"/>
      <c r="AE21" s="104"/>
      <c r="AF21" s="104"/>
      <c r="AG21" s="104"/>
      <c r="AH21" s="104"/>
      <c r="AI21" s="104"/>
      <c r="AJ21" s="104"/>
      <c r="AK21" s="104"/>
      <c r="AL21" s="104"/>
      <c r="AM21" s="102"/>
      <c r="AN21" s="85"/>
      <c r="AO21" s="86"/>
      <c r="AP21" s="86"/>
      <c r="AQ21" s="86"/>
      <c r="AR21" s="86"/>
      <c r="AS21" s="86"/>
      <c r="AT21" s="86"/>
      <c r="AU21" s="86"/>
      <c r="AV21" s="86"/>
      <c r="AW21" s="87"/>
      <c r="AX21" s="39"/>
      <c r="BM21" s="52"/>
    </row>
    <row r="22" spans="2:66" ht="42.75" customHeight="1" x14ac:dyDescent="0.25">
      <c r="B22" s="5"/>
      <c r="C22" s="16"/>
      <c r="D22" s="40"/>
      <c r="E22" s="105" t="s">
        <v>38</v>
      </c>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2"/>
      <c r="AN22" s="104"/>
      <c r="AO22" s="104"/>
      <c r="AP22" s="104"/>
      <c r="AQ22" s="104"/>
      <c r="AR22" s="104"/>
      <c r="AS22" s="104"/>
      <c r="AT22" s="104"/>
      <c r="AU22" s="104"/>
      <c r="AV22" s="104"/>
      <c r="AW22" s="104"/>
      <c r="AX22" s="39"/>
      <c r="BM22" s="52"/>
    </row>
    <row r="23" spans="2:66" ht="24" hidden="1" customHeight="1" x14ac:dyDescent="0.25">
      <c r="B23" s="5"/>
      <c r="C23" s="16"/>
      <c r="D23" s="40"/>
      <c r="E23" s="99" t="s">
        <v>39</v>
      </c>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1"/>
      <c r="AD23" s="85"/>
      <c r="AE23" s="86"/>
      <c r="AF23" s="86"/>
      <c r="AG23" s="86"/>
      <c r="AH23" s="86"/>
      <c r="AI23" s="86"/>
      <c r="AJ23" s="86"/>
      <c r="AK23" s="86"/>
      <c r="AL23" s="86"/>
      <c r="AM23" s="102"/>
      <c r="AN23" s="107"/>
      <c r="AO23" s="108"/>
      <c r="AP23" s="108"/>
      <c r="AQ23" s="108"/>
      <c r="AR23" s="108"/>
      <c r="AS23" s="108"/>
      <c r="AT23" s="108"/>
      <c r="AU23" s="108"/>
      <c r="AV23" s="108"/>
      <c r="AW23" s="109"/>
      <c r="AX23" s="39"/>
      <c r="BM23" s="52"/>
    </row>
    <row r="24" spans="2:66" ht="24" hidden="1" customHeight="1" x14ac:dyDescent="0.25">
      <c r="B24" s="5"/>
      <c r="C24" s="16"/>
      <c r="D24" s="40"/>
      <c r="E24" s="99" t="s">
        <v>40</v>
      </c>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1"/>
      <c r="AD24" s="85"/>
      <c r="AE24" s="86"/>
      <c r="AF24" s="86"/>
      <c r="AG24" s="86"/>
      <c r="AH24" s="86"/>
      <c r="AI24" s="86"/>
      <c r="AJ24" s="86"/>
      <c r="AK24" s="86"/>
      <c r="AL24" s="86"/>
      <c r="AM24" s="102"/>
      <c r="AN24" s="85"/>
      <c r="AO24" s="86"/>
      <c r="AP24" s="86"/>
      <c r="AQ24" s="86"/>
      <c r="AR24" s="86"/>
      <c r="AS24" s="86"/>
      <c r="AT24" s="86"/>
      <c r="AU24" s="86"/>
      <c r="AV24" s="86"/>
      <c r="AW24" s="87"/>
      <c r="AX24" s="39"/>
      <c r="BM24" s="52"/>
    </row>
    <row r="25" spans="2:66" ht="27" customHeight="1" x14ac:dyDescent="0.25">
      <c r="B25" s="5"/>
      <c r="C25" s="16"/>
      <c r="D25" s="40"/>
      <c r="E25" s="99" t="s">
        <v>41</v>
      </c>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1"/>
      <c r="AD25" s="85"/>
      <c r="AE25" s="86"/>
      <c r="AF25" s="86"/>
      <c r="AG25" s="86"/>
      <c r="AH25" s="86"/>
      <c r="AI25" s="86"/>
      <c r="AJ25" s="86"/>
      <c r="AK25" s="86"/>
      <c r="AL25" s="86"/>
      <c r="AM25" s="102"/>
      <c r="AN25" s="85"/>
      <c r="AO25" s="86"/>
      <c r="AP25" s="86"/>
      <c r="AQ25" s="86"/>
      <c r="AR25" s="86"/>
      <c r="AS25" s="86"/>
      <c r="AT25" s="86"/>
      <c r="AU25" s="86"/>
      <c r="AV25" s="86"/>
      <c r="AW25" s="87"/>
      <c r="AX25" s="39"/>
      <c r="BM25" s="52"/>
    </row>
    <row r="26" spans="2:66" ht="24" customHeight="1" x14ac:dyDescent="0.25">
      <c r="B26" s="5"/>
      <c r="C26" s="16"/>
      <c r="D26" s="40"/>
      <c r="E26" s="99" t="s">
        <v>42</v>
      </c>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1"/>
      <c r="AD26" s="104"/>
      <c r="AE26" s="104"/>
      <c r="AF26" s="104"/>
      <c r="AG26" s="104"/>
      <c r="AH26" s="104"/>
      <c r="AI26" s="104"/>
      <c r="AJ26" s="104"/>
      <c r="AK26" s="104"/>
      <c r="AL26" s="104"/>
      <c r="AM26" s="102"/>
      <c r="AN26" s="86"/>
      <c r="AO26" s="86"/>
      <c r="AP26" s="86"/>
      <c r="AQ26" s="86"/>
      <c r="AR26" s="86"/>
      <c r="AS26" s="86"/>
      <c r="AT26" s="86"/>
      <c r="AU26" s="86"/>
      <c r="AV26" s="86"/>
      <c r="AW26" s="87"/>
      <c r="AX26" s="39"/>
      <c r="BM26" s="52"/>
    </row>
    <row r="27" spans="2:66" ht="30" customHeight="1" x14ac:dyDescent="0.25">
      <c r="B27" s="5"/>
      <c r="C27" s="16"/>
      <c r="D27" s="40"/>
      <c r="E27" s="59" t="s">
        <v>43</v>
      </c>
      <c r="F27" s="60"/>
      <c r="G27" s="60"/>
      <c r="H27" s="60"/>
      <c r="I27" s="60"/>
      <c r="J27" s="60"/>
      <c r="K27" s="60"/>
      <c r="L27" s="60"/>
      <c r="M27" s="60"/>
      <c r="N27" s="60"/>
      <c r="O27" s="61"/>
      <c r="P27" s="59" t="s">
        <v>44</v>
      </c>
      <c r="Q27" s="60"/>
      <c r="R27" s="60"/>
      <c r="S27" s="60"/>
      <c r="T27" s="60"/>
      <c r="U27" s="60"/>
      <c r="V27" s="60"/>
      <c r="W27" s="60"/>
      <c r="X27" s="60"/>
      <c r="Y27" s="60"/>
      <c r="Z27" s="60"/>
      <c r="AA27" s="60"/>
      <c r="AB27" s="61"/>
      <c r="AC27" s="110" t="s">
        <v>45</v>
      </c>
      <c r="AD27" s="111"/>
      <c r="AE27" s="111"/>
      <c r="AF27" s="111"/>
      <c r="AG27" s="111"/>
      <c r="AH27" s="111"/>
      <c r="AI27" s="111"/>
      <c r="AJ27" s="111"/>
      <c r="AK27" s="111"/>
      <c r="AL27" s="111"/>
      <c r="AM27" s="111"/>
      <c r="AN27" s="111"/>
      <c r="AO27" s="111"/>
      <c r="AP27" s="111"/>
      <c r="AQ27" s="111"/>
      <c r="AR27" s="111"/>
      <c r="AS27" s="111"/>
      <c r="AT27" s="111"/>
      <c r="AU27" s="111"/>
      <c r="AV27" s="111"/>
      <c r="AW27" s="112"/>
      <c r="AX27" s="39"/>
      <c r="BG27" s="52" t="e">
        <f>IF(AND(INT(MID(sheet1.DOB,4,2))=4,INT(MID(sheet1.DOB,1,2))=1),BM27,BM27)</f>
        <v>#VALUE!</v>
      </c>
      <c r="BH27" s="52" t="s">
        <v>46</v>
      </c>
      <c r="BI27" s="52">
        <f>MIN(MIN(BM27,VALUE(IncD.Section80DDB)),TOTAL_INCOME)</f>
        <v>0</v>
      </c>
      <c r="BM27" s="52" t="b">
        <f>IF(BM15="1",40000,IF(BM15="2",100000))</f>
        <v>0</v>
      </c>
      <c r="BN27" s="52" t="e">
        <f ca="1">IF(OR(BM15="1",BM14=1),40000,IF(OR(BM15="2",BM14=2),60000,IF(OR(BM15="3",BM14=3),80000,0)))</f>
        <v>#NAME?</v>
      </c>
    </row>
    <row r="28" spans="2:66" ht="25.5" customHeight="1" x14ac:dyDescent="0.25">
      <c r="B28" s="5"/>
      <c r="C28" s="16"/>
      <c r="D28" s="40"/>
      <c r="E28" s="113"/>
      <c r="F28" s="114"/>
      <c r="G28" s="114"/>
      <c r="H28" s="114"/>
      <c r="I28" s="114"/>
      <c r="J28" s="114"/>
      <c r="K28" s="114"/>
      <c r="L28" s="114"/>
      <c r="M28" s="114"/>
      <c r="N28" s="114"/>
      <c r="O28" s="115"/>
      <c r="P28" s="116">
        <v>91</v>
      </c>
      <c r="Q28" s="82"/>
      <c r="R28" s="83"/>
      <c r="S28" s="83"/>
      <c r="T28" s="83"/>
      <c r="U28" s="83"/>
      <c r="V28" s="83"/>
      <c r="W28" s="83"/>
      <c r="X28" s="83"/>
      <c r="Y28" s="83"/>
      <c r="Z28" s="83"/>
      <c r="AA28" s="83"/>
      <c r="AB28" s="84"/>
      <c r="AC28" s="117" t="s">
        <v>47</v>
      </c>
      <c r="AD28" s="118"/>
      <c r="AE28" s="118"/>
      <c r="AF28" s="118"/>
      <c r="AG28" s="118"/>
      <c r="AH28" s="118"/>
      <c r="AI28" s="118"/>
      <c r="AJ28" s="118"/>
      <c r="AK28" s="118"/>
      <c r="AL28" s="118"/>
      <c r="AM28" s="118"/>
      <c r="AN28" s="118"/>
      <c r="AO28" s="118"/>
      <c r="AP28" s="118"/>
      <c r="AQ28" s="118"/>
      <c r="AR28" s="118"/>
      <c r="AS28" s="118"/>
      <c r="AT28" s="118"/>
      <c r="AU28" s="118"/>
      <c r="AV28" s="118"/>
      <c r="AW28" s="119"/>
      <c r="AX28" s="39"/>
      <c r="BD28" s="51" t="s">
        <v>48</v>
      </c>
    </row>
    <row r="29" spans="2:66" ht="3.75" hidden="1" customHeight="1" x14ac:dyDescent="0.25">
      <c r="B29" s="5"/>
      <c r="C29" s="16"/>
      <c r="D29" s="40"/>
      <c r="E29" s="120" t="s">
        <v>49</v>
      </c>
      <c r="F29" s="121"/>
      <c r="G29" s="121"/>
      <c r="H29" s="121"/>
      <c r="I29" s="121"/>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2"/>
      <c r="AX29" s="39"/>
      <c r="BD29" s="123"/>
    </row>
    <row r="30" spans="2:66" ht="18.75" customHeight="1" x14ac:dyDescent="0.25">
      <c r="B30" s="5"/>
      <c r="C30" s="16"/>
      <c r="D30" s="40"/>
      <c r="E30" s="124" t="s">
        <v>50</v>
      </c>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6"/>
      <c r="AX30" s="39"/>
    </row>
    <row r="31" spans="2:66" ht="23.25" customHeight="1" x14ac:dyDescent="0.25">
      <c r="B31" s="5"/>
      <c r="C31" s="16"/>
      <c r="D31" s="40"/>
      <c r="E31" s="127" t="s">
        <v>51</v>
      </c>
      <c r="F31" s="127"/>
      <c r="G31" s="127"/>
      <c r="H31" s="127"/>
      <c r="I31" s="127"/>
      <c r="J31" s="127"/>
      <c r="K31" s="127"/>
      <c r="L31" s="127"/>
      <c r="M31" s="127"/>
      <c r="N31" s="127"/>
      <c r="O31" s="127"/>
      <c r="P31" s="128"/>
      <c r="Q31" s="129"/>
      <c r="R31" s="129"/>
      <c r="S31" s="129"/>
      <c r="T31" s="129"/>
      <c r="U31" s="129"/>
      <c r="V31" s="129"/>
      <c r="W31" s="129"/>
      <c r="X31" s="129"/>
      <c r="Y31" s="129"/>
      <c r="Z31" s="130"/>
      <c r="AA31" s="45" t="s">
        <v>52</v>
      </c>
      <c r="AB31" s="46"/>
      <c r="AC31" s="46"/>
      <c r="AD31" s="46"/>
      <c r="AE31" s="46"/>
      <c r="AF31" s="46"/>
      <c r="AG31" s="46"/>
      <c r="AH31" s="46"/>
      <c r="AI31" s="46"/>
      <c r="AJ31" s="46"/>
      <c r="AK31" s="46"/>
      <c r="AL31" s="46"/>
      <c r="AM31" s="47"/>
      <c r="AN31" s="131"/>
      <c r="AO31" s="132"/>
      <c r="AP31" s="132"/>
      <c r="AQ31" s="132"/>
      <c r="AR31" s="132"/>
      <c r="AS31" s="132"/>
      <c r="AT31" s="132"/>
      <c r="AU31" s="132"/>
      <c r="AV31" s="132"/>
      <c r="AW31" s="133"/>
      <c r="AX31" s="39"/>
      <c r="AY31" s="134"/>
      <c r="AZ31" s="134"/>
      <c r="BA31" s="134"/>
      <c r="BB31" s="134"/>
      <c r="BC31" s="134"/>
      <c r="BD31" s="134"/>
      <c r="BE31" s="134"/>
      <c r="BF31" s="134"/>
      <c r="BG31" s="134"/>
    </row>
    <row r="32" spans="2:66" ht="17.25" customHeight="1" x14ac:dyDescent="0.25">
      <c r="B32" s="5"/>
      <c r="C32" s="16"/>
      <c r="D32" s="40"/>
      <c r="E32" s="45" t="s">
        <v>53</v>
      </c>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7"/>
      <c r="AX32" s="39"/>
      <c r="AY32" s="134"/>
      <c r="AZ32" s="134"/>
      <c r="BA32" s="134"/>
      <c r="BB32" s="134"/>
      <c r="BC32" s="134"/>
      <c r="BD32" s="134"/>
      <c r="BE32" s="134"/>
      <c r="BF32" s="134"/>
      <c r="BG32" s="134"/>
    </row>
    <row r="33" spans="2:64" ht="29.25" customHeight="1" x14ac:dyDescent="0.25">
      <c r="B33" s="5"/>
      <c r="C33" s="23"/>
      <c r="D33" s="135"/>
      <c r="E33" s="136" t="s">
        <v>54</v>
      </c>
      <c r="F33" s="136"/>
      <c r="G33" s="136"/>
      <c r="H33" s="136"/>
      <c r="I33" s="136"/>
      <c r="J33" s="136"/>
      <c r="K33" s="136"/>
      <c r="L33" s="136"/>
      <c r="M33" s="136"/>
      <c r="N33" s="136"/>
      <c r="O33" s="136"/>
      <c r="P33" s="128"/>
      <c r="Q33" s="129"/>
      <c r="R33" s="129"/>
      <c r="S33" s="129"/>
      <c r="T33" s="129"/>
      <c r="U33" s="129"/>
      <c r="V33" s="129"/>
      <c r="W33" s="129"/>
      <c r="X33" s="129"/>
      <c r="Y33" s="129"/>
      <c r="Z33" s="130"/>
      <c r="AA33" s="45" t="s">
        <v>55</v>
      </c>
      <c r="AB33" s="46"/>
      <c r="AC33" s="46"/>
      <c r="AD33" s="46"/>
      <c r="AE33" s="46"/>
      <c r="AF33" s="46"/>
      <c r="AG33" s="46"/>
      <c r="AH33" s="46"/>
      <c r="AI33" s="46"/>
      <c r="AJ33" s="46"/>
      <c r="AK33" s="46"/>
      <c r="AL33" s="46"/>
      <c r="AM33" s="47"/>
      <c r="AN33" s="137"/>
      <c r="AO33" s="137"/>
      <c r="AP33" s="137"/>
      <c r="AQ33" s="137"/>
      <c r="AR33" s="137"/>
      <c r="AS33" s="137"/>
      <c r="AT33" s="137"/>
      <c r="AU33" s="137"/>
      <c r="AV33" s="137"/>
      <c r="AW33" s="137"/>
      <c r="AX33" s="39"/>
      <c r="AY33" s="134"/>
      <c r="AZ33" s="134"/>
      <c r="BA33" s="134"/>
      <c r="BB33" s="134"/>
      <c r="BC33" s="134"/>
      <c r="BD33" s="134"/>
      <c r="BE33" s="134"/>
      <c r="BF33" s="134"/>
      <c r="BG33" s="134"/>
    </row>
    <row r="34" spans="2:64" ht="19.5" hidden="1" customHeight="1" x14ac:dyDescent="0.25">
      <c r="B34" s="5"/>
      <c r="C34" s="138"/>
      <c r="D34" s="139"/>
      <c r="E34" s="127" t="s">
        <v>56</v>
      </c>
      <c r="F34" s="127"/>
      <c r="G34" s="127"/>
      <c r="H34" s="127"/>
      <c r="I34" s="127"/>
      <c r="J34" s="127"/>
      <c r="K34" s="127"/>
      <c r="L34" s="127"/>
      <c r="M34" s="127"/>
      <c r="N34" s="127"/>
      <c r="O34" s="127"/>
      <c r="P34" s="140" t="s">
        <v>57</v>
      </c>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39"/>
      <c r="AY34" s="134"/>
      <c r="AZ34" s="134"/>
      <c r="BA34" s="134"/>
      <c r="BB34" s="134"/>
      <c r="BC34" s="134"/>
      <c r="BD34" s="134"/>
      <c r="BE34" s="134"/>
      <c r="BF34" s="134"/>
      <c r="BG34" s="134"/>
    </row>
    <row r="35" spans="2:64" ht="21.75" customHeight="1" x14ac:dyDescent="0.25">
      <c r="B35" s="5"/>
      <c r="C35" s="141" t="s">
        <v>58</v>
      </c>
      <c r="D35" s="142"/>
      <c r="E35" s="143"/>
      <c r="F35" s="144" t="s">
        <v>59</v>
      </c>
      <c r="G35" s="145" t="s">
        <v>60</v>
      </c>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7"/>
      <c r="AO35" s="148">
        <v>0</v>
      </c>
      <c r="AP35" s="149"/>
      <c r="AQ35" s="149"/>
      <c r="AR35" s="149"/>
      <c r="AS35" s="149"/>
      <c r="AT35" s="149"/>
      <c r="AU35" s="149"/>
      <c r="AV35" s="149"/>
      <c r="AW35" s="150"/>
      <c r="AX35" s="151"/>
    </row>
    <row r="36" spans="2:64" ht="20.25" customHeight="1" x14ac:dyDescent="0.25">
      <c r="B36" s="5"/>
      <c r="C36" s="152"/>
      <c r="D36" s="153"/>
      <c r="E36" s="154"/>
      <c r="F36" s="155"/>
      <c r="G36" s="156" t="s">
        <v>61</v>
      </c>
      <c r="H36" s="156"/>
      <c r="I36" s="145" t="s">
        <v>62</v>
      </c>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7"/>
      <c r="AO36" s="157"/>
      <c r="AP36" s="158"/>
      <c r="AQ36" s="158"/>
      <c r="AR36" s="158"/>
      <c r="AS36" s="158"/>
      <c r="AT36" s="158"/>
      <c r="AU36" s="158"/>
      <c r="AV36" s="158"/>
      <c r="AW36" s="159"/>
      <c r="AX36" s="151"/>
      <c r="AZ36" s="1">
        <f>COUNTIF(Others.NOI_1,"10(10B) First proviso - Compensation limit notified by CG in the Official Gazette")</f>
        <v>0</v>
      </c>
      <c r="BA36" s="1">
        <f>COUNTIF(Others.NOI_2,"Interest accrued on contributions to provident fund to the extent taxable as per first proviso to section 10(11)")</f>
        <v>0</v>
      </c>
      <c r="BK36" s="160">
        <f>IncD.Allowances+IncD.Perquisites+IncD.Profits</f>
        <v>0</v>
      </c>
      <c r="BL36" s="1" t="s">
        <v>63</v>
      </c>
    </row>
    <row r="37" spans="2:64" ht="22.5" customHeight="1" x14ac:dyDescent="0.25">
      <c r="B37" s="5"/>
      <c r="C37" s="152"/>
      <c r="D37" s="153"/>
      <c r="E37" s="154"/>
      <c r="F37" s="155"/>
      <c r="G37" s="161" t="s">
        <v>64</v>
      </c>
      <c r="H37" s="162"/>
      <c r="I37" s="145" t="s">
        <v>65</v>
      </c>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7"/>
      <c r="AO37" s="157"/>
      <c r="AP37" s="158"/>
      <c r="AQ37" s="158"/>
      <c r="AR37" s="158"/>
      <c r="AS37" s="158"/>
      <c r="AT37" s="158"/>
      <c r="AU37" s="158"/>
      <c r="AV37" s="158"/>
      <c r="AW37" s="159"/>
      <c r="AX37" s="151"/>
      <c r="AZ37" s="1">
        <f>COUNTIF(Others.NOI_1,"10(10B) Second proviso - Compensation under scheme approved by the Central Government")</f>
        <v>0</v>
      </c>
      <c r="BA37" s="1">
        <f>COUNTIF(Others.NOI_2,"Interest accrued on contributions to provident fund to the extent taxable as per second proviso to section 10(11)")</f>
        <v>0</v>
      </c>
    </row>
    <row r="38" spans="2:64" ht="22.5" customHeight="1" x14ac:dyDescent="0.25">
      <c r="B38" s="5"/>
      <c r="C38" s="152"/>
      <c r="D38" s="153"/>
      <c r="E38" s="154"/>
      <c r="F38" s="163"/>
      <c r="G38" s="161" t="s">
        <v>66</v>
      </c>
      <c r="H38" s="162"/>
      <c r="I38" s="145" t="s">
        <v>67</v>
      </c>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7"/>
      <c r="AO38" s="157"/>
      <c r="AP38" s="158"/>
      <c r="AQ38" s="158"/>
      <c r="AR38" s="158"/>
      <c r="AS38" s="158"/>
      <c r="AT38" s="158"/>
      <c r="AU38" s="158"/>
      <c r="AV38" s="158"/>
      <c r="AW38" s="159"/>
      <c r="AX38" s="151"/>
      <c r="AZ38" s="1">
        <f>COUNTIF(Others.NOI_1,"Sec 10(10C)- Amount received/receivable on voluntary retirement or termination of service")</f>
        <v>0</v>
      </c>
      <c r="BA38" s="1">
        <f>COUNTIF(Others.NOI_2,"Interest accrued on contributions to provident fund to the extent taxable as per first proviso to section 10(12)")</f>
        <v>0</v>
      </c>
      <c r="BB38" s="1">
        <f>Sheet1.HRA</f>
        <v>0</v>
      </c>
    </row>
    <row r="39" spans="2:64" ht="22.5" customHeight="1" x14ac:dyDescent="0.25">
      <c r="B39" s="5"/>
      <c r="C39" s="152"/>
      <c r="D39" s="153"/>
      <c r="E39" s="154"/>
      <c r="F39" s="164"/>
      <c r="G39" s="156" t="s">
        <v>68</v>
      </c>
      <c r="H39" s="156"/>
      <c r="I39" s="145" t="s">
        <v>69</v>
      </c>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7"/>
      <c r="AO39" s="148">
        <v>0</v>
      </c>
      <c r="AP39" s="149"/>
      <c r="AQ39" s="149"/>
      <c r="AR39" s="149"/>
      <c r="AS39" s="149"/>
      <c r="AT39" s="149"/>
      <c r="AU39" s="149"/>
      <c r="AV39" s="149"/>
      <c r="AW39" s="150"/>
      <c r="AX39" s="151"/>
      <c r="AZ39" s="1">
        <f>SUM(AZ36:AZ38)</f>
        <v>0</v>
      </c>
      <c r="BA39" s="1">
        <f>COUNTIF(Others.NOI_2,"Interest accrued on contributions to provident fund to the extent taxable as per second proviso to section 10(12)")</f>
        <v>0</v>
      </c>
      <c r="BB39" s="160">
        <f ca="1">SUMIF(Others.NOI_1,"Sec 10(13A)-Allowance to meet expenditure incurred on house rent",Others.Amount_1)</f>
        <v>0</v>
      </c>
      <c r="BC39" s="1" t="s">
        <v>70</v>
      </c>
    </row>
    <row r="40" spans="2:64" ht="22.5" customHeight="1" x14ac:dyDescent="0.25">
      <c r="B40" s="5"/>
      <c r="C40" s="152"/>
      <c r="D40" s="153"/>
      <c r="E40" s="154"/>
      <c r="F40" s="164"/>
      <c r="G40" s="161"/>
      <c r="H40" s="165"/>
      <c r="I40" s="161" t="s">
        <v>71</v>
      </c>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5"/>
      <c r="AO40" s="156" t="s">
        <v>72</v>
      </c>
      <c r="AP40" s="156"/>
      <c r="AQ40" s="156"/>
      <c r="AR40" s="156"/>
      <c r="AS40" s="156"/>
      <c r="AT40" s="156"/>
      <c r="AU40" s="156"/>
      <c r="AV40" s="156"/>
      <c r="AW40" s="156"/>
      <c r="AX40" s="151"/>
    </row>
    <row r="41" spans="2:64" ht="22.5" customHeight="1" x14ac:dyDescent="0.25">
      <c r="B41" s="5"/>
      <c r="C41" s="152"/>
      <c r="D41" s="153"/>
      <c r="E41" s="154"/>
      <c r="F41" s="164"/>
      <c r="G41" s="161"/>
      <c r="H41" s="165"/>
      <c r="I41" s="145" t="s">
        <v>73</v>
      </c>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7"/>
      <c r="AO41" s="157"/>
      <c r="AP41" s="158"/>
      <c r="AQ41" s="158"/>
      <c r="AR41" s="158"/>
      <c r="AS41" s="158"/>
      <c r="AT41" s="158"/>
      <c r="AU41" s="158"/>
      <c r="AV41" s="158"/>
      <c r="AW41" s="159"/>
      <c r="AX41" s="151"/>
    </row>
    <row r="42" spans="2:64" ht="22.5" customHeight="1" x14ac:dyDescent="0.25">
      <c r="B42" s="5"/>
      <c r="C42" s="152"/>
      <c r="D42" s="153"/>
      <c r="E42" s="154"/>
      <c r="F42" s="164"/>
      <c r="G42" s="161"/>
      <c r="H42" s="165"/>
      <c r="I42" s="145" t="s">
        <v>74</v>
      </c>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7"/>
      <c r="AO42" s="157"/>
      <c r="AP42" s="158"/>
      <c r="AQ42" s="158"/>
      <c r="AR42" s="158"/>
      <c r="AS42" s="158"/>
      <c r="AT42" s="158"/>
      <c r="AU42" s="158"/>
      <c r="AV42" s="158"/>
      <c r="AW42" s="159"/>
      <c r="AX42" s="151"/>
    </row>
    <row r="43" spans="2:64" ht="22.5" customHeight="1" x14ac:dyDescent="0.25">
      <c r="B43" s="5"/>
      <c r="C43" s="152"/>
      <c r="D43" s="153"/>
      <c r="E43" s="154"/>
      <c r="F43" s="164"/>
      <c r="G43" s="161"/>
      <c r="H43" s="165"/>
      <c r="I43" s="145" t="s">
        <v>75</v>
      </c>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7"/>
      <c r="AO43" s="157"/>
      <c r="AP43" s="158"/>
      <c r="AQ43" s="158"/>
      <c r="AR43" s="158"/>
      <c r="AS43" s="158"/>
      <c r="AT43" s="158"/>
      <c r="AU43" s="158"/>
      <c r="AV43" s="158"/>
      <c r="AW43" s="159"/>
      <c r="AX43" s="151"/>
    </row>
    <row r="44" spans="2:64" ht="22.5" customHeight="1" x14ac:dyDescent="0.25">
      <c r="B44" s="5"/>
      <c r="C44" s="152"/>
      <c r="D44" s="153"/>
      <c r="E44" s="154"/>
      <c r="F44" s="164"/>
      <c r="G44" s="156" t="s">
        <v>76</v>
      </c>
      <c r="H44" s="156"/>
      <c r="I44" s="145" t="s">
        <v>77</v>
      </c>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7"/>
      <c r="AO44" s="157"/>
      <c r="AP44" s="158"/>
      <c r="AQ44" s="158"/>
      <c r="AR44" s="158"/>
      <c r="AS44" s="158"/>
      <c r="AT44" s="158"/>
      <c r="AU44" s="158"/>
      <c r="AV44" s="158"/>
      <c r="AW44" s="159"/>
      <c r="AX44" s="151"/>
      <c r="BA44" s="1">
        <f>SUM(BA36:BA39)</f>
        <v>0</v>
      </c>
    </row>
    <row r="45" spans="2:64" ht="23.25" customHeight="1" x14ac:dyDescent="0.25">
      <c r="B45" s="5"/>
      <c r="C45" s="152"/>
      <c r="D45" s="153"/>
      <c r="E45" s="154"/>
      <c r="F45" s="166" t="s">
        <v>78</v>
      </c>
      <c r="G45" s="145" t="s">
        <v>79</v>
      </c>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7"/>
      <c r="AO45" s="148">
        <v>0</v>
      </c>
      <c r="AP45" s="149"/>
      <c r="AQ45" s="149"/>
      <c r="AR45" s="149"/>
      <c r="AS45" s="149"/>
      <c r="AT45" s="149"/>
      <c r="AU45" s="149"/>
      <c r="AV45" s="149"/>
      <c r="AW45" s="150"/>
      <c r="AX45" s="151"/>
    </row>
    <row r="46" spans="2:64" ht="22.5" customHeight="1" x14ac:dyDescent="0.25">
      <c r="B46" s="5"/>
      <c r="C46" s="167"/>
      <c r="D46" s="168"/>
      <c r="E46" s="154"/>
      <c r="F46" s="169"/>
      <c r="G46" s="156" t="s">
        <v>80</v>
      </c>
      <c r="H46" s="156"/>
      <c r="I46" s="161"/>
      <c r="J46" s="156" t="s">
        <v>81</v>
      </c>
      <c r="K46" s="156"/>
      <c r="L46" s="156"/>
      <c r="M46" s="156"/>
      <c r="N46" s="156"/>
      <c r="O46" s="156"/>
      <c r="P46" s="156"/>
      <c r="Q46" s="156"/>
      <c r="R46" s="156"/>
      <c r="S46" s="156"/>
      <c r="T46" s="156"/>
      <c r="U46" s="156"/>
      <c r="V46" s="156"/>
      <c r="W46" s="156"/>
      <c r="X46" s="156"/>
      <c r="Y46" s="156"/>
      <c r="Z46" s="161" t="s">
        <v>82</v>
      </c>
      <c r="AA46" s="162"/>
      <c r="AB46" s="162"/>
      <c r="AC46" s="162"/>
      <c r="AD46" s="162"/>
      <c r="AE46" s="162"/>
      <c r="AF46" s="162"/>
      <c r="AG46" s="162"/>
      <c r="AH46" s="162"/>
      <c r="AI46" s="162"/>
      <c r="AJ46" s="162"/>
      <c r="AK46" s="162"/>
      <c r="AL46" s="162"/>
      <c r="AM46" s="162"/>
      <c r="AN46" s="165"/>
      <c r="AO46" s="156" t="s">
        <v>72</v>
      </c>
      <c r="AP46" s="156"/>
      <c r="AQ46" s="156"/>
      <c r="AR46" s="156"/>
      <c r="AS46" s="156"/>
      <c r="AT46" s="156"/>
      <c r="AU46" s="156"/>
      <c r="AV46" s="156"/>
      <c r="AW46" s="156"/>
      <c r="AX46" s="151"/>
    </row>
    <row r="47" spans="2:64" ht="57" customHeight="1" x14ac:dyDescent="0.25">
      <c r="B47" s="5"/>
      <c r="C47" s="167"/>
      <c r="D47" s="168"/>
      <c r="E47" s="170">
        <v>1</v>
      </c>
      <c r="F47" s="169"/>
      <c r="G47" s="156">
        <v>1</v>
      </c>
      <c r="H47" s="156"/>
      <c r="I47" s="161"/>
      <c r="J47" s="171" t="s">
        <v>30</v>
      </c>
      <c r="K47" s="172"/>
      <c r="L47" s="172"/>
      <c r="M47" s="172"/>
      <c r="N47" s="172"/>
      <c r="O47" s="172"/>
      <c r="P47" s="172"/>
      <c r="Q47" s="172"/>
      <c r="R47" s="172"/>
      <c r="S47" s="172"/>
      <c r="T47" s="172"/>
      <c r="U47" s="172"/>
      <c r="V47" s="172"/>
      <c r="W47" s="172"/>
      <c r="X47" s="172"/>
      <c r="Y47" s="173"/>
      <c r="Z47" s="174"/>
      <c r="AA47" s="175"/>
      <c r="AB47" s="175"/>
      <c r="AC47" s="175"/>
      <c r="AD47" s="175"/>
      <c r="AE47" s="175"/>
      <c r="AF47" s="175"/>
      <c r="AG47" s="175"/>
      <c r="AH47" s="175"/>
      <c r="AI47" s="175"/>
      <c r="AJ47" s="175"/>
      <c r="AK47" s="175"/>
      <c r="AL47" s="175"/>
      <c r="AM47" s="175"/>
      <c r="AN47" s="176"/>
      <c r="AO47" s="177"/>
      <c r="AP47" s="177"/>
      <c r="AQ47" s="177"/>
      <c r="AR47" s="177"/>
      <c r="AS47" s="177"/>
      <c r="AT47" s="177"/>
      <c r="AU47" s="177"/>
      <c r="AV47" s="177"/>
      <c r="AW47" s="177"/>
      <c r="AX47" s="151"/>
    </row>
    <row r="48" spans="2:64" ht="55.5" customHeight="1" x14ac:dyDescent="0.25">
      <c r="B48" s="5"/>
      <c r="C48" s="167"/>
      <c r="D48" s="168"/>
      <c r="E48" s="170"/>
      <c r="F48" s="169"/>
      <c r="G48" s="161">
        <f>G47+1</f>
        <v>2</v>
      </c>
      <c r="H48" s="162"/>
      <c r="I48" s="165"/>
      <c r="J48" s="171" t="s">
        <v>30</v>
      </c>
      <c r="K48" s="172"/>
      <c r="L48" s="172"/>
      <c r="M48" s="172"/>
      <c r="N48" s="172"/>
      <c r="O48" s="172"/>
      <c r="P48" s="172"/>
      <c r="Q48" s="172"/>
      <c r="R48" s="172"/>
      <c r="S48" s="172"/>
      <c r="T48" s="172"/>
      <c r="U48" s="172"/>
      <c r="V48" s="172"/>
      <c r="W48" s="172"/>
      <c r="X48" s="172"/>
      <c r="Y48" s="173"/>
      <c r="Z48" s="174"/>
      <c r="AA48" s="175"/>
      <c r="AB48" s="175"/>
      <c r="AC48" s="175"/>
      <c r="AD48" s="175"/>
      <c r="AE48" s="175"/>
      <c r="AF48" s="175"/>
      <c r="AG48" s="175"/>
      <c r="AH48" s="175"/>
      <c r="AI48" s="175"/>
      <c r="AJ48" s="175"/>
      <c r="AK48" s="175"/>
      <c r="AL48" s="175"/>
      <c r="AM48" s="175"/>
      <c r="AN48" s="176"/>
      <c r="AO48" s="157"/>
      <c r="AP48" s="158"/>
      <c r="AQ48" s="158"/>
      <c r="AR48" s="158"/>
      <c r="AS48" s="158"/>
      <c r="AT48" s="158"/>
      <c r="AU48" s="158"/>
      <c r="AV48" s="158"/>
      <c r="AW48" s="159"/>
      <c r="AX48" s="151"/>
    </row>
    <row r="49" spans="2:54" ht="28.5" customHeight="1" x14ac:dyDescent="0.25">
      <c r="B49" s="5"/>
      <c r="C49" s="167"/>
      <c r="D49" s="168"/>
      <c r="E49" s="170"/>
      <c r="F49" s="178"/>
      <c r="G49" s="179"/>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1"/>
      <c r="AX49" s="151"/>
    </row>
    <row r="50" spans="2:54" ht="28.5" customHeight="1" x14ac:dyDescent="0.25">
      <c r="B50" s="5"/>
      <c r="C50" s="167"/>
      <c r="D50" s="168"/>
      <c r="E50" s="170"/>
      <c r="F50" s="182" t="s">
        <v>83</v>
      </c>
      <c r="G50" s="183"/>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c r="AE50" s="183"/>
      <c r="AF50" s="183"/>
      <c r="AG50" s="183"/>
      <c r="AH50" s="183"/>
      <c r="AI50" s="183"/>
      <c r="AJ50" s="183"/>
      <c r="AK50" s="183"/>
      <c r="AL50" s="183"/>
      <c r="AM50" s="183"/>
      <c r="AN50" s="184"/>
      <c r="AO50" s="148">
        <v>0</v>
      </c>
      <c r="AP50" s="149"/>
      <c r="AQ50" s="149"/>
      <c r="AR50" s="149"/>
      <c r="AS50" s="149"/>
      <c r="AT50" s="149"/>
      <c r="AU50" s="149"/>
      <c r="AV50" s="149"/>
      <c r="AW50" s="150"/>
      <c r="AX50" s="151"/>
    </row>
    <row r="51" spans="2:54" ht="21.9" customHeight="1" x14ac:dyDescent="0.25">
      <c r="B51" s="5"/>
      <c r="C51" s="167"/>
      <c r="D51" s="168"/>
      <c r="E51" s="170"/>
      <c r="F51" s="178" t="s">
        <v>84</v>
      </c>
      <c r="G51" s="179" t="s">
        <v>85</v>
      </c>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1"/>
      <c r="AO51" s="157"/>
      <c r="AP51" s="158"/>
      <c r="AQ51" s="158"/>
      <c r="AR51" s="158"/>
      <c r="AS51" s="158"/>
      <c r="AT51" s="158"/>
      <c r="AU51" s="158"/>
      <c r="AV51" s="158"/>
      <c r="AW51" s="159"/>
      <c r="AX51" s="151"/>
    </row>
    <row r="52" spans="2:54" ht="22.5" customHeight="1" x14ac:dyDescent="0.25">
      <c r="B52" s="5"/>
      <c r="C52" s="167"/>
      <c r="D52" s="168"/>
      <c r="E52" s="170"/>
      <c r="F52" s="185" t="s">
        <v>86</v>
      </c>
      <c r="G52" s="145" t="s">
        <v>87</v>
      </c>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7"/>
      <c r="AO52" s="148">
        <v>0</v>
      </c>
      <c r="AP52" s="149"/>
      <c r="AQ52" s="149"/>
      <c r="AR52" s="149"/>
      <c r="AS52" s="149"/>
      <c r="AT52" s="149"/>
      <c r="AU52" s="149"/>
      <c r="AV52" s="149"/>
      <c r="AW52" s="150"/>
      <c r="AX52" s="151"/>
    </row>
    <row r="53" spans="2:54" ht="22.5" customHeight="1" x14ac:dyDescent="0.25">
      <c r="B53" s="5"/>
      <c r="C53" s="167"/>
      <c r="D53" s="168"/>
      <c r="E53" s="170"/>
      <c r="F53" s="144" t="s">
        <v>88</v>
      </c>
      <c r="G53" s="145" t="s">
        <v>89</v>
      </c>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7"/>
      <c r="AO53" s="148">
        <v>0</v>
      </c>
      <c r="AP53" s="149"/>
      <c r="AQ53" s="149"/>
      <c r="AR53" s="149"/>
      <c r="AS53" s="149"/>
      <c r="AT53" s="149"/>
      <c r="AU53" s="149"/>
      <c r="AV53" s="149"/>
      <c r="AW53" s="150"/>
      <c r="AX53" s="151"/>
    </row>
    <row r="54" spans="2:54" ht="22.5" customHeight="1" x14ac:dyDescent="0.25">
      <c r="B54" s="5"/>
      <c r="C54" s="167"/>
      <c r="D54" s="168"/>
      <c r="E54" s="170"/>
      <c r="F54" s="155"/>
      <c r="G54" s="161" t="s">
        <v>61</v>
      </c>
      <c r="H54" s="162"/>
      <c r="I54" s="145" t="s">
        <v>90</v>
      </c>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7"/>
      <c r="AO54" s="148">
        <v>0</v>
      </c>
      <c r="AP54" s="149"/>
      <c r="AQ54" s="149"/>
      <c r="AR54" s="149"/>
      <c r="AS54" s="149"/>
      <c r="AT54" s="149"/>
      <c r="AU54" s="149"/>
      <c r="AV54" s="149"/>
      <c r="AW54" s="150"/>
      <c r="AX54" s="151"/>
      <c r="BB54" s="186">
        <f>IF(BacValue=1,MIN(Net_salary,75000),IF(BacValue=2,MIN(Net_salary,50000),0))</f>
        <v>0</v>
      </c>
    </row>
    <row r="55" spans="2:54" ht="22.5" customHeight="1" x14ac:dyDescent="0.25">
      <c r="B55" s="5"/>
      <c r="C55" s="167"/>
      <c r="D55" s="168"/>
      <c r="E55" s="170"/>
      <c r="F55" s="187"/>
      <c r="G55" s="161" t="s">
        <v>64</v>
      </c>
      <c r="H55" s="162"/>
      <c r="I55" s="145" t="s">
        <v>91</v>
      </c>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7"/>
      <c r="AO55" s="188">
        <v>0</v>
      </c>
      <c r="AP55" s="189"/>
      <c r="AQ55" s="189"/>
      <c r="AR55" s="189"/>
      <c r="AS55" s="189"/>
      <c r="AT55" s="189"/>
      <c r="AU55" s="189"/>
      <c r="AV55" s="189"/>
      <c r="AW55" s="189"/>
      <c r="AX55" s="151"/>
    </row>
    <row r="56" spans="2:54" ht="22.5" customHeight="1" x14ac:dyDescent="0.25">
      <c r="B56" s="5"/>
      <c r="C56" s="167"/>
      <c r="D56" s="168"/>
      <c r="E56" s="170"/>
      <c r="F56" s="178"/>
      <c r="G56" s="161" t="s">
        <v>66</v>
      </c>
      <c r="H56" s="165"/>
      <c r="I56" s="145" t="s">
        <v>92</v>
      </c>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7"/>
      <c r="AO56" s="188">
        <v>0</v>
      </c>
      <c r="AP56" s="189"/>
      <c r="AQ56" s="189"/>
      <c r="AR56" s="189"/>
      <c r="AS56" s="189"/>
      <c r="AT56" s="189"/>
      <c r="AU56" s="189"/>
      <c r="AV56" s="189"/>
      <c r="AW56" s="189"/>
      <c r="AX56" s="151"/>
    </row>
    <row r="57" spans="2:54" ht="22.5" customHeight="1" x14ac:dyDescent="0.25">
      <c r="B57" s="5"/>
      <c r="C57" s="190"/>
      <c r="D57" s="191"/>
      <c r="E57" s="192"/>
      <c r="F57" s="193" t="s">
        <v>93</v>
      </c>
      <c r="G57" s="145" t="s">
        <v>94</v>
      </c>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7"/>
      <c r="AO57" s="148">
        <v>0</v>
      </c>
      <c r="AP57" s="149"/>
      <c r="AQ57" s="149"/>
      <c r="AR57" s="149"/>
      <c r="AS57" s="149"/>
      <c r="AT57" s="149"/>
      <c r="AU57" s="149"/>
      <c r="AV57" s="149"/>
      <c r="AW57" s="150"/>
      <c r="AX57" s="151"/>
    </row>
    <row r="58" spans="2:54" ht="22.5" customHeight="1" x14ac:dyDescent="0.25">
      <c r="B58" s="5"/>
      <c r="C58" s="194" t="s">
        <v>95</v>
      </c>
      <c r="D58" s="195"/>
      <c r="E58" s="196">
        <v>2</v>
      </c>
      <c r="F58" s="45" t="s">
        <v>96</v>
      </c>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7"/>
      <c r="AO58" s="197" t="s">
        <v>30</v>
      </c>
      <c r="AP58" s="197"/>
      <c r="AQ58" s="197"/>
      <c r="AR58" s="197"/>
      <c r="AS58" s="197"/>
      <c r="AT58" s="197"/>
      <c r="AU58" s="197"/>
      <c r="AV58" s="197"/>
      <c r="AW58" s="197"/>
      <c r="AX58" s="151"/>
    </row>
    <row r="59" spans="2:54" ht="22.5" customHeight="1" x14ac:dyDescent="0.25">
      <c r="B59" s="5"/>
      <c r="C59" s="198"/>
      <c r="D59" s="199"/>
      <c r="E59" s="200"/>
      <c r="F59" s="193" t="s">
        <v>59</v>
      </c>
      <c r="G59" s="45" t="s">
        <v>97</v>
      </c>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7"/>
      <c r="AO59" s="177"/>
      <c r="AP59" s="177"/>
      <c r="AQ59" s="177"/>
      <c r="AR59" s="177"/>
      <c r="AS59" s="177"/>
      <c r="AT59" s="177"/>
      <c r="AU59" s="177"/>
      <c r="AV59" s="177"/>
      <c r="AW59" s="177"/>
      <c r="AX59" s="151"/>
    </row>
    <row r="60" spans="2:54" ht="22.5" customHeight="1" x14ac:dyDescent="0.25">
      <c r="B60" s="5"/>
      <c r="C60" s="198"/>
      <c r="D60" s="199"/>
      <c r="E60" s="200"/>
      <c r="F60" s="193" t="s">
        <v>78</v>
      </c>
      <c r="G60" s="45" t="s">
        <v>98</v>
      </c>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7"/>
      <c r="AO60" s="177"/>
      <c r="AP60" s="177"/>
      <c r="AQ60" s="177"/>
      <c r="AR60" s="177"/>
      <c r="AS60" s="177"/>
      <c r="AT60" s="177"/>
      <c r="AU60" s="177"/>
      <c r="AV60" s="177"/>
      <c r="AW60" s="177"/>
      <c r="AX60" s="151"/>
    </row>
    <row r="61" spans="2:54" ht="22.5" customHeight="1" x14ac:dyDescent="0.25">
      <c r="B61" s="5"/>
      <c r="C61" s="198"/>
      <c r="D61" s="199"/>
      <c r="E61" s="200"/>
      <c r="F61" s="193" t="s">
        <v>86</v>
      </c>
      <c r="G61" s="45" t="s">
        <v>99</v>
      </c>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7"/>
      <c r="AO61" s="201">
        <v>0</v>
      </c>
      <c r="AP61" s="201"/>
      <c r="AQ61" s="201"/>
      <c r="AR61" s="201"/>
      <c r="AS61" s="201"/>
      <c r="AT61" s="201"/>
      <c r="AU61" s="201"/>
      <c r="AV61" s="201"/>
      <c r="AW61" s="201"/>
      <c r="AX61" s="151"/>
    </row>
    <row r="62" spans="2:54" ht="22.5" customHeight="1" x14ac:dyDescent="0.25">
      <c r="B62" s="5"/>
      <c r="C62" s="198"/>
      <c r="D62" s="199"/>
      <c r="E62" s="200"/>
      <c r="F62" s="193" t="s">
        <v>88</v>
      </c>
      <c r="G62" s="45" t="s">
        <v>100</v>
      </c>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7"/>
      <c r="AO62" s="201">
        <v>0</v>
      </c>
      <c r="AP62" s="201"/>
      <c r="AQ62" s="201"/>
      <c r="AR62" s="201"/>
      <c r="AS62" s="201"/>
      <c r="AT62" s="201"/>
      <c r="AU62" s="201"/>
      <c r="AV62" s="201"/>
      <c r="AW62" s="201"/>
      <c r="AX62" s="151"/>
    </row>
    <row r="63" spans="2:54" ht="22.5" customHeight="1" x14ac:dyDescent="0.25">
      <c r="B63" s="5"/>
      <c r="C63" s="198"/>
      <c r="D63" s="199"/>
      <c r="E63" s="200"/>
      <c r="F63" s="193" t="s">
        <v>93</v>
      </c>
      <c r="G63" s="182" t="s">
        <v>101</v>
      </c>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4"/>
      <c r="AO63" s="202">
        <v>0</v>
      </c>
      <c r="AP63" s="202"/>
      <c r="AQ63" s="202"/>
      <c r="AR63" s="202"/>
      <c r="AS63" s="202"/>
      <c r="AT63" s="202"/>
      <c r="AU63" s="202"/>
      <c r="AV63" s="202"/>
      <c r="AW63" s="202"/>
      <c r="AX63" s="151"/>
    </row>
    <row r="64" spans="2:54" ht="22.5" customHeight="1" x14ac:dyDescent="0.25">
      <c r="B64" s="5"/>
      <c r="C64" s="198"/>
      <c r="D64" s="199"/>
      <c r="E64" s="200"/>
      <c r="F64" s="193" t="s">
        <v>102</v>
      </c>
      <c r="G64" s="45" t="s">
        <v>103</v>
      </c>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7"/>
      <c r="AO64" s="157"/>
      <c r="AP64" s="158"/>
      <c r="AQ64" s="158"/>
      <c r="AR64" s="158"/>
      <c r="AS64" s="158"/>
      <c r="AT64" s="158"/>
      <c r="AU64" s="158"/>
      <c r="AV64" s="158"/>
      <c r="AW64" s="159"/>
      <c r="AX64" s="151"/>
    </row>
    <row r="65" spans="2:58" ht="38.25" customHeight="1" x14ac:dyDescent="0.25">
      <c r="B65" s="5"/>
      <c r="C65" s="203"/>
      <c r="D65" s="204"/>
      <c r="E65" s="205"/>
      <c r="F65" s="193" t="s">
        <v>104</v>
      </c>
      <c r="G65" s="45" t="s">
        <v>105</v>
      </c>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7"/>
      <c r="AO65" s="201">
        <v>0</v>
      </c>
      <c r="AP65" s="201"/>
      <c r="AQ65" s="201"/>
      <c r="AR65" s="201"/>
      <c r="AS65" s="201"/>
      <c r="AT65" s="201"/>
      <c r="AU65" s="201"/>
      <c r="AV65" s="201"/>
      <c r="AW65" s="201"/>
      <c r="AX65" s="151"/>
    </row>
    <row r="66" spans="2:58" ht="21" customHeight="1" x14ac:dyDescent="0.25">
      <c r="B66" s="5"/>
      <c r="C66" s="206"/>
      <c r="D66" s="207"/>
      <c r="E66" s="143"/>
      <c r="F66" s="45" t="s">
        <v>106</v>
      </c>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7"/>
      <c r="AO66" s="201">
        <v>0</v>
      </c>
      <c r="AP66" s="201"/>
      <c r="AQ66" s="201"/>
      <c r="AR66" s="201"/>
      <c r="AS66" s="201"/>
      <c r="AT66" s="201"/>
      <c r="AU66" s="201"/>
      <c r="AV66" s="201"/>
      <c r="AW66" s="201"/>
      <c r="AX66" s="151"/>
      <c r="BB66" s="1">
        <f>COUNTIF(Others.NOI_2,"Family pension")</f>
        <v>0</v>
      </c>
      <c r="BC66" s="1">
        <f ca="1">SUMIF(Others.NOI_2,"Family pension",Others.Amount_2)</f>
        <v>0</v>
      </c>
    </row>
    <row r="67" spans="2:58" ht="21" customHeight="1" x14ac:dyDescent="0.25">
      <c r="B67" s="5"/>
      <c r="C67" s="206"/>
      <c r="D67" s="208"/>
      <c r="E67" s="170"/>
      <c r="F67" s="209"/>
      <c r="G67" s="145" t="s">
        <v>80</v>
      </c>
      <c r="H67" s="146"/>
      <c r="I67" s="147"/>
      <c r="J67" s="210" t="s">
        <v>107</v>
      </c>
      <c r="K67" s="211"/>
      <c r="L67" s="211"/>
      <c r="M67" s="211"/>
      <c r="N67" s="211"/>
      <c r="O67" s="211"/>
      <c r="P67" s="211"/>
      <c r="Q67" s="211"/>
      <c r="R67" s="211"/>
      <c r="S67" s="211"/>
      <c r="T67" s="211"/>
      <c r="U67" s="211"/>
      <c r="V67" s="211"/>
      <c r="W67" s="211"/>
      <c r="X67" s="211"/>
      <c r="Y67" s="212"/>
      <c r="Z67" s="35" t="s">
        <v>82</v>
      </c>
      <c r="AA67" s="36"/>
      <c r="AB67" s="36"/>
      <c r="AC67" s="36"/>
      <c r="AD67" s="36"/>
      <c r="AE67" s="36"/>
      <c r="AF67" s="36"/>
      <c r="AG67" s="36"/>
      <c r="AH67" s="36"/>
      <c r="AI67" s="36"/>
      <c r="AJ67" s="36"/>
      <c r="AK67" s="36"/>
      <c r="AL67" s="36"/>
      <c r="AM67" s="36"/>
      <c r="AN67" s="37"/>
      <c r="AO67" s="156" t="s">
        <v>72</v>
      </c>
      <c r="AP67" s="156"/>
      <c r="AQ67" s="156"/>
      <c r="AR67" s="156"/>
      <c r="AS67" s="156"/>
      <c r="AT67" s="156"/>
      <c r="AU67" s="156"/>
      <c r="AV67" s="156"/>
      <c r="AW67" s="156"/>
      <c r="AX67" s="151"/>
    </row>
    <row r="68" spans="2:58" ht="27.75" customHeight="1" x14ac:dyDescent="0.25">
      <c r="B68" s="5"/>
      <c r="C68" s="206"/>
      <c r="D68" s="208"/>
      <c r="E68" s="170">
        <v>3</v>
      </c>
      <c r="F68" s="209"/>
      <c r="G68" s="35">
        <v>1</v>
      </c>
      <c r="H68" s="36"/>
      <c r="I68" s="37"/>
      <c r="J68" s="171"/>
      <c r="K68" s="172"/>
      <c r="L68" s="172"/>
      <c r="M68" s="172"/>
      <c r="N68" s="172"/>
      <c r="O68" s="172"/>
      <c r="P68" s="172"/>
      <c r="Q68" s="172"/>
      <c r="R68" s="172"/>
      <c r="S68" s="172"/>
      <c r="T68" s="172"/>
      <c r="U68" s="172"/>
      <c r="V68" s="172"/>
      <c r="W68" s="172"/>
      <c r="X68" s="172"/>
      <c r="Y68" s="173"/>
      <c r="Z68" s="213"/>
      <c r="AA68" s="214"/>
      <c r="AB68" s="214"/>
      <c r="AC68" s="214"/>
      <c r="AD68" s="214"/>
      <c r="AE68" s="214"/>
      <c r="AF68" s="214"/>
      <c r="AG68" s="214"/>
      <c r="AH68" s="214"/>
      <c r="AI68" s="214"/>
      <c r="AJ68" s="214"/>
      <c r="AK68" s="214"/>
      <c r="AL68" s="214"/>
      <c r="AM68" s="214"/>
      <c r="AN68" s="215"/>
      <c r="AO68" s="157"/>
      <c r="AP68" s="158"/>
      <c r="AQ68" s="158"/>
      <c r="AR68" s="158"/>
      <c r="AS68" s="158"/>
      <c r="AT68" s="158"/>
      <c r="AU68" s="158"/>
      <c r="AV68" s="158"/>
      <c r="AW68" s="159"/>
      <c r="AX68" s="151"/>
      <c r="BB68" s="52">
        <f>IF(MID(J68,1,1)="F",AO68,0)</f>
        <v>0</v>
      </c>
      <c r="BC68" s="52">
        <f>IF(MID(J68,1,1)="F",1,0)</f>
        <v>0</v>
      </c>
      <c r="BD68" s="52">
        <f>IF(MID(J68,1,15)="Interest from S",AO68,0)</f>
        <v>0</v>
      </c>
      <c r="BE68" s="52">
        <f>IF(MID(J68,1,15)="Interest from S",AO68,0)</f>
        <v>0</v>
      </c>
      <c r="BF68" s="52">
        <f>IF(MID(J68,1,15)="Interest from D",AO68,0)</f>
        <v>0</v>
      </c>
    </row>
    <row r="69" spans="2:58" ht="31.5" customHeight="1" x14ac:dyDescent="0.25">
      <c r="B69" s="5"/>
      <c r="C69" s="206"/>
      <c r="D69" s="208"/>
      <c r="E69" s="170"/>
      <c r="F69" s="209"/>
      <c r="G69" s="35">
        <f>G68+1</f>
        <v>2</v>
      </c>
      <c r="H69" s="36"/>
      <c r="I69" s="37"/>
      <c r="J69" s="172"/>
      <c r="K69" s="172"/>
      <c r="L69" s="172"/>
      <c r="M69" s="172"/>
      <c r="N69" s="172"/>
      <c r="O69" s="172"/>
      <c r="P69" s="172"/>
      <c r="Q69" s="172"/>
      <c r="R69" s="172"/>
      <c r="S69" s="172"/>
      <c r="T69" s="172"/>
      <c r="U69" s="172"/>
      <c r="V69" s="172"/>
      <c r="W69" s="172"/>
      <c r="X69" s="172"/>
      <c r="Y69" s="173"/>
      <c r="Z69" s="213"/>
      <c r="AA69" s="214"/>
      <c r="AB69" s="214"/>
      <c r="AC69" s="214"/>
      <c r="AD69" s="214"/>
      <c r="AE69" s="214"/>
      <c r="AF69" s="214"/>
      <c r="AG69" s="214"/>
      <c r="AH69" s="214"/>
      <c r="AI69" s="214"/>
      <c r="AJ69" s="214"/>
      <c r="AK69" s="214"/>
      <c r="AL69" s="214"/>
      <c r="AM69" s="214"/>
      <c r="AN69" s="215"/>
      <c r="AO69" s="157"/>
      <c r="AP69" s="158"/>
      <c r="AQ69" s="158"/>
      <c r="AR69" s="158"/>
      <c r="AS69" s="158"/>
      <c r="AT69" s="158"/>
      <c r="AU69" s="158"/>
      <c r="AV69" s="158"/>
      <c r="AW69" s="159"/>
      <c r="AX69" s="151"/>
      <c r="BB69" s="52">
        <f>IF(MID(J69,1,1)="F",AO69,0)</f>
        <v>0</v>
      </c>
      <c r="BC69" s="52">
        <f>IF(MID(J69,1,1)="F",1,0)</f>
        <v>0</v>
      </c>
      <c r="BD69" s="52">
        <f>IF(MID(J69,1,15)="Interest from S",AO69,0)</f>
        <v>0</v>
      </c>
      <c r="BE69" s="52">
        <f>IF(MID(J69,1,15)="Interest from S",AO69,0)</f>
        <v>0</v>
      </c>
      <c r="BF69" s="52">
        <f>IF(MID(J69,1,15)="Interest from D",AO69,0)</f>
        <v>0</v>
      </c>
    </row>
    <row r="70" spans="2:58" ht="28.5" customHeight="1" x14ac:dyDescent="0.25">
      <c r="B70" s="5"/>
      <c r="C70" s="206"/>
      <c r="D70" s="208"/>
      <c r="E70" s="170"/>
      <c r="F70" s="209"/>
      <c r="G70" s="35">
        <f>G69+1</f>
        <v>3</v>
      </c>
      <c r="H70" s="36"/>
      <c r="I70" s="37"/>
      <c r="J70" s="172"/>
      <c r="K70" s="172"/>
      <c r="L70" s="172"/>
      <c r="M70" s="172"/>
      <c r="N70" s="172"/>
      <c r="O70" s="172"/>
      <c r="P70" s="172"/>
      <c r="Q70" s="172"/>
      <c r="R70" s="172"/>
      <c r="S70" s="172"/>
      <c r="T70" s="172"/>
      <c r="U70" s="172"/>
      <c r="V70" s="172"/>
      <c r="W70" s="172"/>
      <c r="X70" s="172"/>
      <c r="Y70" s="173"/>
      <c r="Z70" s="213"/>
      <c r="AA70" s="214"/>
      <c r="AB70" s="214"/>
      <c r="AC70" s="214"/>
      <c r="AD70" s="214"/>
      <c r="AE70" s="214"/>
      <c r="AF70" s="214"/>
      <c r="AG70" s="214"/>
      <c r="AH70" s="214"/>
      <c r="AI70" s="214"/>
      <c r="AJ70" s="214"/>
      <c r="AK70" s="214"/>
      <c r="AL70" s="214"/>
      <c r="AM70" s="214"/>
      <c r="AN70" s="215"/>
      <c r="AO70" s="157"/>
      <c r="AP70" s="158"/>
      <c r="AQ70" s="158"/>
      <c r="AR70" s="158"/>
      <c r="AS70" s="158"/>
      <c r="AT70" s="158"/>
      <c r="AU70" s="158"/>
      <c r="AV70" s="158"/>
      <c r="AW70" s="159"/>
      <c r="AX70" s="151"/>
      <c r="BB70" s="52">
        <f>IF(MID(J70,1,1)="F",AO70,0)</f>
        <v>0</v>
      </c>
      <c r="BC70" s="52">
        <f>IF(MID(J70,1,1)="F",1,0)</f>
        <v>0</v>
      </c>
      <c r="BD70" s="52">
        <f>IF(MID(J70,1,15)="Interest from S",AO70,0)</f>
        <v>0</v>
      </c>
      <c r="BE70" s="52">
        <f>IF(MID(J70,1,15)="Interest from S",AO70,0)</f>
        <v>0</v>
      </c>
      <c r="BF70" s="52">
        <f>IF(MID(J70,1,15)="Interest from D",AO70,0)</f>
        <v>0</v>
      </c>
    </row>
    <row r="71" spans="2:58" ht="26.25" customHeight="1" x14ac:dyDescent="0.25">
      <c r="B71" s="5"/>
      <c r="C71" s="206"/>
      <c r="D71" s="208"/>
      <c r="E71" s="170"/>
      <c r="F71" s="209"/>
      <c r="G71" s="35">
        <f>G70+1</f>
        <v>4</v>
      </c>
      <c r="H71" s="36"/>
      <c r="I71" s="37"/>
      <c r="J71" s="172"/>
      <c r="K71" s="172"/>
      <c r="L71" s="172"/>
      <c r="M71" s="172"/>
      <c r="N71" s="172"/>
      <c r="O71" s="172"/>
      <c r="P71" s="172"/>
      <c r="Q71" s="172"/>
      <c r="R71" s="172"/>
      <c r="S71" s="172"/>
      <c r="T71" s="172"/>
      <c r="U71" s="172"/>
      <c r="V71" s="172"/>
      <c r="W71" s="172"/>
      <c r="X71" s="172"/>
      <c r="Y71" s="173"/>
      <c r="Z71" s="213"/>
      <c r="AA71" s="214"/>
      <c r="AB71" s="214"/>
      <c r="AC71" s="214"/>
      <c r="AD71" s="214"/>
      <c r="AE71" s="214"/>
      <c r="AF71" s="214"/>
      <c r="AG71" s="214"/>
      <c r="AH71" s="214"/>
      <c r="AI71" s="214"/>
      <c r="AJ71" s="214"/>
      <c r="AK71" s="214"/>
      <c r="AL71" s="214"/>
      <c r="AM71" s="214"/>
      <c r="AN71" s="215"/>
      <c r="AO71" s="157"/>
      <c r="AP71" s="158"/>
      <c r="AQ71" s="158"/>
      <c r="AR71" s="158"/>
      <c r="AS71" s="158"/>
      <c r="AT71" s="158"/>
      <c r="AU71" s="158"/>
      <c r="AV71" s="158"/>
      <c r="AW71" s="159"/>
      <c r="AX71" s="151"/>
      <c r="BB71" s="52">
        <f>IF(MID(J71,1,1)="F",AO71,0)</f>
        <v>0</v>
      </c>
      <c r="BC71" s="52">
        <f>IF(MID(J71,1,1)="F",1,0)</f>
        <v>0</v>
      </c>
      <c r="BD71" s="52">
        <f>IF(MID(J71,1,15)="Interest from S",AO71,0)</f>
        <v>0</v>
      </c>
      <c r="BE71" s="52">
        <f>IF(MID(J71,1,15)="Interest from S",AO71,0)</f>
        <v>0</v>
      </c>
      <c r="BF71" s="52">
        <f>IF(MID(J71,1,15)="Interest from D",AO71,0)</f>
        <v>0</v>
      </c>
    </row>
    <row r="72" spans="2:58" ht="30.75" customHeight="1" x14ac:dyDescent="0.25">
      <c r="B72" s="5"/>
      <c r="C72" s="206"/>
      <c r="D72" s="208"/>
      <c r="E72" s="170"/>
      <c r="F72" s="216"/>
      <c r="G72" s="45"/>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7"/>
      <c r="AX72" s="151"/>
    </row>
    <row r="73" spans="2:58" ht="22.5" customHeight="1" x14ac:dyDescent="0.25">
      <c r="B73" s="5"/>
      <c r="C73" s="206"/>
      <c r="D73" s="208"/>
      <c r="E73" s="170"/>
      <c r="F73" s="45" t="s">
        <v>108</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7"/>
      <c r="AO73" s="158"/>
      <c r="AP73" s="158"/>
      <c r="AQ73" s="158"/>
      <c r="AR73" s="158"/>
      <c r="AS73" s="158"/>
      <c r="AT73" s="158"/>
      <c r="AU73" s="158"/>
      <c r="AV73" s="158"/>
      <c r="AW73" s="159"/>
      <c r="AX73" s="151"/>
    </row>
    <row r="74" spans="2:58" ht="22.5" customHeight="1" x14ac:dyDescent="0.25">
      <c r="B74" s="5"/>
      <c r="C74" s="206"/>
      <c r="D74" s="208"/>
      <c r="E74" s="170"/>
      <c r="F74" s="45" t="s">
        <v>109</v>
      </c>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7"/>
      <c r="AO74" s="150">
        <v>0</v>
      </c>
      <c r="AP74" s="201"/>
      <c r="AQ74" s="201"/>
      <c r="AR74" s="201"/>
      <c r="AS74" s="201"/>
      <c r="AT74" s="201"/>
      <c r="AU74" s="201"/>
      <c r="AV74" s="201"/>
      <c r="AW74" s="201"/>
      <c r="AX74" s="151"/>
    </row>
    <row r="75" spans="2:58" ht="22.5" customHeight="1" x14ac:dyDescent="0.25">
      <c r="B75" s="5"/>
      <c r="C75" s="206"/>
      <c r="D75" s="208"/>
      <c r="E75" s="170"/>
      <c r="F75" s="217">
        <v>1</v>
      </c>
      <c r="G75" s="127" t="s">
        <v>73</v>
      </c>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57"/>
      <c r="AP75" s="158"/>
      <c r="AQ75" s="158"/>
      <c r="AR75" s="158"/>
      <c r="AS75" s="158"/>
      <c r="AT75" s="158"/>
      <c r="AU75" s="158"/>
      <c r="AV75" s="158"/>
      <c r="AW75" s="159"/>
      <c r="AX75" s="151"/>
    </row>
    <row r="76" spans="2:58" ht="22.5" customHeight="1" x14ac:dyDescent="0.25">
      <c r="B76" s="5"/>
      <c r="C76" s="206"/>
      <c r="D76" s="208"/>
      <c r="E76" s="170"/>
      <c r="F76" s="217">
        <v>2</v>
      </c>
      <c r="G76" s="127" t="s">
        <v>74</v>
      </c>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c r="AG76" s="127"/>
      <c r="AH76" s="127"/>
      <c r="AI76" s="127"/>
      <c r="AJ76" s="127"/>
      <c r="AK76" s="127"/>
      <c r="AL76" s="127"/>
      <c r="AM76" s="127"/>
      <c r="AN76" s="127"/>
      <c r="AO76" s="157"/>
      <c r="AP76" s="158"/>
      <c r="AQ76" s="158"/>
      <c r="AR76" s="158"/>
      <c r="AS76" s="158"/>
      <c r="AT76" s="158"/>
      <c r="AU76" s="158"/>
      <c r="AV76" s="158"/>
      <c r="AW76" s="159"/>
      <c r="AX76" s="151"/>
    </row>
    <row r="77" spans="2:58" ht="22.5" customHeight="1" x14ac:dyDescent="0.25">
      <c r="B77" s="5"/>
      <c r="C77" s="206"/>
      <c r="D77" s="208"/>
      <c r="E77" s="170"/>
      <c r="F77" s="217">
        <v>3</v>
      </c>
      <c r="G77" s="127" t="s">
        <v>75</v>
      </c>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57"/>
      <c r="AP77" s="158"/>
      <c r="AQ77" s="158"/>
      <c r="AR77" s="158"/>
      <c r="AS77" s="158"/>
      <c r="AT77" s="158"/>
      <c r="AU77" s="158"/>
      <c r="AV77" s="158"/>
      <c r="AW77" s="159"/>
      <c r="AX77" s="151"/>
    </row>
    <row r="78" spans="2:58" ht="22.5" customHeight="1" x14ac:dyDescent="0.25">
      <c r="B78" s="5"/>
      <c r="C78" s="206"/>
      <c r="D78" s="208"/>
      <c r="E78" s="170"/>
      <c r="F78" s="45" t="s">
        <v>110</v>
      </c>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7"/>
      <c r="AX78" s="151"/>
    </row>
    <row r="79" spans="2:58" ht="22.5" customHeight="1" x14ac:dyDescent="0.25">
      <c r="B79" s="5"/>
      <c r="C79" s="206"/>
      <c r="D79" s="208"/>
      <c r="E79" s="170"/>
      <c r="F79" s="217" t="s">
        <v>59</v>
      </c>
      <c r="G79" s="45" t="s">
        <v>111</v>
      </c>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7"/>
      <c r="AO79" s="157">
        <v>0</v>
      </c>
      <c r="AP79" s="158"/>
      <c r="AQ79" s="158"/>
      <c r="AR79" s="158"/>
      <c r="AS79" s="158"/>
      <c r="AT79" s="158"/>
      <c r="AU79" s="158"/>
      <c r="AV79" s="158"/>
      <c r="AW79" s="159"/>
      <c r="AX79" s="151"/>
      <c r="BB79" s="1">
        <f>IncD_q1OS1+IncD_q2OS1+IncD_q3OS1+IncD_q4OS1+IncD_q5OS1</f>
        <v>0</v>
      </c>
    </row>
    <row r="80" spans="2:58" ht="22.5" customHeight="1" x14ac:dyDescent="0.25">
      <c r="B80" s="5"/>
      <c r="C80" s="206"/>
      <c r="D80" s="208"/>
      <c r="E80" s="170"/>
      <c r="F80" s="217" t="s">
        <v>78</v>
      </c>
      <c r="G80" s="45" t="s">
        <v>112</v>
      </c>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7"/>
      <c r="AO80" s="157"/>
      <c r="AP80" s="158"/>
      <c r="AQ80" s="158"/>
      <c r="AR80" s="158"/>
      <c r="AS80" s="158"/>
      <c r="AT80" s="158"/>
      <c r="AU80" s="158"/>
      <c r="AV80" s="158"/>
      <c r="AW80" s="159"/>
      <c r="AX80" s="151"/>
      <c r="BB80" s="1">
        <f>OSIncomeNotified89A-OSIncreliefus89A</f>
        <v>0</v>
      </c>
    </row>
    <row r="81" spans="2:70" ht="22.5" customHeight="1" x14ac:dyDescent="0.25">
      <c r="B81" s="5"/>
      <c r="C81" s="206"/>
      <c r="D81" s="208"/>
      <c r="E81" s="170"/>
      <c r="F81" s="217" t="s">
        <v>86</v>
      </c>
      <c r="G81" s="45" t="s">
        <v>113</v>
      </c>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7"/>
      <c r="AO81" s="157"/>
      <c r="AP81" s="158"/>
      <c r="AQ81" s="158"/>
      <c r="AR81" s="158"/>
      <c r="AS81" s="158"/>
      <c r="AT81" s="158"/>
      <c r="AU81" s="158"/>
      <c r="AV81" s="158"/>
      <c r="AW81" s="159"/>
      <c r="AX81" s="151"/>
    </row>
    <row r="82" spans="2:70" ht="22.5" customHeight="1" x14ac:dyDescent="0.25">
      <c r="B82" s="5"/>
      <c r="C82" s="206"/>
      <c r="D82" s="208"/>
      <c r="E82" s="170"/>
      <c r="F82" s="217" t="s">
        <v>88</v>
      </c>
      <c r="G82" s="45" t="s">
        <v>114</v>
      </c>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7"/>
      <c r="AO82" s="157"/>
      <c r="AP82" s="158"/>
      <c r="AQ82" s="158"/>
      <c r="AR82" s="158"/>
      <c r="AS82" s="158"/>
      <c r="AT82" s="158"/>
      <c r="AU82" s="158"/>
      <c r="AV82" s="158"/>
      <c r="AW82" s="159"/>
      <c r="AX82" s="151"/>
    </row>
    <row r="83" spans="2:70" ht="22.5" customHeight="1" x14ac:dyDescent="0.25">
      <c r="B83" s="5"/>
      <c r="C83" s="206"/>
      <c r="D83" s="208"/>
      <c r="E83" s="170"/>
      <c r="F83" s="217" t="s">
        <v>93</v>
      </c>
      <c r="G83" s="45" t="s">
        <v>115</v>
      </c>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7"/>
      <c r="AO83" s="157"/>
      <c r="AP83" s="158"/>
      <c r="AQ83" s="158"/>
      <c r="AR83" s="158"/>
      <c r="AS83" s="158"/>
      <c r="AT83" s="158"/>
      <c r="AU83" s="158"/>
      <c r="AV83" s="158"/>
      <c r="AW83" s="159"/>
      <c r="AX83" s="151"/>
    </row>
    <row r="84" spans="2:70" ht="24" customHeight="1" x14ac:dyDescent="0.25">
      <c r="B84" s="5"/>
      <c r="C84" s="206"/>
      <c r="D84" s="208"/>
      <c r="E84" s="170"/>
      <c r="F84" s="45" t="s">
        <v>116</v>
      </c>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7"/>
      <c r="AO84" s="218">
        <v>0</v>
      </c>
      <c r="AP84" s="219"/>
      <c r="AQ84" s="219"/>
      <c r="AR84" s="219"/>
      <c r="AS84" s="219"/>
      <c r="AT84" s="219"/>
      <c r="AU84" s="219"/>
      <c r="AV84" s="219"/>
      <c r="AW84" s="220"/>
      <c r="AX84" s="151"/>
    </row>
    <row r="85" spans="2:70" ht="23.25" customHeight="1" x14ac:dyDescent="0.25">
      <c r="B85" s="5"/>
      <c r="C85" s="206"/>
      <c r="D85" s="208"/>
      <c r="E85" s="170"/>
      <c r="F85" s="217" t="s">
        <v>59</v>
      </c>
      <c r="G85" s="45" t="s">
        <v>111</v>
      </c>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7"/>
      <c r="AO85" s="218">
        <v>0</v>
      </c>
      <c r="AP85" s="219"/>
      <c r="AQ85" s="219"/>
      <c r="AR85" s="219"/>
      <c r="AS85" s="219"/>
      <c r="AT85" s="219"/>
      <c r="AU85" s="219"/>
      <c r="AV85" s="219"/>
      <c r="AW85" s="220"/>
      <c r="AX85" s="151"/>
      <c r="BQ85" s="1">
        <f>MIN(IncD.TotalIncome,IncD_q1div+IncD_q1OS1)+MAX(0,IncD.TotalIncome-IncD.Div-IncD_qOS1)</f>
        <v>0</v>
      </c>
      <c r="BR85" s="1">
        <v>0</v>
      </c>
    </row>
    <row r="86" spans="2:70" ht="23.25" customHeight="1" x14ac:dyDescent="0.25">
      <c r="B86" s="5"/>
      <c r="C86" s="206"/>
      <c r="D86" s="208"/>
      <c r="E86" s="170"/>
      <c r="F86" s="217" t="s">
        <v>78</v>
      </c>
      <c r="G86" s="45" t="s">
        <v>112</v>
      </c>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7"/>
      <c r="AO86" s="157">
        <v>0</v>
      </c>
      <c r="AP86" s="158"/>
      <c r="AQ86" s="158"/>
      <c r="AR86" s="158"/>
      <c r="AS86" s="158"/>
      <c r="AT86" s="158"/>
      <c r="AU86" s="158"/>
      <c r="AV86" s="158"/>
      <c r="AW86" s="159"/>
      <c r="AX86" s="151"/>
      <c r="BQ86" s="1">
        <f>MIN(IncD.TotalIncome-MAX(IncD_q1div+IncD_q1OS1-IncD.TotalChapVIADeductions,0),IncD_q2div+IncD_q2OS1)+IncD.Q1Inc</f>
        <v>0</v>
      </c>
      <c r="BR86" s="1">
        <v>0</v>
      </c>
    </row>
    <row r="87" spans="2:70" ht="23.25" customHeight="1" x14ac:dyDescent="0.25">
      <c r="B87" s="5"/>
      <c r="C87" s="206"/>
      <c r="D87" s="208"/>
      <c r="E87" s="170"/>
      <c r="F87" s="217" t="s">
        <v>86</v>
      </c>
      <c r="G87" s="45" t="s">
        <v>113</v>
      </c>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7"/>
      <c r="AO87" s="157">
        <v>0</v>
      </c>
      <c r="AP87" s="158"/>
      <c r="AQ87" s="158"/>
      <c r="AR87" s="158"/>
      <c r="AS87" s="158"/>
      <c r="AT87" s="158"/>
      <c r="AU87" s="158"/>
      <c r="AV87" s="158"/>
      <c r="AW87" s="159"/>
      <c r="AX87" s="151"/>
      <c r="BQ87" s="1">
        <f>MIN(IncD.TotalIncome-MAX(IncD_q1div+IncD_q2div+IncD_q1OS1+IncD_q2OS1-IncD.TotalChapVIADeductions,0),IncD_q3div+IncD_q3OS1)+IncD.Q2Inc</f>
        <v>0</v>
      </c>
      <c r="BR87" s="1">
        <v>0</v>
      </c>
    </row>
    <row r="88" spans="2:70" ht="23.25" customHeight="1" x14ac:dyDescent="0.25">
      <c r="B88" s="5"/>
      <c r="C88" s="206"/>
      <c r="D88" s="208"/>
      <c r="E88" s="170"/>
      <c r="F88" s="217" t="s">
        <v>88</v>
      </c>
      <c r="G88" s="45" t="s">
        <v>114</v>
      </c>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7"/>
      <c r="AO88" s="157">
        <v>0</v>
      </c>
      <c r="AP88" s="158"/>
      <c r="AQ88" s="158"/>
      <c r="AR88" s="158"/>
      <c r="AS88" s="158"/>
      <c r="AT88" s="158"/>
      <c r="AU88" s="158"/>
      <c r="AV88" s="158"/>
      <c r="AW88" s="159"/>
      <c r="AX88" s="151"/>
      <c r="BQ88" s="1">
        <f>MIN(IncD.TotalIncome-MAX(IncD_q1div+IncD_q2div+IncD_q3div+IncD_q1OS1+IncD_q2OS1+IncD_q3OS1-IncD.TotalChapVIADeductions,0),IncD_q4div+IncD_q4OS1)+ IncD.Q3Inc</f>
        <v>0</v>
      </c>
      <c r="BR88" s="1">
        <v>0</v>
      </c>
    </row>
    <row r="89" spans="2:70" ht="23.25" customHeight="1" x14ac:dyDescent="0.25">
      <c r="B89" s="5"/>
      <c r="C89" s="206"/>
      <c r="D89" s="208"/>
      <c r="E89" s="170"/>
      <c r="F89" s="217" t="s">
        <v>93</v>
      </c>
      <c r="G89" s="45" t="s">
        <v>115</v>
      </c>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7"/>
      <c r="AO89" s="158">
        <v>0</v>
      </c>
      <c r="AP89" s="158"/>
      <c r="AQ89" s="158"/>
      <c r="AR89" s="158"/>
      <c r="AS89" s="158"/>
      <c r="AT89" s="158"/>
      <c r="AU89" s="158"/>
      <c r="AV89" s="158"/>
      <c r="AW89" s="159"/>
      <c r="AX89" s="151"/>
      <c r="BQ89" s="221">
        <f>MIN(IncD.TotalIncome-MAX(IncD_q1div+IncD_q2div+IncD_q3div+IncD_q4div+IncD_q1OS1+IncD_q2OS1+IncD_q3OS1+IncD_q4OS1-IncD.TotalChapVIADeductions,0),IncD_q5div+IncD_q5OS1)+ IncD.Q4Inc</f>
        <v>0</v>
      </c>
      <c r="BR89" s="1">
        <v>0</v>
      </c>
    </row>
    <row r="90" spans="2:70" ht="21.75" customHeight="1" x14ac:dyDescent="0.25">
      <c r="B90" s="5"/>
      <c r="C90" s="206"/>
      <c r="D90" s="208"/>
      <c r="E90" s="170"/>
      <c r="F90" s="45" t="s">
        <v>117</v>
      </c>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7"/>
      <c r="AO90" s="158"/>
      <c r="AP90" s="158"/>
      <c r="AQ90" s="158"/>
      <c r="AR90" s="158"/>
      <c r="AS90" s="158"/>
      <c r="AT90" s="158"/>
      <c r="AU90" s="158"/>
      <c r="AV90" s="158"/>
      <c r="AW90" s="159"/>
      <c r="AX90" s="151"/>
    </row>
    <row r="91" spans="2:70" ht="18.75" customHeight="1" x14ac:dyDescent="0.25">
      <c r="B91" s="5"/>
      <c r="C91" s="206"/>
      <c r="D91" s="208"/>
      <c r="E91" s="192"/>
      <c r="F91" s="45" t="s">
        <v>118</v>
      </c>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7"/>
      <c r="AO91" s="157">
        <v>0</v>
      </c>
      <c r="AP91" s="158"/>
      <c r="AQ91" s="158"/>
      <c r="AR91" s="158"/>
      <c r="AS91" s="158"/>
      <c r="AT91" s="158"/>
      <c r="AU91" s="158"/>
      <c r="AV91" s="158"/>
      <c r="AW91" s="159"/>
      <c r="AX91" s="151"/>
      <c r="AZ91" s="1">
        <f ca="1">IF(BacValue=1,ROUND(MIN(25000,((1/3)*TotFamilyPension)),0),IF(BacValue=2,ROUND(MIN(15000,((1/3)*TotFamilyPension)),0),0))</f>
        <v>0</v>
      </c>
      <c r="BA91" s="222">
        <f ca="1">IF(BacValue=1,ROUND(MIN(25000,((1/3)*TotFamilyPension)),0),IF(BacValue=2,ROUND(MIN(15000,((1/3)*TotFamilyPension)),0),0))</f>
        <v>0</v>
      </c>
      <c r="BD91" s="52">
        <f>SUM(Others.Amount_2_2)</f>
        <v>0</v>
      </c>
    </row>
    <row r="92" spans="2:70" ht="23.25" hidden="1" customHeight="1" x14ac:dyDescent="0.25">
      <c r="B92" s="5"/>
      <c r="C92" s="223"/>
      <c r="D92" s="224"/>
      <c r="E92" s="225">
        <v>4</v>
      </c>
      <c r="F92" s="226" t="s">
        <v>119</v>
      </c>
      <c r="G92" s="227"/>
      <c r="H92" s="227"/>
      <c r="I92" s="227"/>
      <c r="J92" s="227"/>
      <c r="K92" s="227"/>
      <c r="L92" s="227"/>
      <c r="M92" s="227"/>
      <c r="N92" s="227"/>
      <c r="O92" s="227"/>
      <c r="P92" s="227"/>
      <c r="Q92" s="227"/>
      <c r="R92" s="227"/>
      <c r="S92" s="227"/>
      <c r="T92" s="227"/>
      <c r="U92" s="227"/>
      <c r="V92" s="227"/>
      <c r="W92" s="227"/>
      <c r="X92" s="227"/>
      <c r="Y92" s="227"/>
      <c r="Z92" s="227"/>
      <c r="AA92" s="227"/>
      <c r="AB92" s="227"/>
      <c r="AC92" s="227"/>
      <c r="AD92" s="227"/>
      <c r="AE92" s="227"/>
      <c r="AF92" s="227"/>
      <c r="AG92" s="227"/>
      <c r="AH92" s="227"/>
      <c r="AI92" s="227"/>
      <c r="AJ92" s="227"/>
      <c r="AK92" s="227"/>
      <c r="AL92" s="227"/>
      <c r="AM92" s="227"/>
      <c r="AN92" s="228"/>
      <c r="AO92" s="201">
        <v>0</v>
      </c>
      <c r="AP92" s="201"/>
      <c r="AQ92" s="201"/>
      <c r="AR92" s="201"/>
      <c r="AS92" s="201"/>
      <c r="AT92" s="201"/>
      <c r="AU92" s="201"/>
      <c r="AV92" s="201"/>
      <c r="AW92" s="201"/>
      <c r="AX92" s="229" t="s">
        <v>120</v>
      </c>
      <c r="BD92" s="52">
        <f>SUM(Others.Amount_2_1)</f>
        <v>0</v>
      </c>
      <c r="BK92" s="230">
        <f>IF(IncD.TypeOfHP="Self Occupied",IncD.IncomeFromHP,(IF(IncD.TypeOfHP="Let Out",IF(ISBLANK(IncD.IncomeFromHP),0,MAX(-200000,IncD.IncomeFromHP)),0)))</f>
        <v>0</v>
      </c>
    </row>
    <row r="93" spans="2:70" ht="32.25" customHeight="1" x14ac:dyDescent="0.25">
      <c r="B93" s="5"/>
      <c r="C93" s="206"/>
      <c r="D93" s="207"/>
      <c r="E93" s="231">
        <v>4</v>
      </c>
      <c r="F93" s="226" t="s">
        <v>121</v>
      </c>
      <c r="G93" s="227"/>
      <c r="H93" s="227"/>
      <c r="I93" s="227"/>
      <c r="J93" s="227"/>
      <c r="K93" s="227"/>
      <c r="L93" s="227"/>
      <c r="M93" s="227"/>
      <c r="N93" s="227"/>
      <c r="O93" s="227"/>
      <c r="P93" s="227"/>
      <c r="Q93" s="227"/>
      <c r="R93" s="227"/>
      <c r="S93" s="227"/>
      <c r="T93" s="227"/>
      <c r="U93" s="227"/>
      <c r="V93" s="227"/>
      <c r="W93" s="227"/>
      <c r="X93" s="227"/>
      <c r="Y93" s="227"/>
      <c r="Z93" s="227"/>
      <c r="AA93" s="227"/>
      <c r="AB93" s="227"/>
      <c r="AC93" s="227"/>
      <c r="AD93" s="227"/>
      <c r="AE93" s="227"/>
      <c r="AF93" s="227"/>
      <c r="AG93" s="227"/>
      <c r="AH93" s="227"/>
      <c r="AI93" s="227"/>
      <c r="AJ93" s="227"/>
      <c r="AK93" s="227"/>
      <c r="AL93" s="227"/>
      <c r="AM93" s="227"/>
      <c r="AN93" s="228"/>
      <c r="AO93" s="201">
        <v>0</v>
      </c>
      <c r="AP93" s="201"/>
      <c r="AQ93" s="201"/>
      <c r="AR93" s="201"/>
      <c r="AS93" s="201"/>
      <c r="AT93" s="201"/>
      <c r="AU93" s="201"/>
      <c r="AV93" s="201"/>
      <c r="AW93" s="201"/>
      <c r="AX93" s="151"/>
    </row>
    <row r="94" spans="2:70" ht="14.25" customHeight="1" x14ac:dyDescent="0.25">
      <c r="B94" s="5"/>
      <c r="C94" s="194" t="s">
        <v>122</v>
      </c>
      <c r="D94" s="195"/>
      <c r="E94" s="231">
        <v>5</v>
      </c>
      <c r="F94" s="232" t="s">
        <v>123</v>
      </c>
      <c r="G94" s="232"/>
      <c r="H94" s="232"/>
      <c r="I94" s="232"/>
      <c r="J94" s="232"/>
      <c r="K94" s="232"/>
      <c r="L94" s="232"/>
      <c r="M94" s="232"/>
      <c r="N94" s="232"/>
      <c r="O94" s="232"/>
      <c r="P94" s="232"/>
      <c r="Q94" s="232"/>
      <c r="R94" s="232"/>
      <c r="S94" s="232"/>
      <c r="T94" s="232"/>
      <c r="U94" s="232"/>
      <c r="V94" s="232"/>
      <c r="W94" s="232"/>
      <c r="X94" s="232"/>
      <c r="Y94" s="232"/>
      <c r="Z94" s="232"/>
      <c r="AA94" s="232"/>
      <c r="AB94" s="156" t="s">
        <v>72</v>
      </c>
      <c r="AC94" s="156"/>
      <c r="AD94" s="156"/>
      <c r="AE94" s="156"/>
      <c r="AF94" s="156"/>
      <c r="AG94" s="156"/>
      <c r="AH94" s="156"/>
      <c r="AI94" s="156"/>
      <c r="AJ94" s="156"/>
      <c r="AK94" s="156"/>
      <c r="AL94" s="156"/>
      <c r="AM94" s="233"/>
      <c r="AN94" s="234" t="s">
        <v>124</v>
      </c>
      <c r="AO94" s="234"/>
      <c r="AP94" s="234"/>
      <c r="AQ94" s="234"/>
      <c r="AR94" s="234"/>
      <c r="AS94" s="234"/>
      <c r="AT94" s="234"/>
      <c r="AU94" s="234"/>
      <c r="AV94" s="234"/>
      <c r="AW94" s="234"/>
      <c r="AX94" s="151"/>
    </row>
    <row r="95" spans="2:70" ht="29.25" hidden="1" customHeight="1" x14ac:dyDescent="0.25">
      <c r="B95" s="5"/>
      <c r="C95" s="198"/>
      <c r="D95" s="199"/>
      <c r="E95" s="235"/>
      <c r="F95" s="236" t="s">
        <v>125</v>
      </c>
      <c r="G95" s="237"/>
      <c r="H95" s="237"/>
      <c r="I95" s="237"/>
      <c r="J95" s="237"/>
      <c r="K95" s="237"/>
      <c r="L95" s="237"/>
      <c r="M95" s="237"/>
      <c r="N95" s="237"/>
      <c r="O95" s="237"/>
      <c r="P95" s="237"/>
      <c r="Q95" s="237"/>
      <c r="R95" s="237"/>
      <c r="S95" s="237"/>
      <c r="T95" s="237"/>
      <c r="U95" s="237"/>
      <c r="V95" s="237"/>
      <c r="W95" s="237"/>
      <c r="X95" s="237"/>
      <c r="Y95" s="237"/>
      <c r="Z95" s="237"/>
      <c r="AA95" s="237"/>
      <c r="AB95" s="237"/>
      <c r="AC95" s="237"/>
      <c r="AD95" s="237"/>
      <c r="AE95" s="237"/>
      <c r="AF95" s="237"/>
      <c r="AG95" s="237"/>
      <c r="AH95" s="237"/>
      <c r="AI95" s="237"/>
      <c r="AJ95" s="237"/>
      <c r="AK95" s="237"/>
      <c r="AL95" s="237"/>
      <c r="AM95" s="237"/>
      <c r="AN95" s="237"/>
      <c r="AO95" s="237"/>
      <c r="AP95" s="237"/>
      <c r="AQ95" s="237"/>
      <c r="AR95" s="237"/>
      <c r="AS95" s="237"/>
      <c r="AT95" s="237"/>
      <c r="AU95" s="237"/>
      <c r="AV95" s="237"/>
      <c r="AW95" s="238"/>
      <c r="AX95" s="239"/>
    </row>
    <row r="96" spans="2:70" ht="39" customHeight="1" x14ac:dyDescent="0.25">
      <c r="B96" s="5"/>
      <c r="C96" s="198"/>
      <c r="D96" s="199"/>
      <c r="E96" s="240"/>
      <c r="F96" s="241" t="s">
        <v>61</v>
      </c>
      <c r="G96" s="241"/>
      <c r="H96" s="242" t="s">
        <v>126</v>
      </c>
      <c r="I96" s="243"/>
      <c r="J96" s="243"/>
      <c r="K96" s="243"/>
      <c r="L96" s="243"/>
      <c r="M96" s="243"/>
      <c r="N96" s="243"/>
      <c r="O96" s="243"/>
      <c r="P96" s="243"/>
      <c r="Q96" s="243"/>
      <c r="R96" s="243"/>
      <c r="S96" s="243"/>
      <c r="T96" s="243"/>
      <c r="U96" s="243"/>
      <c r="V96" s="243"/>
      <c r="W96" s="243"/>
      <c r="X96" s="243"/>
      <c r="Y96" s="241" t="s">
        <v>127</v>
      </c>
      <c r="Z96" s="241"/>
      <c r="AA96" s="241"/>
      <c r="AB96" s="244">
        <v>0</v>
      </c>
      <c r="AC96" s="149"/>
      <c r="AD96" s="149"/>
      <c r="AE96" s="149"/>
      <c r="AF96" s="149"/>
      <c r="AG96" s="149"/>
      <c r="AH96" s="149"/>
      <c r="AI96" s="149"/>
      <c r="AJ96" s="149"/>
      <c r="AK96" s="149"/>
      <c r="AL96" s="149"/>
      <c r="AM96" s="150"/>
      <c r="AN96" s="245">
        <v>0</v>
      </c>
      <c r="AO96" s="245">
        <v>0</v>
      </c>
      <c r="AP96" s="245">
        <v>0</v>
      </c>
      <c r="AQ96" s="245">
        <v>0</v>
      </c>
      <c r="AR96" s="245">
        <v>0</v>
      </c>
      <c r="AS96" s="245">
        <v>0</v>
      </c>
      <c r="AT96" s="245">
        <v>0</v>
      </c>
      <c r="AU96" s="245">
        <v>0</v>
      </c>
      <c r="AV96" s="245">
        <v>0</v>
      </c>
      <c r="AW96" s="245"/>
      <c r="AX96" s="151"/>
      <c r="BD96" s="221">
        <f>SUM(AB96:AM119)</f>
        <v>0</v>
      </c>
    </row>
    <row r="97" spans="2:60" ht="31.5" customHeight="1" x14ac:dyDescent="0.25">
      <c r="B97" s="5"/>
      <c r="C97" s="198"/>
      <c r="D97" s="199"/>
      <c r="E97" s="246"/>
      <c r="F97" s="156" t="s">
        <v>64</v>
      </c>
      <c r="G97" s="156"/>
      <c r="H97" s="45" t="s">
        <v>128</v>
      </c>
      <c r="I97" s="46"/>
      <c r="J97" s="46"/>
      <c r="K97" s="46"/>
      <c r="L97" s="46"/>
      <c r="M97" s="46"/>
      <c r="N97" s="46"/>
      <c r="O97" s="46"/>
      <c r="P97" s="46"/>
      <c r="Q97" s="46"/>
      <c r="R97" s="46"/>
      <c r="S97" s="46"/>
      <c r="T97" s="46"/>
      <c r="U97" s="46"/>
      <c r="V97" s="46"/>
      <c r="W97" s="46"/>
      <c r="X97" s="47"/>
      <c r="Y97" s="156" t="s">
        <v>129</v>
      </c>
      <c r="Z97" s="156"/>
      <c r="AA97" s="156"/>
      <c r="AB97" s="247">
        <v>0</v>
      </c>
      <c r="AC97" s="248"/>
      <c r="AD97" s="248"/>
      <c r="AE97" s="248"/>
      <c r="AF97" s="248"/>
      <c r="AG97" s="248"/>
      <c r="AH97" s="248"/>
      <c r="AI97" s="248"/>
      <c r="AJ97" s="248"/>
      <c r="AK97" s="248"/>
      <c r="AL97" s="248"/>
      <c r="AM97" s="249"/>
      <c r="AN97" s="201">
        <v>0</v>
      </c>
      <c r="AO97" s="201">
        <v>0</v>
      </c>
      <c r="AP97" s="201">
        <v>0</v>
      </c>
      <c r="AQ97" s="201">
        <v>0</v>
      </c>
      <c r="AR97" s="201">
        <v>0</v>
      </c>
      <c r="AS97" s="201">
        <v>0</v>
      </c>
      <c r="AT97" s="201">
        <v>0</v>
      </c>
      <c r="AU97" s="201">
        <v>0</v>
      </c>
      <c r="AV97" s="201">
        <v>0</v>
      </c>
      <c r="AW97" s="201"/>
      <c r="AX97" s="151"/>
    </row>
    <row r="98" spans="2:60" ht="28.5" customHeight="1" x14ac:dyDescent="0.25">
      <c r="B98" s="5"/>
      <c r="C98" s="198"/>
      <c r="D98" s="199"/>
      <c r="E98" s="246"/>
      <c r="F98" s="156" t="s">
        <v>66</v>
      </c>
      <c r="G98" s="156"/>
      <c r="H98" s="45" t="s">
        <v>130</v>
      </c>
      <c r="I98" s="46"/>
      <c r="J98" s="46"/>
      <c r="K98" s="46"/>
      <c r="L98" s="46"/>
      <c r="M98" s="46"/>
      <c r="N98" s="46"/>
      <c r="O98" s="46"/>
      <c r="P98" s="46"/>
      <c r="Q98" s="46"/>
      <c r="R98" s="46"/>
      <c r="S98" s="46"/>
      <c r="T98" s="46"/>
      <c r="U98" s="46"/>
      <c r="V98" s="46"/>
      <c r="W98" s="46"/>
      <c r="X98" s="47"/>
      <c r="Y98" s="156" t="s">
        <v>131</v>
      </c>
      <c r="Z98" s="156"/>
      <c r="AA98" s="156"/>
      <c r="AB98" s="247">
        <v>0</v>
      </c>
      <c r="AC98" s="248"/>
      <c r="AD98" s="248"/>
      <c r="AE98" s="248"/>
      <c r="AF98" s="248"/>
      <c r="AG98" s="248"/>
      <c r="AH98" s="248"/>
      <c r="AI98" s="248"/>
      <c r="AJ98" s="248"/>
      <c r="AK98" s="248"/>
      <c r="AL98" s="248"/>
      <c r="AM98" s="249"/>
      <c r="AN98" s="201">
        <v>0</v>
      </c>
      <c r="AO98" s="201">
        <v>0</v>
      </c>
      <c r="AP98" s="201">
        <v>0</v>
      </c>
      <c r="AQ98" s="201">
        <v>0</v>
      </c>
      <c r="AR98" s="201">
        <v>0</v>
      </c>
      <c r="AS98" s="201">
        <v>0</v>
      </c>
      <c r="AT98" s="201">
        <v>0</v>
      </c>
      <c r="AU98" s="201">
        <v>0</v>
      </c>
      <c r="AV98" s="201">
        <v>0</v>
      </c>
      <c r="AW98" s="201"/>
      <c r="AX98" s="151"/>
    </row>
    <row r="99" spans="2:60" ht="27.75" customHeight="1" x14ac:dyDescent="0.25">
      <c r="B99" s="5"/>
      <c r="C99" s="198"/>
      <c r="D99" s="199"/>
      <c r="E99" s="246"/>
      <c r="F99" s="161" t="s">
        <v>68</v>
      </c>
      <c r="G99" s="165"/>
      <c r="H99" s="45" t="s">
        <v>132</v>
      </c>
      <c r="I99" s="46"/>
      <c r="J99" s="46"/>
      <c r="K99" s="46"/>
      <c r="L99" s="46"/>
      <c r="M99" s="46"/>
      <c r="N99" s="46"/>
      <c r="O99" s="46"/>
      <c r="P99" s="46"/>
      <c r="Q99" s="46"/>
      <c r="R99" s="46"/>
      <c r="S99" s="46"/>
      <c r="T99" s="46"/>
      <c r="U99" s="46"/>
      <c r="V99" s="46"/>
      <c r="W99" s="46"/>
      <c r="X99" s="47"/>
      <c r="Y99" s="161" t="s">
        <v>133</v>
      </c>
      <c r="Z99" s="162"/>
      <c r="AA99" s="165"/>
      <c r="AB99" s="247">
        <v>0</v>
      </c>
      <c r="AC99" s="248"/>
      <c r="AD99" s="248"/>
      <c r="AE99" s="248"/>
      <c r="AF99" s="248"/>
      <c r="AG99" s="248"/>
      <c r="AH99" s="248"/>
      <c r="AI99" s="248"/>
      <c r="AJ99" s="248"/>
      <c r="AK99" s="248"/>
      <c r="AL99" s="248"/>
      <c r="AM99" s="249"/>
      <c r="AN99" s="201">
        <v>0</v>
      </c>
      <c r="AO99" s="201"/>
      <c r="AP99" s="201"/>
      <c r="AQ99" s="201"/>
      <c r="AR99" s="201"/>
      <c r="AS99" s="201"/>
      <c r="AT99" s="201"/>
      <c r="AU99" s="201"/>
      <c r="AV99" s="201"/>
      <c r="AW99" s="201"/>
      <c r="AX99" s="151"/>
      <c r="BA99" s="1">
        <f>IF(OR(MID(sheet1.EmployerCategory1,1,2)="Pu",MID(sheet1.EmployerCategory1,1,1)="O"),1,IF(OR(MID(sheet1.EmployerCategory1,1,1)="C",MID(sheet1.EmployerCategory1,1,1)="S"),2,0))</f>
        <v>0</v>
      </c>
    </row>
    <row r="100" spans="2:60" ht="66" customHeight="1" x14ac:dyDescent="0.25">
      <c r="B100" s="5"/>
      <c r="C100" s="198"/>
      <c r="D100" s="199"/>
      <c r="E100" s="246"/>
      <c r="F100" s="250" t="s">
        <v>134</v>
      </c>
      <c r="G100" s="251"/>
      <c r="H100" s="251"/>
      <c r="I100" s="251"/>
      <c r="J100" s="251"/>
      <c r="K100" s="251"/>
      <c r="L100" s="252"/>
      <c r="M100" s="253"/>
      <c r="N100" s="253"/>
      <c r="O100" s="253"/>
      <c r="P100" s="253"/>
      <c r="Q100" s="253"/>
      <c r="R100" s="253"/>
      <c r="S100" s="253"/>
      <c r="T100" s="253"/>
      <c r="U100" s="253"/>
      <c r="V100" s="253"/>
      <c r="W100" s="253"/>
      <c r="X100" s="254"/>
      <c r="Y100" s="255"/>
      <c r="Z100" s="255"/>
      <c r="AA100" s="255"/>
      <c r="AB100" s="255"/>
      <c r="AC100" s="255"/>
      <c r="AD100" s="255"/>
      <c r="AE100" s="255"/>
      <c r="AF100" s="255"/>
      <c r="AG100" s="255"/>
      <c r="AH100" s="255"/>
      <c r="AI100" s="255"/>
      <c r="AJ100" s="255"/>
      <c r="AK100" s="255"/>
      <c r="AL100" s="255"/>
      <c r="AM100" s="255"/>
      <c r="AN100" s="255"/>
      <c r="AO100" s="255"/>
      <c r="AP100" s="255"/>
      <c r="AQ100" s="255"/>
      <c r="AR100" s="255"/>
      <c r="AS100" s="255"/>
      <c r="AT100" s="255"/>
      <c r="AU100" s="255"/>
      <c r="AV100" s="255"/>
      <c r="AW100" s="255"/>
      <c r="AX100" s="151"/>
    </row>
    <row r="101" spans="2:60" ht="31.5" customHeight="1" x14ac:dyDescent="0.25">
      <c r="B101" s="5"/>
      <c r="C101" s="198"/>
      <c r="D101" s="199"/>
      <c r="E101" s="246"/>
      <c r="F101" s="156" t="s">
        <v>76</v>
      </c>
      <c r="G101" s="156"/>
      <c r="H101" s="45" t="s">
        <v>135</v>
      </c>
      <c r="I101" s="46"/>
      <c r="J101" s="46"/>
      <c r="K101" s="46"/>
      <c r="L101" s="46"/>
      <c r="M101" s="46"/>
      <c r="N101" s="46"/>
      <c r="O101" s="46"/>
      <c r="P101" s="46"/>
      <c r="Q101" s="46"/>
      <c r="R101" s="46"/>
      <c r="S101" s="46"/>
      <c r="T101" s="46"/>
      <c r="U101" s="46"/>
      <c r="V101" s="46"/>
      <c r="W101" s="46"/>
      <c r="X101" s="47"/>
      <c r="Y101" s="156" t="s">
        <v>136</v>
      </c>
      <c r="Z101" s="156"/>
      <c r="AA101" s="156"/>
      <c r="AB101" s="157"/>
      <c r="AC101" s="158"/>
      <c r="AD101" s="158"/>
      <c r="AE101" s="158"/>
      <c r="AF101" s="158"/>
      <c r="AG101" s="158"/>
      <c r="AH101" s="158"/>
      <c r="AI101" s="158"/>
      <c r="AJ101" s="158"/>
      <c r="AK101" s="158"/>
      <c r="AL101" s="158"/>
      <c r="AM101" s="159"/>
      <c r="AN101" s="201">
        <v>0</v>
      </c>
      <c r="AO101" s="201">
        <v>0</v>
      </c>
      <c r="AP101" s="201">
        <v>0</v>
      </c>
      <c r="AQ101" s="201">
        <v>0</v>
      </c>
      <c r="AR101" s="201">
        <v>0</v>
      </c>
      <c r="AS101" s="201">
        <v>0</v>
      </c>
      <c r="AT101" s="201">
        <v>0</v>
      </c>
      <c r="AU101" s="201">
        <v>0</v>
      </c>
      <c r="AV101" s="201">
        <v>0</v>
      </c>
      <c r="AW101" s="201"/>
      <c r="AX101" s="151"/>
    </row>
    <row r="102" spans="2:60" ht="27" hidden="1" customHeight="1" x14ac:dyDescent="0.25">
      <c r="B102" s="5"/>
      <c r="C102" s="198"/>
      <c r="D102" s="199"/>
      <c r="E102" s="246"/>
      <c r="F102" s="156" t="s">
        <v>137</v>
      </c>
      <c r="G102" s="156"/>
      <c r="H102" s="45" t="s">
        <v>138</v>
      </c>
      <c r="I102" s="46"/>
      <c r="J102" s="46"/>
      <c r="K102" s="46"/>
      <c r="L102" s="46"/>
      <c r="M102" s="46"/>
      <c r="N102" s="46"/>
      <c r="O102" s="46"/>
      <c r="P102" s="46"/>
      <c r="Q102" s="46"/>
      <c r="R102" s="46"/>
      <c r="S102" s="46"/>
      <c r="T102" s="46"/>
      <c r="U102" s="46"/>
      <c r="V102" s="46"/>
      <c r="W102" s="46"/>
      <c r="X102" s="46"/>
      <c r="Y102" s="156" t="s">
        <v>139</v>
      </c>
      <c r="Z102" s="156"/>
      <c r="AA102" s="156"/>
      <c r="AB102" s="157"/>
      <c r="AC102" s="158"/>
      <c r="AD102" s="158"/>
      <c r="AE102" s="158"/>
      <c r="AF102" s="158"/>
      <c r="AG102" s="158"/>
      <c r="AH102" s="158"/>
      <c r="AI102" s="158"/>
      <c r="AJ102" s="158"/>
      <c r="AK102" s="158"/>
      <c r="AL102" s="158"/>
      <c r="AM102" s="159"/>
      <c r="AN102" s="201">
        <v>0</v>
      </c>
      <c r="AO102" s="201">
        <v>0</v>
      </c>
      <c r="AP102" s="201"/>
      <c r="AQ102" s="201"/>
      <c r="AR102" s="201"/>
      <c r="AS102" s="201"/>
      <c r="AT102" s="201"/>
      <c r="AU102" s="201"/>
      <c r="AV102" s="201"/>
      <c r="AW102" s="201"/>
      <c r="AX102" s="151"/>
    </row>
    <row r="103" spans="2:60" ht="3" hidden="1" customHeight="1" x14ac:dyDescent="0.25">
      <c r="B103" s="5"/>
      <c r="C103" s="198"/>
      <c r="D103" s="199"/>
      <c r="E103" s="246"/>
      <c r="F103" s="256" t="s">
        <v>134</v>
      </c>
      <c r="G103" s="256"/>
      <c r="H103" s="256"/>
      <c r="I103" s="256"/>
      <c r="J103" s="256"/>
      <c r="K103" s="255"/>
      <c r="L103" s="255"/>
      <c r="M103" s="255"/>
      <c r="N103" s="255"/>
      <c r="O103" s="255"/>
      <c r="P103" s="255"/>
      <c r="Q103" s="255"/>
      <c r="R103" s="255"/>
      <c r="S103" s="255"/>
      <c r="T103" s="255"/>
      <c r="U103" s="255"/>
      <c r="V103" s="255"/>
      <c r="W103" s="255"/>
      <c r="X103" s="255"/>
      <c r="Y103" s="255"/>
      <c r="Z103" s="255"/>
      <c r="AA103" s="255"/>
      <c r="AB103" s="255"/>
      <c r="AC103" s="255"/>
      <c r="AD103" s="255"/>
      <c r="AE103" s="255"/>
      <c r="AF103" s="255"/>
      <c r="AG103" s="255"/>
      <c r="AH103" s="255"/>
      <c r="AI103" s="255"/>
      <c r="AJ103" s="255"/>
      <c r="AK103" s="255"/>
      <c r="AL103" s="255"/>
      <c r="AM103" s="255"/>
      <c r="AN103" s="255"/>
      <c r="AO103" s="255"/>
      <c r="AP103" s="255"/>
      <c r="AQ103" s="255"/>
      <c r="AR103" s="255"/>
      <c r="AS103" s="255"/>
      <c r="AT103" s="255"/>
      <c r="AU103" s="255"/>
      <c r="AV103" s="255"/>
      <c r="AW103" s="255"/>
      <c r="AX103" s="151"/>
    </row>
    <row r="104" spans="2:60" ht="55.5" customHeight="1" x14ac:dyDescent="0.25">
      <c r="B104" s="5"/>
      <c r="C104" s="198"/>
      <c r="D104" s="199"/>
      <c r="E104" s="246"/>
      <c r="F104" s="257" t="s">
        <v>137</v>
      </c>
      <c r="G104" s="258"/>
      <c r="H104" s="242" t="s">
        <v>140</v>
      </c>
      <c r="I104" s="243"/>
      <c r="J104" s="243"/>
      <c r="K104" s="243"/>
      <c r="L104" s="243"/>
      <c r="M104" s="243"/>
      <c r="N104" s="243"/>
      <c r="O104" s="243"/>
      <c r="P104" s="243"/>
      <c r="Q104" s="243"/>
      <c r="R104" s="243"/>
      <c r="S104" s="243"/>
      <c r="T104" s="243"/>
      <c r="U104" s="243"/>
      <c r="V104" s="243"/>
      <c r="W104" s="243"/>
      <c r="X104" s="243"/>
      <c r="Y104" s="35" t="s">
        <v>139</v>
      </c>
      <c r="Z104" s="36"/>
      <c r="AA104" s="37"/>
      <c r="AB104" s="148">
        <v>0</v>
      </c>
      <c r="AC104" s="149"/>
      <c r="AD104" s="149"/>
      <c r="AE104" s="149"/>
      <c r="AF104" s="149"/>
      <c r="AG104" s="149"/>
      <c r="AH104" s="149"/>
      <c r="AI104" s="149"/>
      <c r="AJ104" s="149"/>
      <c r="AK104" s="149"/>
      <c r="AL104" s="150"/>
      <c r="AM104" s="259"/>
      <c r="AN104" s="201">
        <v>0</v>
      </c>
      <c r="AO104" s="201"/>
      <c r="AP104" s="201"/>
      <c r="AQ104" s="201"/>
      <c r="AR104" s="201"/>
      <c r="AS104" s="201"/>
      <c r="AT104" s="201"/>
      <c r="AU104" s="201"/>
      <c r="AV104" s="201"/>
      <c r="AW104" s="201"/>
      <c r="AX104" s="151"/>
    </row>
    <row r="105" spans="2:60" ht="27" hidden="1" customHeight="1" x14ac:dyDescent="0.25">
      <c r="B105" s="5"/>
      <c r="C105" s="198"/>
      <c r="D105" s="199"/>
      <c r="E105" s="246"/>
      <c r="F105" s="260"/>
      <c r="G105" s="261"/>
      <c r="H105" s="45" t="s">
        <v>141</v>
      </c>
      <c r="I105" s="46"/>
      <c r="J105" s="47"/>
      <c r="K105" s="262" t="s">
        <v>30</v>
      </c>
      <c r="L105" s="263"/>
      <c r="M105" s="263"/>
      <c r="N105" s="263"/>
      <c r="O105" s="263"/>
      <c r="P105" s="263"/>
      <c r="Q105" s="263"/>
      <c r="R105" s="263"/>
      <c r="S105" s="263"/>
      <c r="T105" s="263"/>
      <c r="U105" s="263"/>
      <c r="V105" s="263"/>
      <c r="W105" s="263"/>
      <c r="X105" s="264"/>
      <c r="Y105" s="156" t="s">
        <v>142</v>
      </c>
      <c r="Z105" s="156"/>
      <c r="AA105" s="156"/>
      <c r="AB105" s="157"/>
      <c r="AC105" s="158"/>
      <c r="AD105" s="158"/>
      <c r="AE105" s="158"/>
      <c r="AF105" s="158"/>
      <c r="AG105" s="158"/>
      <c r="AH105" s="158"/>
      <c r="AI105" s="158"/>
      <c r="AJ105" s="158"/>
      <c r="AK105" s="158"/>
      <c r="AL105" s="158"/>
      <c r="AM105" s="159"/>
      <c r="AN105" s="265">
        <v>0</v>
      </c>
      <c r="AO105" s="265"/>
      <c r="AP105" s="265"/>
      <c r="AQ105" s="265"/>
      <c r="AR105" s="265"/>
      <c r="AS105" s="265"/>
      <c r="AT105" s="265"/>
      <c r="AU105" s="265"/>
      <c r="AV105" s="265"/>
      <c r="AW105" s="265"/>
      <c r="AX105" s="151"/>
      <c r="BB105" s="266" t="s">
        <v>143</v>
      </c>
      <c r="BC105" s="267"/>
      <c r="BD105" s="52">
        <f>SUM(IF(ISERROR(IncdSection80D),0,IncdSection80D),Temp80DC)</f>
        <v>0</v>
      </c>
      <c r="BE105" s="52" t="s">
        <v>144</v>
      </c>
      <c r="BF105" s="52">
        <f>MIN(100000,SUM(BD107,IF(ISERROR(IncdSection80DB),0,IncdSection80DB)))</f>
        <v>0</v>
      </c>
    </row>
    <row r="106" spans="2:60" ht="36" hidden="1" customHeight="1" x14ac:dyDescent="0.25">
      <c r="B106" s="5"/>
      <c r="C106" s="198"/>
      <c r="D106" s="199"/>
      <c r="E106" s="246"/>
      <c r="F106" s="260"/>
      <c r="G106" s="261"/>
      <c r="H106" s="45" t="s">
        <v>145</v>
      </c>
      <c r="I106" s="46"/>
      <c r="J106" s="47"/>
      <c r="K106" s="262" t="s">
        <v>30</v>
      </c>
      <c r="L106" s="263"/>
      <c r="M106" s="263"/>
      <c r="N106" s="263"/>
      <c r="O106" s="263"/>
      <c r="P106" s="263"/>
      <c r="Q106" s="263"/>
      <c r="R106" s="263"/>
      <c r="S106" s="263"/>
      <c r="T106" s="263"/>
      <c r="U106" s="263"/>
      <c r="V106" s="263"/>
      <c r="W106" s="263"/>
      <c r="X106" s="264"/>
      <c r="Y106" s="161" t="s">
        <v>146</v>
      </c>
      <c r="Z106" s="162"/>
      <c r="AA106" s="165"/>
      <c r="AB106" s="157"/>
      <c r="AC106" s="158"/>
      <c r="AD106" s="158"/>
      <c r="AE106" s="158"/>
      <c r="AF106" s="158"/>
      <c r="AG106" s="158"/>
      <c r="AH106" s="158"/>
      <c r="AI106" s="158"/>
      <c r="AJ106" s="158"/>
      <c r="AK106" s="158"/>
      <c r="AL106" s="158"/>
      <c r="AM106" s="259"/>
      <c r="AN106" s="268"/>
      <c r="AO106" s="269"/>
      <c r="AP106" s="269"/>
      <c r="AQ106" s="269"/>
      <c r="AR106" s="269"/>
      <c r="AS106" s="269"/>
      <c r="AT106" s="269"/>
      <c r="AU106" s="269"/>
      <c r="AV106" s="269"/>
      <c r="AW106" s="270"/>
      <c r="AX106" s="151"/>
      <c r="BB106" s="271" t="s">
        <v>147</v>
      </c>
      <c r="BC106" s="272"/>
      <c r="BD106" s="52">
        <f>IF(AND(MID(SELECT80D,1,1)="1",MID(SELECT80DC,1,1)="1"),1,IF(AND(MID(SELECT80D,1,1)="3",MID(SELECT80DC,1,1)="2"),2,IF(AND(MID(SELECT80D,1,1)="5",MID(SELECT80DC,1,1)="3"),3,IF(AND(MID(SELECT80D,1,1)="6",OR(MID(SELECT80DC,1,1)="1",MID(SELECT80DC,1,1)="2",MID(SELECT80DC,1,1)="3")),4,0))))</f>
        <v>0</v>
      </c>
    </row>
    <row r="107" spans="2:60" ht="16.5" hidden="1" customHeight="1" x14ac:dyDescent="0.25">
      <c r="B107" s="5"/>
      <c r="C107" s="198"/>
      <c r="D107" s="199"/>
      <c r="E107" s="246"/>
      <c r="F107" s="273"/>
      <c r="G107" s="274"/>
      <c r="H107" s="45" t="s">
        <v>148</v>
      </c>
      <c r="I107" s="46"/>
      <c r="J107" s="47"/>
      <c r="K107" s="262" t="s">
        <v>30</v>
      </c>
      <c r="L107" s="263"/>
      <c r="M107" s="263"/>
      <c r="N107" s="263"/>
      <c r="O107" s="263"/>
      <c r="P107" s="263"/>
      <c r="Q107" s="263"/>
      <c r="R107" s="263"/>
      <c r="S107" s="263"/>
      <c r="T107" s="263"/>
      <c r="U107" s="263"/>
      <c r="V107" s="263"/>
      <c r="W107" s="263"/>
      <c r="X107" s="264"/>
      <c r="Y107" s="161" t="s">
        <v>149</v>
      </c>
      <c r="Z107" s="162"/>
      <c r="AA107" s="165"/>
      <c r="AB107" s="157"/>
      <c r="AC107" s="158"/>
      <c r="AD107" s="158"/>
      <c r="AE107" s="158"/>
      <c r="AF107" s="158"/>
      <c r="AG107" s="158"/>
      <c r="AH107" s="158"/>
      <c r="AI107" s="158"/>
      <c r="AJ107" s="158"/>
      <c r="AK107" s="158"/>
      <c r="AL107" s="158"/>
      <c r="AM107" s="259"/>
      <c r="AN107" s="275"/>
      <c r="AO107" s="276"/>
      <c r="AP107" s="276"/>
      <c r="AQ107" s="276"/>
      <c r="AR107" s="276"/>
      <c r="AS107" s="276"/>
      <c r="AT107" s="276"/>
      <c r="AU107" s="276"/>
      <c r="AV107" s="276"/>
      <c r="AW107" s="277"/>
      <c r="AX107" s="151"/>
      <c r="BB107" s="271" t="s">
        <v>150</v>
      </c>
      <c r="BC107" s="272"/>
      <c r="BD107" s="52">
        <f>IF(BD106=1,MIN(25000,BD105),IF(BD106=2,MIN(25000,BD105),IF(BD106=3,MIN(50000,BD105),IF(BD106=4,MIN(75000,BD105),BD105))))</f>
        <v>0</v>
      </c>
      <c r="BG107" s="52" t="str">
        <f>MID(SELECT80DC,1,1)</f>
        <v>(</v>
      </c>
      <c r="BH107" s="52">
        <f>MIN(IF(BG107="1",5000,IF(BG107="2",5000,IF(BG107="3",5000,0))),TOTAL_INCOME,IF(IncD.Section80DC="",0,IncD.Section80DC))</f>
        <v>0</v>
      </c>
    </row>
    <row r="108" spans="2:60" ht="66.75" customHeight="1" x14ac:dyDescent="0.25">
      <c r="B108" s="5"/>
      <c r="C108" s="198"/>
      <c r="D108" s="199"/>
      <c r="E108" s="246"/>
      <c r="F108" s="278" t="s">
        <v>151</v>
      </c>
      <c r="G108" s="156"/>
      <c r="H108" s="242" t="s">
        <v>152</v>
      </c>
      <c r="I108" s="243"/>
      <c r="J108" s="243"/>
      <c r="K108" s="243"/>
      <c r="L108" s="243"/>
      <c r="M108" s="243"/>
      <c r="N108" s="243"/>
      <c r="O108" s="243"/>
      <c r="P108" s="243"/>
      <c r="Q108" s="243"/>
      <c r="R108" s="243"/>
      <c r="S108" s="243"/>
      <c r="T108" s="243"/>
      <c r="U108" s="243"/>
      <c r="V108" s="243"/>
      <c r="W108" s="243"/>
      <c r="X108" s="279"/>
      <c r="Y108" s="156" t="s">
        <v>153</v>
      </c>
      <c r="Z108" s="156"/>
      <c r="AA108" s="156"/>
      <c r="AB108" s="148">
        <v>0</v>
      </c>
      <c r="AC108" s="149"/>
      <c r="AD108" s="149"/>
      <c r="AE108" s="149"/>
      <c r="AF108" s="149"/>
      <c r="AG108" s="149"/>
      <c r="AH108" s="149"/>
      <c r="AI108" s="149"/>
      <c r="AJ108" s="149"/>
      <c r="AK108" s="149"/>
      <c r="AL108" s="150"/>
      <c r="AM108" s="280"/>
      <c r="AN108" s="201">
        <v>0</v>
      </c>
      <c r="AO108" s="201"/>
      <c r="AP108" s="201"/>
      <c r="AQ108" s="201"/>
      <c r="AR108" s="201"/>
      <c r="AS108" s="201"/>
      <c r="AT108" s="201"/>
      <c r="AU108" s="201"/>
      <c r="AV108" s="201"/>
      <c r="AW108" s="201"/>
      <c r="AX108" s="151"/>
      <c r="BG108" s="52" t="str">
        <f>MID(Naturedisability_80DD_v1,1,1)</f>
        <v/>
      </c>
      <c r="BH108" s="52">
        <f>IF(BG108="1",75000,IF(BG108="2",125000,0))</f>
        <v>0</v>
      </c>
    </row>
    <row r="109" spans="2:60" ht="39" customHeight="1" x14ac:dyDescent="0.25">
      <c r="B109" s="5"/>
      <c r="C109" s="198"/>
      <c r="D109" s="199"/>
      <c r="E109" s="246"/>
      <c r="F109" s="257" t="s">
        <v>154</v>
      </c>
      <c r="G109" s="258"/>
      <c r="H109" s="45" t="s">
        <v>155</v>
      </c>
      <c r="I109" s="46"/>
      <c r="J109" s="47"/>
      <c r="K109" s="278" t="s">
        <v>156</v>
      </c>
      <c r="L109" s="278"/>
      <c r="M109" s="278"/>
      <c r="N109" s="278"/>
      <c r="O109" s="278"/>
      <c r="P109" s="278"/>
      <c r="Q109" s="278"/>
      <c r="R109" s="278"/>
      <c r="S109" s="278"/>
      <c r="T109" s="278"/>
      <c r="U109" s="278"/>
      <c r="V109" s="278"/>
      <c r="W109" s="278"/>
      <c r="X109" s="278"/>
      <c r="Y109" s="257" t="s">
        <v>157</v>
      </c>
      <c r="Z109" s="281"/>
      <c r="AA109" s="258"/>
      <c r="AB109" s="282">
        <v>0</v>
      </c>
      <c r="AC109" s="283"/>
      <c r="AD109" s="283"/>
      <c r="AE109" s="283"/>
      <c r="AF109" s="283"/>
      <c r="AG109" s="283"/>
      <c r="AH109" s="283"/>
      <c r="AI109" s="283"/>
      <c r="AJ109" s="283"/>
      <c r="AK109" s="283"/>
      <c r="AL109" s="283"/>
      <c r="AM109" s="284"/>
      <c r="AN109" s="285">
        <v>0</v>
      </c>
      <c r="AO109" s="286"/>
      <c r="AP109" s="286"/>
      <c r="AQ109" s="286"/>
      <c r="AR109" s="286"/>
      <c r="AS109" s="286"/>
      <c r="AT109" s="286"/>
      <c r="AU109" s="286"/>
      <c r="AV109" s="286"/>
      <c r="AW109" s="287"/>
      <c r="AX109" s="151"/>
    </row>
    <row r="110" spans="2:60" ht="39" customHeight="1" x14ac:dyDescent="0.25">
      <c r="B110" s="5"/>
      <c r="C110" s="198"/>
      <c r="D110" s="199"/>
      <c r="E110" s="246"/>
      <c r="F110" s="273"/>
      <c r="G110" s="274"/>
      <c r="H110" s="288" t="s">
        <v>30</v>
      </c>
      <c r="I110" s="289"/>
      <c r="J110" s="289"/>
      <c r="K110" s="288" t="s">
        <v>30</v>
      </c>
      <c r="L110" s="289"/>
      <c r="M110" s="289"/>
      <c r="N110" s="289"/>
      <c r="O110" s="289"/>
      <c r="P110" s="289"/>
      <c r="Q110" s="289"/>
      <c r="R110" s="289"/>
      <c r="S110" s="289"/>
      <c r="T110" s="289"/>
      <c r="U110" s="289"/>
      <c r="V110" s="289"/>
      <c r="W110" s="289"/>
      <c r="X110" s="290"/>
      <c r="Y110" s="273"/>
      <c r="Z110" s="291"/>
      <c r="AA110" s="274"/>
      <c r="AB110" s="292"/>
      <c r="AC110" s="293"/>
      <c r="AD110" s="293"/>
      <c r="AE110" s="293"/>
      <c r="AF110" s="293"/>
      <c r="AG110" s="293"/>
      <c r="AH110" s="293"/>
      <c r="AI110" s="293"/>
      <c r="AJ110" s="293"/>
      <c r="AK110" s="293"/>
      <c r="AL110" s="293"/>
      <c r="AM110" s="294"/>
      <c r="AN110" s="295"/>
      <c r="AO110" s="296"/>
      <c r="AP110" s="296"/>
      <c r="AQ110" s="296"/>
      <c r="AR110" s="296"/>
      <c r="AS110" s="296"/>
      <c r="AT110" s="296"/>
      <c r="AU110" s="296"/>
      <c r="AV110" s="296"/>
      <c r="AW110" s="297"/>
      <c r="AX110" s="151"/>
    </row>
    <row r="111" spans="2:60" ht="15" customHeight="1" x14ac:dyDescent="0.25">
      <c r="B111" s="5"/>
      <c r="C111" s="198"/>
      <c r="D111" s="199"/>
      <c r="E111" s="246"/>
      <c r="F111" s="156" t="s">
        <v>59</v>
      </c>
      <c r="G111" s="156"/>
      <c r="H111" s="242" t="s">
        <v>158</v>
      </c>
      <c r="I111" s="298"/>
      <c r="J111" s="298"/>
      <c r="K111" s="298"/>
      <c r="L111" s="298"/>
      <c r="M111" s="298"/>
      <c r="N111" s="298"/>
      <c r="O111" s="298"/>
      <c r="P111" s="298"/>
      <c r="Q111" s="298"/>
      <c r="R111" s="298"/>
      <c r="S111" s="298"/>
      <c r="T111" s="298"/>
      <c r="U111" s="298"/>
      <c r="V111" s="298"/>
      <c r="W111" s="298"/>
      <c r="X111" s="298"/>
      <c r="Y111" s="156" t="s">
        <v>159</v>
      </c>
      <c r="Z111" s="156"/>
      <c r="AA111" s="156"/>
      <c r="AB111" s="244">
        <v>0</v>
      </c>
      <c r="AC111" s="149"/>
      <c r="AD111" s="149"/>
      <c r="AE111" s="149"/>
      <c r="AF111" s="149"/>
      <c r="AG111" s="149"/>
      <c r="AH111" s="149"/>
      <c r="AI111" s="149"/>
      <c r="AJ111" s="149"/>
      <c r="AK111" s="149"/>
      <c r="AL111" s="150"/>
      <c r="AM111" s="284"/>
      <c r="AN111" s="201">
        <v>0</v>
      </c>
      <c r="AO111" s="201"/>
      <c r="AP111" s="201"/>
      <c r="AQ111" s="201"/>
      <c r="AR111" s="201"/>
      <c r="AS111" s="201"/>
      <c r="AT111" s="201"/>
      <c r="AU111" s="201"/>
      <c r="AV111" s="201"/>
      <c r="AW111" s="201"/>
      <c r="AX111" s="151"/>
    </row>
    <row r="112" spans="2:60" ht="18" customHeight="1" x14ac:dyDescent="0.25">
      <c r="B112" s="5"/>
      <c r="C112" s="198"/>
      <c r="D112" s="199"/>
      <c r="E112" s="246"/>
      <c r="F112" s="156" t="s">
        <v>160</v>
      </c>
      <c r="G112" s="156"/>
      <c r="H112" s="242" t="s">
        <v>161</v>
      </c>
      <c r="I112" s="298"/>
      <c r="J112" s="298"/>
      <c r="K112" s="298"/>
      <c r="L112" s="298"/>
      <c r="M112" s="298"/>
      <c r="N112" s="298"/>
      <c r="O112" s="298"/>
      <c r="P112" s="298"/>
      <c r="Q112" s="298"/>
      <c r="R112" s="298"/>
      <c r="S112" s="298"/>
      <c r="T112" s="298"/>
      <c r="U112" s="298"/>
      <c r="V112" s="298"/>
      <c r="W112" s="298"/>
      <c r="X112" s="298"/>
      <c r="Y112" s="156" t="s">
        <v>162</v>
      </c>
      <c r="Z112" s="156"/>
      <c r="AA112" s="156"/>
      <c r="AB112" s="244">
        <v>0</v>
      </c>
      <c r="AC112" s="149"/>
      <c r="AD112" s="149"/>
      <c r="AE112" s="149"/>
      <c r="AF112" s="149"/>
      <c r="AG112" s="149"/>
      <c r="AH112" s="149"/>
      <c r="AI112" s="149"/>
      <c r="AJ112" s="149"/>
      <c r="AK112" s="149"/>
      <c r="AL112" s="150"/>
      <c r="AM112" s="284"/>
      <c r="AN112" s="201">
        <v>0</v>
      </c>
      <c r="AO112" s="201"/>
      <c r="AP112" s="201"/>
      <c r="AQ112" s="201"/>
      <c r="AR112" s="201"/>
      <c r="AS112" s="201"/>
      <c r="AT112" s="201"/>
      <c r="AU112" s="201"/>
      <c r="AV112" s="201"/>
      <c r="AW112" s="201"/>
      <c r="AX112" s="151"/>
    </row>
    <row r="113" spans="2:60" ht="31.35" customHeight="1" x14ac:dyDescent="0.25">
      <c r="B113" s="5"/>
      <c r="C113" s="198"/>
      <c r="D113" s="199"/>
      <c r="E113" s="246"/>
      <c r="F113" s="161" t="s">
        <v>163</v>
      </c>
      <c r="G113" s="165"/>
      <c r="H113" s="242" t="s">
        <v>164</v>
      </c>
      <c r="I113" s="298"/>
      <c r="J113" s="298"/>
      <c r="K113" s="298"/>
      <c r="L113" s="298"/>
      <c r="M113" s="298"/>
      <c r="N113" s="298"/>
      <c r="O113" s="298"/>
      <c r="P113" s="298"/>
      <c r="Q113" s="298"/>
      <c r="R113" s="298"/>
      <c r="S113" s="298"/>
      <c r="T113" s="298"/>
      <c r="U113" s="298"/>
      <c r="V113" s="298"/>
      <c r="W113" s="298"/>
      <c r="X113" s="298"/>
      <c r="Y113" s="161" t="s">
        <v>165</v>
      </c>
      <c r="Z113" s="162"/>
      <c r="AA113" s="165"/>
      <c r="AB113" s="244">
        <v>0</v>
      </c>
      <c r="AC113" s="149"/>
      <c r="AD113" s="149"/>
      <c r="AE113" s="149"/>
      <c r="AF113" s="149"/>
      <c r="AG113" s="149"/>
      <c r="AH113" s="149"/>
      <c r="AI113" s="149"/>
      <c r="AJ113" s="149"/>
      <c r="AK113" s="149"/>
      <c r="AL113" s="150"/>
      <c r="AM113" s="299"/>
      <c r="AN113" s="148">
        <v>0</v>
      </c>
      <c r="AO113" s="149"/>
      <c r="AP113" s="149"/>
      <c r="AQ113" s="149"/>
      <c r="AR113" s="149"/>
      <c r="AS113" s="149"/>
      <c r="AT113" s="149"/>
      <c r="AU113" s="149"/>
      <c r="AV113" s="149"/>
      <c r="AW113" s="150"/>
      <c r="AX113" s="151"/>
    </row>
    <row r="114" spans="2:60" ht="18" customHeight="1" x14ac:dyDescent="0.25">
      <c r="B114" s="5"/>
      <c r="C114" s="198"/>
      <c r="D114" s="199"/>
      <c r="E114" s="246"/>
      <c r="F114" s="161" t="s">
        <v>166</v>
      </c>
      <c r="G114" s="165"/>
      <c r="H114" s="242" t="s">
        <v>167</v>
      </c>
      <c r="I114" s="298"/>
      <c r="J114" s="298"/>
      <c r="K114" s="298"/>
      <c r="L114" s="298"/>
      <c r="M114" s="298"/>
      <c r="N114" s="298"/>
      <c r="O114" s="298"/>
      <c r="P114" s="298"/>
      <c r="Q114" s="298"/>
      <c r="R114" s="298"/>
      <c r="S114" s="298"/>
      <c r="T114" s="298"/>
      <c r="U114" s="298"/>
      <c r="V114" s="298"/>
      <c r="W114" s="298"/>
      <c r="X114" s="298"/>
      <c r="Y114" s="161" t="s">
        <v>168</v>
      </c>
      <c r="Z114" s="162"/>
      <c r="AA114" s="165"/>
      <c r="AB114" s="244">
        <v>0</v>
      </c>
      <c r="AC114" s="149"/>
      <c r="AD114" s="149"/>
      <c r="AE114" s="149"/>
      <c r="AF114" s="149"/>
      <c r="AG114" s="149"/>
      <c r="AH114" s="149"/>
      <c r="AI114" s="149"/>
      <c r="AJ114" s="149"/>
      <c r="AK114" s="149"/>
      <c r="AL114" s="150"/>
      <c r="AM114" s="299"/>
      <c r="AN114" s="148">
        <v>0</v>
      </c>
      <c r="AO114" s="149"/>
      <c r="AP114" s="149"/>
      <c r="AQ114" s="149"/>
      <c r="AR114" s="149"/>
      <c r="AS114" s="149"/>
      <c r="AT114" s="149"/>
      <c r="AU114" s="149"/>
      <c r="AV114" s="149"/>
      <c r="AW114" s="150"/>
      <c r="AX114" s="151"/>
    </row>
    <row r="115" spans="2:60" ht="24.75" customHeight="1" x14ac:dyDescent="0.25">
      <c r="B115" s="5"/>
      <c r="C115" s="198"/>
      <c r="D115" s="199"/>
      <c r="E115" s="246"/>
      <c r="F115" s="156" t="s">
        <v>169</v>
      </c>
      <c r="G115" s="156"/>
      <c r="H115" s="242" t="s">
        <v>170</v>
      </c>
      <c r="I115" s="298"/>
      <c r="J115" s="298"/>
      <c r="K115" s="298"/>
      <c r="L115" s="298"/>
      <c r="M115" s="298"/>
      <c r="N115" s="298"/>
      <c r="O115" s="298"/>
      <c r="P115" s="298"/>
      <c r="Q115" s="298"/>
      <c r="R115" s="298"/>
      <c r="S115" s="298"/>
      <c r="T115" s="298"/>
      <c r="U115" s="298"/>
      <c r="V115" s="298"/>
      <c r="W115" s="298"/>
      <c r="X115" s="298"/>
      <c r="Y115" s="156" t="s">
        <v>171</v>
      </c>
      <c r="Z115" s="156"/>
      <c r="AA115" s="156"/>
      <c r="AB115" s="300">
        <v>0</v>
      </c>
      <c r="AC115" s="301">
        <v>0</v>
      </c>
      <c r="AD115" s="301">
        <v>0</v>
      </c>
      <c r="AE115" s="301">
        <v>0</v>
      </c>
      <c r="AF115" s="301">
        <v>0</v>
      </c>
      <c r="AG115" s="301">
        <v>0</v>
      </c>
      <c r="AH115" s="301">
        <v>0</v>
      </c>
      <c r="AI115" s="301">
        <v>0</v>
      </c>
      <c r="AJ115" s="301">
        <v>0</v>
      </c>
      <c r="AK115" s="301">
        <v>0</v>
      </c>
      <c r="AL115" s="301">
        <v>0</v>
      </c>
      <c r="AM115" s="302">
        <v>0</v>
      </c>
      <c r="AN115" s="201">
        <v>0</v>
      </c>
      <c r="AO115" s="201"/>
      <c r="AP115" s="201"/>
      <c r="AQ115" s="201"/>
      <c r="AR115" s="201"/>
      <c r="AS115" s="201"/>
      <c r="AT115" s="201"/>
      <c r="AU115" s="201"/>
      <c r="AV115" s="201"/>
      <c r="AW115" s="201"/>
      <c r="AX115" s="151"/>
    </row>
    <row r="116" spans="2:60" ht="17.25" customHeight="1" x14ac:dyDescent="0.25">
      <c r="B116" s="5"/>
      <c r="C116" s="198"/>
      <c r="D116" s="199"/>
      <c r="E116" s="246"/>
      <c r="F116" s="156" t="s">
        <v>172</v>
      </c>
      <c r="G116" s="156"/>
      <c r="H116" s="145" t="s">
        <v>173</v>
      </c>
      <c r="I116" s="146"/>
      <c r="J116" s="146"/>
      <c r="K116" s="146"/>
      <c r="L116" s="146"/>
      <c r="M116" s="146"/>
      <c r="N116" s="146"/>
      <c r="O116" s="146"/>
      <c r="P116" s="146"/>
      <c r="Q116" s="146"/>
      <c r="R116" s="146"/>
      <c r="S116" s="146"/>
      <c r="T116" s="146"/>
      <c r="U116" s="146"/>
      <c r="V116" s="146"/>
      <c r="W116" s="146"/>
      <c r="X116" s="146"/>
      <c r="Y116" s="156" t="s">
        <v>174</v>
      </c>
      <c r="Z116" s="156"/>
      <c r="AA116" s="156"/>
      <c r="AB116" s="247">
        <v>0</v>
      </c>
      <c r="AC116" s="248"/>
      <c r="AD116" s="248"/>
      <c r="AE116" s="248"/>
      <c r="AF116" s="248"/>
      <c r="AG116" s="248"/>
      <c r="AH116" s="248"/>
      <c r="AI116" s="248"/>
      <c r="AJ116" s="248"/>
      <c r="AK116" s="248"/>
      <c r="AL116" s="248"/>
      <c r="AM116" s="249"/>
      <c r="AN116" s="201">
        <v>0</v>
      </c>
      <c r="AO116" s="201"/>
      <c r="AP116" s="201"/>
      <c r="AQ116" s="201"/>
      <c r="AR116" s="201"/>
      <c r="AS116" s="201"/>
      <c r="AT116" s="201"/>
      <c r="AU116" s="201"/>
      <c r="AV116" s="201"/>
      <c r="AW116" s="201"/>
      <c r="AX116" s="151"/>
    </row>
    <row r="117" spans="2:60" ht="31.5" customHeight="1" x14ac:dyDescent="0.25">
      <c r="B117" s="5"/>
      <c r="C117" s="198"/>
      <c r="D117" s="199"/>
      <c r="E117" s="246"/>
      <c r="F117" s="303" t="s">
        <v>175</v>
      </c>
      <c r="G117" s="304"/>
      <c r="H117" s="304"/>
      <c r="I117" s="304"/>
      <c r="J117" s="304"/>
      <c r="K117" s="305"/>
      <c r="L117" s="306"/>
      <c r="M117" s="307"/>
      <c r="N117" s="307"/>
      <c r="O117" s="307"/>
      <c r="P117" s="307"/>
      <c r="Q117" s="307"/>
      <c r="R117" s="307"/>
      <c r="S117" s="307"/>
      <c r="T117" s="307"/>
      <c r="U117" s="307"/>
      <c r="V117" s="307"/>
      <c r="W117" s="307"/>
      <c r="X117" s="308"/>
      <c r="Y117" s="255"/>
      <c r="Z117" s="255"/>
      <c r="AA117" s="255"/>
      <c r="AB117" s="255"/>
      <c r="AC117" s="255"/>
      <c r="AD117" s="255"/>
      <c r="AE117" s="255"/>
      <c r="AF117" s="255"/>
      <c r="AG117" s="255"/>
      <c r="AH117" s="255"/>
      <c r="AI117" s="255"/>
      <c r="AJ117" s="255"/>
      <c r="AK117" s="255"/>
      <c r="AL117" s="255"/>
      <c r="AM117" s="255"/>
      <c r="AN117" s="255"/>
      <c r="AO117" s="255"/>
      <c r="AP117" s="255"/>
      <c r="AQ117" s="255"/>
      <c r="AR117" s="255"/>
      <c r="AS117" s="255"/>
      <c r="AT117" s="255"/>
      <c r="AU117" s="255"/>
      <c r="AV117" s="255"/>
      <c r="AW117" s="255"/>
      <c r="AX117" s="151"/>
    </row>
    <row r="118" spans="2:60" ht="39.75" customHeight="1" x14ac:dyDescent="0.25">
      <c r="B118" s="5"/>
      <c r="C118" s="198"/>
      <c r="D118" s="199"/>
      <c r="E118" s="246"/>
      <c r="F118" s="156" t="s">
        <v>176</v>
      </c>
      <c r="G118" s="156"/>
      <c r="H118" s="242" t="s">
        <v>177</v>
      </c>
      <c r="I118" s="243"/>
      <c r="J118" s="243"/>
      <c r="K118" s="243"/>
      <c r="L118" s="243"/>
      <c r="M118" s="243"/>
      <c r="N118" s="243"/>
      <c r="O118" s="243"/>
      <c r="P118" s="243"/>
      <c r="Q118" s="243"/>
      <c r="R118" s="243"/>
      <c r="S118" s="243"/>
      <c r="T118" s="243"/>
      <c r="U118" s="243"/>
      <c r="V118" s="243"/>
      <c r="W118" s="243"/>
      <c r="X118" s="243"/>
      <c r="Y118" s="156" t="s">
        <v>178</v>
      </c>
      <c r="Z118" s="156"/>
      <c r="AA118" s="156"/>
      <c r="AB118" s="300">
        <v>0</v>
      </c>
      <c r="AC118" s="301"/>
      <c r="AD118" s="301"/>
      <c r="AE118" s="301"/>
      <c r="AF118" s="301"/>
      <c r="AG118" s="301"/>
      <c r="AH118" s="301"/>
      <c r="AI118" s="301"/>
      <c r="AJ118" s="301"/>
      <c r="AK118" s="301"/>
      <c r="AL118" s="301"/>
      <c r="AM118" s="302"/>
      <c r="AN118" s="201">
        <v>0</v>
      </c>
      <c r="AO118" s="201"/>
      <c r="AP118" s="201"/>
      <c r="AQ118" s="201"/>
      <c r="AR118" s="201"/>
      <c r="AS118" s="201"/>
      <c r="AT118" s="201"/>
      <c r="AU118" s="201"/>
      <c r="AV118" s="201"/>
      <c r="AW118" s="201"/>
      <c r="AX118" s="151"/>
    </row>
    <row r="119" spans="2:60" ht="38.25" customHeight="1" x14ac:dyDescent="0.25">
      <c r="B119" s="5"/>
      <c r="C119" s="198"/>
      <c r="D119" s="199"/>
      <c r="E119" s="246"/>
      <c r="F119" s="156" t="s">
        <v>179</v>
      </c>
      <c r="G119" s="156"/>
      <c r="H119" s="242" t="s">
        <v>180</v>
      </c>
      <c r="I119" s="243"/>
      <c r="J119" s="243"/>
      <c r="K119" s="243"/>
      <c r="L119" s="243"/>
      <c r="M119" s="243"/>
      <c r="N119" s="243"/>
      <c r="O119" s="243"/>
      <c r="P119" s="243"/>
      <c r="Q119" s="243"/>
      <c r="R119" s="243"/>
      <c r="S119" s="243"/>
      <c r="T119" s="243"/>
      <c r="U119" s="243"/>
      <c r="V119" s="243"/>
      <c r="W119" s="243"/>
      <c r="X119" s="243"/>
      <c r="Y119" s="156" t="s">
        <v>181</v>
      </c>
      <c r="Z119" s="156"/>
      <c r="AA119" s="156"/>
      <c r="AB119" s="300">
        <v>0</v>
      </c>
      <c r="AC119" s="301"/>
      <c r="AD119" s="301"/>
      <c r="AE119" s="301"/>
      <c r="AF119" s="301"/>
      <c r="AG119" s="301"/>
      <c r="AH119" s="301"/>
      <c r="AI119" s="301"/>
      <c r="AJ119" s="301"/>
      <c r="AK119" s="301"/>
      <c r="AL119" s="301"/>
      <c r="AM119" s="302"/>
      <c r="AN119" s="201">
        <v>0</v>
      </c>
      <c r="AO119" s="201"/>
      <c r="AP119" s="201"/>
      <c r="AQ119" s="201"/>
      <c r="AR119" s="201"/>
      <c r="AS119" s="201"/>
      <c r="AT119" s="201"/>
      <c r="AU119" s="201"/>
      <c r="AV119" s="201"/>
      <c r="AW119" s="201"/>
      <c r="AX119" s="151"/>
    </row>
    <row r="120" spans="2:60" ht="16.5" hidden="1" customHeight="1" x14ac:dyDescent="0.25">
      <c r="B120" s="5"/>
      <c r="C120" s="198"/>
      <c r="D120" s="199"/>
      <c r="E120" s="246"/>
      <c r="F120" s="156" t="s">
        <v>179</v>
      </c>
      <c r="G120" s="156"/>
      <c r="H120" s="45" t="s">
        <v>182</v>
      </c>
      <c r="I120" s="146"/>
      <c r="J120" s="146"/>
      <c r="K120" s="146"/>
      <c r="L120" s="146"/>
      <c r="M120" s="146"/>
      <c r="N120" s="146"/>
      <c r="O120" s="146"/>
      <c r="P120" s="146"/>
      <c r="Q120" s="146"/>
      <c r="R120" s="146"/>
      <c r="S120" s="146"/>
      <c r="T120" s="146"/>
      <c r="U120" s="146"/>
      <c r="V120" s="146"/>
      <c r="W120" s="146"/>
      <c r="X120" s="146"/>
      <c r="Y120" s="156" t="s">
        <v>181</v>
      </c>
      <c r="Z120" s="156"/>
      <c r="AA120" s="156"/>
      <c r="AB120" s="309"/>
      <c r="AC120" s="310"/>
      <c r="AD120" s="310"/>
      <c r="AE120" s="310"/>
      <c r="AF120" s="310"/>
      <c r="AG120" s="310"/>
      <c r="AH120" s="310"/>
      <c r="AI120" s="310"/>
      <c r="AJ120" s="310"/>
      <c r="AK120" s="310"/>
      <c r="AL120" s="310"/>
      <c r="AM120" s="311"/>
      <c r="AN120" s="201"/>
      <c r="AO120" s="201"/>
      <c r="AP120" s="201"/>
      <c r="AQ120" s="201"/>
      <c r="AR120" s="201"/>
      <c r="AS120" s="201"/>
      <c r="AT120" s="201"/>
      <c r="AU120" s="201"/>
      <c r="AV120" s="201"/>
      <c r="AW120" s="201"/>
      <c r="AX120" s="151"/>
    </row>
    <row r="121" spans="2:60" ht="0.75" hidden="1" customHeight="1" x14ac:dyDescent="0.25">
      <c r="B121" s="5"/>
      <c r="C121" s="198"/>
      <c r="D121" s="199"/>
      <c r="E121" s="246"/>
      <c r="F121" s="156" t="s">
        <v>183</v>
      </c>
      <c r="G121" s="156"/>
      <c r="H121" s="145" t="s">
        <v>184</v>
      </c>
      <c r="I121" s="146"/>
      <c r="J121" s="146"/>
      <c r="K121" s="146"/>
      <c r="L121" s="146"/>
      <c r="M121" s="146"/>
      <c r="N121" s="146"/>
      <c r="O121" s="146"/>
      <c r="P121" s="146"/>
      <c r="Q121" s="146"/>
      <c r="R121" s="146"/>
      <c r="S121" s="146"/>
      <c r="T121" s="146"/>
      <c r="U121" s="146"/>
      <c r="V121" s="146"/>
      <c r="W121" s="146"/>
      <c r="X121" s="146"/>
      <c r="Y121" s="156" t="s">
        <v>185</v>
      </c>
      <c r="Z121" s="156"/>
      <c r="AA121" s="156"/>
      <c r="AB121" s="309"/>
      <c r="AC121" s="310"/>
      <c r="AD121" s="310"/>
      <c r="AE121" s="310"/>
      <c r="AF121" s="310"/>
      <c r="AG121" s="310"/>
      <c r="AH121" s="310"/>
      <c r="AI121" s="310"/>
      <c r="AJ121" s="310"/>
      <c r="AK121" s="310"/>
      <c r="AL121" s="310"/>
      <c r="AM121" s="311"/>
      <c r="AN121" s="201"/>
      <c r="AO121" s="201"/>
      <c r="AP121" s="201"/>
      <c r="AQ121" s="201"/>
      <c r="AR121" s="201"/>
      <c r="AS121" s="201"/>
      <c r="AT121" s="201"/>
      <c r="AU121" s="201"/>
      <c r="AV121" s="201"/>
      <c r="AW121" s="201"/>
      <c r="AX121" s="151"/>
    </row>
    <row r="122" spans="2:60" ht="26.25" customHeight="1" x14ac:dyDescent="0.25">
      <c r="B122" s="5"/>
      <c r="C122" s="198"/>
      <c r="D122" s="199"/>
      <c r="E122" s="246"/>
      <c r="F122" s="156" t="s">
        <v>183</v>
      </c>
      <c r="G122" s="156"/>
      <c r="H122" s="45" t="s">
        <v>186</v>
      </c>
      <c r="I122" s="146"/>
      <c r="J122" s="146"/>
      <c r="K122" s="146"/>
      <c r="L122" s="146"/>
      <c r="M122" s="146"/>
      <c r="N122" s="146"/>
      <c r="O122" s="146"/>
      <c r="P122" s="146"/>
      <c r="Q122" s="146"/>
      <c r="R122" s="146"/>
      <c r="S122" s="146"/>
      <c r="T122" s="146"/>
      <c r="U122" s="146"/>
      <c r="V122" s="146"/>
      <c r="W122" s="146"/>
      <c r="X122" s="146"/>
      <c r="Y122" s="156" t="s">
        <v>185</v>
      </c>
      <c r="Z122" s="156"/>
      <c r="AA122" s="156"/>
      <c r="AB122" s="247">
        <v>0</v>
      </c>
      <c r="AC122" s="248"/>
      <c r="AD122" s="248"/>
      <c r="AE122" s="248"/>
      <c r="AF122" s="248"/>
      <c r="AG122" s="248"/>
      <c r="AH122" s="248"/>
      <c r="AI122" s="248"/>
      <c r="AJ122" s="248"/>
      <c r="AK122" s="248"/>
      <c r="AL122" s="248"/>
      <c r="AM122" s="312"/>
      <c r="AN122" s="201">
        <v>0</v>
      </c>
      <c r="AO122" s="201"/>
      <c r="AP122" s="201"/>
      <c r="AQ122" s="201"/>
      <c r="AR122" s="201"/>
      <c r="AS122" s="201"/>
      <c r="AT122" s="201"/>
      <c r="AU122" s="201"/>
      <c r="AV122" s="201"/>
      <c r="AW122" s="201"/>
      <c r="AX122" s="151"/>
      <c r="BD122" s="52">
        <f>SUM(Others.Amount_2_3)</f>
        <v>0</v>
      </c>
    </row>
    <row r="123" spans="2:60" ht="33.75" customHeight="1" x14ac:dyDescent="0.25">
      <c r="B123" s="5"/>
      <c r="C123" s="198"/>
      <c r="D123" s="199"/>
      <c r="E123" s="246"/>
      <c r="F123" s="161" t="s">
        <v>187</v>
      </c>
      <c r="G123" s="165"/>
      <c r="H123" s="45" t="s">
        <v>188</v>
      </c>
      <c r="I123" s="46"/>
      <c r="J123" s="46"/>
      <c r="K123" s="46"/>
      <c r="L123" s="46"/>
      <c r="M123" s="46"/>
      <c r="N123" s="46"/>
      <c r="O123" s="46"/>
      <c r="P123" s="46"/>
      <c r="Q123" s="46"/>
      <c r="R123" s="46"/>
      <c r="S123" s="46"/>
      <c r="T123" s="46"/>
      <c r="U123" s="46"/>
      <c r="V123" s="46"/>
      <c r="W123" s="46"/>
      <c r="X123" s="47"/>
      <c r="Y123" s="161" t="s">
        <v>189</v>
      </c>
      <c r="Z123" s="162"/>
      <c r="AA123" s="165"/>
      <c r="AB123" s="247">
        <v>0</v>
      </c>
      <c r="AC123" s="313"/>
      <c r="AD123" s="313"/>
      <c r="AE123" s="313"/>
      <c r="AF123" s="313"/>
      <c r="AG123" s="313"/>
      <c r="AH123" s="313"/>
      <c r="AI123" s="313"/>
      <c r="AJ123" s="313"/>
      <c r="AK123" s="313"/>
      <c r="AL123" s="313"/>
      <c r="AM123" s="259"/>
      <c r="AN123" s="148">
        <v>0</v>
      </c>
      <c r="AO123" s="149"/>
      <c r="AP123" s="149"/>
      <c r="AQ123" s="149"/>
      <c r="AR123" s="149"/>
      <c r="AS123" s="149"/>
      <c r="AT123" s="149"/>
      <c r="AU123" s="149"/>
      <c r="AV123" s="149"/>
      <c r="AW123" s="150"/>
      <c r="AX123" s="151"/>
      <c r="BD123" s="52">
        <f>SUM(Others.Amount_2_4,Others.Amount_2_5)</f>
        <v>0</v>
      </c>
    </row>
    <row r="124" spans="2:60" ht="27.75" customHeight="1" x14ac:dyDescent="0.25">
      <c r="B124" s="5"/>
      <c r="C124" s="198"/>
      <c r="D124" s="199"/>
      <c r="E124" s="314"/>
      <c r="F124" s="156" t="s">
        <v>190</v>
      </c>
      <c r="G124" s="156"/>
      <c r="H124" s="242" t="s">
        <v>191</v>
      </c>
      <c r="I124" s="243"/>
      <c r="J124" s="243"/>
      <c r="K124" s="243"/>
      <c r="L124" s="243"/>
      <c r="M124" s="243"/>
      <c r="N124" s="243"/>
      <c r="O124" s="243"/>
      <c r="P124" s="243"/>
      <c r="Q124" s="243"/>
      <c r="R124" s="243"/>
      <c r="S124" s="243"/>
      <c r="T124" s="243"/>
      <c r="U124" s="243"/>
      <c r="V124" s="243"/>
      <c r="W124" s="243"/>
      <c r="X124" s="279"/>
      <c r="Y124" s="156" t="s">
        <v>192</v>
      </c>
      <c r="Z124" s="156"/>
      <c r="AA124" s="156"/>
      <c r="AB124" s="148">
        <v>0</v>
      </c>
      <c r="AC124" s="149"/>
      <c r="AD124" s="149"/>
      <c r="AE124" s="149"/>
      <c r="AF124" s="149"/>
      <c r="AG124" s="149"/>
      <c r="AH124" s="149"/>
      <c r="AI124" s="149"/>
      <c r="AJ124" s="149"/>
      <c r="AK124" s="149"/>
      <c r="AL124" s="150"/>
      <c r="AM124" s="280"/>
      <c r="AN124" s="201">
        <v>0</v>
      </c>
      <c r="AO124" s="201"/>
      <c r="AP124" s="201"/>
      <c r="AQ124" s="201"/>
      <c r="AR124" s="201"/>
      <c r="AS124" s="201"/>
      <c r="AT124" s="201"/>
      <c r="AU124" s="201"/>
      <c r="AV124" s="201"/>
      <c r="AW124" s="315"/>
      <c r="AX124" s="151"/>
      <c r="BG124" s="52" t="str">
        <f>MID(Naturedisability_80U_v1,1,1)</f>
        <v/>
      </c>
      <c r="BH124" s="52">
        <f>IF(BG124="1",75000,IF(BG124="2",125000,0))</f>
        <v>0</v>
      </c>
    </row>
    <row r="125" spans="2:60" ht="27.75" customHeight="1" x14ac:dyDescent="0.25">
      <c r="B125" s="5"/>
      <c r="C125" s="198"/>
      <c r="D125" s="199"/>
      <c r="E125" s="316"/>
      <c r="F125" s="156" t="s">
        <v>193</v>
      </c>
      <c r="G125" s="156"/>
      <c r="H125" s="45" t="s">
        <v>194</v>
      </c>
      <c r="I125" s="46"/>
      <c r="J125" s="46"/>
      <c r="K125" s="46"/>
      <c r="L125" s="46"/>
      <c r="M125" s="46"/>
      <c r="N125" s="46"/>
      <c r="O125" s="46"/>
      <c r="P125" s="46"/>
      <c r="Q125" s="46"/>
      <c r="R125" s="46"/>
      <c r="S125" s="46"/>
      <c r="T125" s="46"/>
      <c r="U125" s="46"/>
      <c r="V125" s="46"/>
      <c r="W125" s="46"/>
      <c r="X125" s="47"/>
      <c r="Y125" s="156" t="s">
        <v>195</v>
      </c>
      <c r="Z125" s="156"/>
      <c r="AA125" s="156"/>
      <c r="AB125" s="317">
        <v>0</v>
      </c>
      <c r="AC125" s="313"/>
      <c r="AD125" s="313"/>
      <c r="AE125" s="313"/>
      <c r="AF125" s="313"/>
      <c r="AG125" s="313"/>
      <c r="AH125" s="313"/>
      <c r="AI125" s="313"/>
      <c r="AJ125" s="313"/>
      <c r="AK125" s="313"/>
      <c r="AL125" s="313"/>
      <c r="AM125" s="280"/>
      <c r="AN125" s="201">
        <v>0</v>
      </c>
      <c r="AO125" s="201"/>
      <c r="AP125" s="201"/>
      <c r="AQ125" s="201"/>
      <c r="AR125" s="201"/>
      <c r="AS125" s="201"/>
      <c r="AT125" s="201"/>
      <c r="AU125" s="201"/>
      <c r="AV125" s="201"/>
      <c r="AW125" s="315"/>
      <c r="AX125" s="151"/>
      <c r="BG125" s="52" t="str">
        <f>MID(SELECT80U,1,1)</f>
        <v/>
      </c>
      <c r="BH125" s="52">
        <f>IF(BG125="1",75000,IF(BG125="2",125000,0))</f>
        <v>0</v>
      </c>
    </row>
    <row r="126" spans="2:60" ht="31.5" customHeight="1" x14ac:dyDescent="0.25">
      <c r="B126" s="5"/>
      <c r="C126" s="198"/>
      <c r="D126" s="199"/>
      <c r="E126" s="316"/>
      <c r="F126" s="156" t="s">
        <v>196</v>
      </c>
      <c r="G126" s="156"/>
      <c r="H126" s="45" t="s">
        <v>197</v>
      </c>
      <c r="I126" s="46"/>
      <c r="J126" s="46"/>
      <c r="K126" s="46"/>
      <c r="L126" s="46"/>
      <c r="M126" s="46"/>
      <c r="N126" s="46"/>
      <c r="O126" s="46"/>
      <c r="P126" s="46"/>
      <c r="Q126" s="46"/>
      <c r="R126" s="46"/>
      <c r="S126" s="46"/>
      <c r="T126" s="46"/>
      <c r="U126" s="46"/>
      <c r="V126" s="46"/>
      <c r="W126" s="46"/>
      <c r="X126" s="47"/>
      <c r="Y126" s="156" t="s">
        <v>198</v>
      </c>
      <c r="Z126" s="156"/>
      <c r="AA126" s="156"/>
      <c r="AB126" s="317"/>
      <c r="AC126" s="313"/>
      <c r="AD126" s="313"/>
      <c r="AE126" s="313"/>
      <c r="AF126" s="313"/>
      <c r="AG126" s="313"/>
      <c r="AH126" s="313"/>
      <c r="AI126" s="313"/>
      <c r="AJ126" s="313"/>
      <c r="AK126" s="313"/>
      <c r="AL126" s="313"/>
      <c r="AM126" s="280"/>
      <c r="AN126" s="317"/>
      <c r="AO126" s="313"/>
      <c r="AP126" s="313"/>
      <c r="AQ126" s="313"/>
      <c r="AR126" s="313"/>
      <c r="AS126" s="313"/>
      <c r="AT126" s="313"/>
      <c r="AU126" s="313"/>
      <c r="AV126" s="313"/>
      <c r="AW126" s="318"/>
      <c r="AX126" s="151"/>
    </row>
    <row r="127" spans="2:60" ht="20.100000000000001" customHeight="1" x14ac:dyDescent="0.25">
      <c r="B127" s="5"/>
      <c r="C127" s="203"/>
      <c r="D127" s="204"/>
      <c r="E127" s="231">
        <v>6</v>
      </c>
      <c r="F127" s="145" t="s">
        <v>199</v>
      </c>
      <c r="G127" s="146"/>
      <c r="H127" s="146"/>
      <c r="I127" s="146"/>
      <c r="J127" s="146"/>
      <c r="K127" s="146"/>
      <c r="L127" s="146"/>
      <c r="M127" s="146"/>
      <c r="N127" s="146"/>
      <c r="O127" s="146"/>
      <c r="P127" s="146"/>
      <c r="Q127" s="146"/>
      <c r="R127" s="146"/>
      <c r="S127" s="146"/>
      <c r="T127" s="146"/>
      <c r="U127" s="146"/>
      <c r="V127" s="146"/>
      <c r="W127" s="146"/>
      <c r="X127" s="147"/>
      <c r="Y127" s="156">
        <v>6</v>
      </c>
      <c r="Z127" s="156"/>
      <c r="AA127" s="156"/>
      <c r="AB127" s="148">
        <v>0</v>
      </c>
      <c r="AC127" s="149">
        <v>0</v>
      </c>
      <c r="AD127" s="149">
        <v>0</v>
      </c>
      <c r="AE127" s="149">
        <v>0</v>
      </c>
      <c r="AF127" s="149">
        <v>0</v>
      </c>
      <c r="AG127" s="149">
        <v>0</v>
      </c>
      <c r="AH127" s="149">
        <v>0</v>
      </c>
      <c r="AI127" s="149">
        <v>0</v>
      </c>
      <c r="AJ127" s="149">
        <v>0</v>
      </c>
      <c r="AK127" s="149">
        <v>0</v>
      </c>
      <c r="AL127" s="150">
        <v>0</v>
      </c>
      <c r="AM127" s="319">
        <v>0</v>
      </c>
      <c r="AN127" s="193">
        <v>6</v>
      </c>
      <c r="AO127" s="148">
        <v>0</v>
      </c>
      <c r="AP127" s="149"/>
      <c r="AQ127" s="149"/>
      <c r="AR127" s="149"/>
      <c r="AS127" s="149"/>
      <c r="AT127" s="149"/>
      <c r="AU127" s="149"/>
      <c r="AV127" s="149"/>
      <c r="AW127" s="150"/>
      <c r="AX127" s="320"/>
      <c r="AY127" s="221"/>
    </row>
    <row r="128" spans="2:60" ht="15" hidden="1" customHeight="1" x14ac:dyDescent="0.25">
      <c r="B128" s="5"/>
      <c r="C128" s="206"/>
      <c r="D128" s="207"/>
      <c r="E128" s="321">
        <v>7</v>
      </c>
      <c r="F128" s="322" t="s">
        <v>200</v>
      </c>
      <c r="G128" s="323"/>
      <c r="H128" s="323"/>
      <c r="I128" s="323"/>
      <c r="J128" s="323"/>
      <c r="K128" s="323"/>
      <c r="L128" s="323"/>
      <c r="M128" s="323"/>
      <c r="N128" s="323"/>
      <c r="O128" s="323"/>
      <c r="P128" s="323"/>
      <c r="Q128" s="323"/>
      <c r="R128" s="323"/>
      <c r="S128" s="323"/>
      <c r="T128" s="323"/>
      <c r="U128" s="323"/>
      <c r="V128" s="323"/>
      <c r="W128" s="323"/>
      <c r="X128" s="323"/>
      <c r="Y128" s="323"/>
      <c r="Z128" s="323"/>
      <c r="AA128" s="323"/>
      <c r="AB128" s="323"/>
      <c r="AC128" s="323"/>
      <c r="AD128" s="323"/>
      <c r="AE128" s="323"/>
      <c r="AF128" s="323"/>
      <c r="AG128" s="323"/>
      <c r="AH128" s="323"/>
      <c r="AI128" s="323"/>
      <c r="AJ128" s="323"/>
      <c r="AK128" s="323"/>
      <c r="AL128" s="323"/>
      <c r="AM128" s="324"/>
      <c r="AN128" s="325">
        <v>7</v>
      </c>
      <c r="AO128" s="148">
        <v>0</v>
      </c>
      <c r="AP128" s="149"/>
      <c r="AQ128" s="149"/>
      <c r="AR128" s="149"/>
      <c r="AS128" s="149"/>
      <c r="AT128" s="149"/>
      <c r="AU128" s="149"/>
      <c r="AV128" s="149"/>
      <c r="AW128" s="150"/>
      <c r="AX128" s="326" t="s">
        <v>201</v>
      </c>
    </row>
    <row r="129" spans="2:60" ht="17.25" customHeight="1" x14ac:dyDescent="0.25">
      <c r="B129" s="5"/>
      <c r="C129" s="206"/>
      <c r="D129" s="207"/>
      <c r="E129" s="327">
        <v>7</v>
      </c>
      <c r="F129" s="322" t="s">
        <v>200</v>
      </c>
      <c r="G129" s="323"/>
      <c r="H129" s="323"/>
      <c r="I129" s="323"/>
      <c r="J129" s="323"/>
      <c r="K129" s="323"/>
      <c r="L129" s="323"/>
      <c r="M129" s="323"/>
      <c r="N129" s="323"/>
      <c r="O129" s="323"/>
      <c r="P129" s="323"/>
      <c r="Q129" s="323"/>
      <c r="R129" s="323"/>
      <c r="S129" s="323"/>
      <c r="T129" s="323"/>
      <c r="U129" s="323"/>
      <c r="V129" s="323"/>
      <c r="W129" s="323"/>
      <c r="X129" s="323"/>
      <c r="Y129" s="323"/>
      <c r="Z129" s="323"/>
      <c r="AA129" s="323"/>
      <c r="AB129" s="323"/>
      <c r="AC129" s="323"/>
      <c r="AD129" s="323"/>
      <c r="AE129" s="323"/>
      <c r="AF129" s="323"/>
      <c r="AG129" s="323"/>
      <c r="AH129" s="323"/>
      <c r="AI129" s="323"/>
      <c r="AJ129" s="323"/>
      <c r="AK129" s="323"/>
      <c r="AL129" s="323"/>
      <c r="AM129" s="324"/>
      <c r="AN129" s="328">
        <v>7</v>
      </c>
      <c r="AO129" s="148">
        <v>0</v>
      </c>
      <c r="AP129" s="149"/>
      <c r="AQ129" s="149"/>
      <c r="AR129" s="149"/>
      <c r="AS129" s="149"/>
      <c r="AT129" s="149"/>
      <c r="AU129" s="149"/>
      <c r="AV129" s="149"/>
      <c r="AW129" s="150"/>
      <c r="AX129" s="151"/>
    </row>
    <row r="130" spans="2:60" ht="17.25" customHeight="1" x14ac:dyDescent="0.25">
      <c r="B130" s="5"/>
      <c r="C130" s="329"/>
      <c r="D130" s="330"/>
      <c r="E130" s="143"/>
      <c r="F130" s="145" t="s">
        <v>202</v>
      </c>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7"/>
      <c r="AX130" s="151"/>
    </row>
    <row r="131" spans="2:60" ht="17.25" customHeight="1" x14ac:dyDescent="0.25">
      <c r="B131" s="5"/>
      <c r="C131" s="206"/>
      <c r="D131" s="207"/>
      <c r="E131" s="170"/>
      <c r="F131" s="161" t="s">
        <v>80</v>
      </c>
      <c r="G131" s="165"/>
      <c r="H131" s="161" t="s">
        <v>107</v>
      </c>
      <c r="I131" s="162"/>
      <c r="J131" s="162"/>
      <c r="K131" s="162"/>
      <c r="L131" s="162"/>
      <c r="M131" s="162"/>
      <c r="N131" s="162"/>
      <c r="O131" s="162"/>
      <c r="P131" s="162"/>
      <c r="Q131" s="162"/>
      <c r="R131" s="162"/>
      <c r="S131" s="165"/>
      <c r="T131" s="161" t="s">
        <v>82</v>
      </c>
      <c r="U131" s="162"/>
      <c r="V131" s="162"/>
      <c r="W131" s="162"/>
      <c r="X131" s="162"/>
      <c r="Y131" s="162"/>
      <c r="Z131" s="162"/>
      <c r="AA131" s="162"/>
      <c r="AB131" s="162"/>
      <c r="AC131" s="162"/>
      <c r="AD131" s="162"/>
      <c r="AE131" s="162"/>
      <c r="AF131" s="165"/>
      <c r="AG131" s="331"/>
      <c r="AH131" s="161" t="s">
        <v>72</v>
      </c>
      <c r="AI131" s="162"/>
      <c r="AJ131" s="162"/>
      <c r="AK131" s="162"/>
      <c r="AL131" s="162"/>
      <c r="AM131" s="162"/>
      <c r="AN131" s="162"/>
      <c r="AO131" s="162"/>
      <c r="AP131" s="162"/>
      <c r="AQ131" s="162"/>
      <c r="AR131" s="162"/>
      <c r="AS131" s="162"/>
      <c r="AT131" s="162"/>
      <c r="AU131" s="162"/>
      <c r="AV131" s="162"/>
      <c r="AW131" s="165"/>
      <c r="AX131" s="151"/>
    </row>
    <row r="132" spans="2:60" ht="53.25" customHeight="1" x14ac:dyDescent="0.25">
      <c r="B132" s="5"/>
      <c r="C132" s="206"/>
      <c r="D132" s="207"/>
      <c r="E132" s="170"/>
      <c r="F132" s="161">
        <v>1</v>
      </c>
      <c r="G132" s="165"/>
      <c r="H132" s="171" t="s">
        <v>30</v>
      </c>
      <c r="I132" s="172"/>
      <c r="J132" s="172"/>
      <c r="K132" s="172"/>
      <c r="L132" s="172"/>
      <c r="M132" s="172"/>
      <c r="N132" s="172"/>
      <c r="O132" s="172"/>
      <c r="P132" s="172"/>
      <c r="Q132" s="172"/>
      <c r="R132" s="172"/>
      <c r="S132" s="173"/>
      <c r="T132" s="89" t="s">
        <v>203</v>
      </c>
      <c r="U132" s="332"/>
      <c r="V132" s="332"/>
      <c r="W132" s="332"/>
      <c r="X132" s="332"/>
      <c r="Y132" s="332"/>
      <c r="Z132" s="332"/>
      <c r="AA132" s="332"/>
      <c r="AB132" s="332"/>
      <c r="AC132" s="332"/>
      <c r="AD132" s="332"/>
      <c r="AE132" s="332"/>
      <c r="AF132" s="90"/>
      <c r="AG132" s="333"/>
      <c r="AH132" s="157"/>
      <c r="AI132" s="158"/>
      <c r="AJ132" s="158"/>
      <c r="AK132" s="158"/>
      <c r="AL132" s="158"/>
      <c r="AM132" s="158"/>
      <c r="AN132" s="158"/>
      <c r="AO132" s="158"/>
      <c r="AP132" s="158"/>
      <c r="AQ132" s="158"/>
      <c r="AR132" s="158"/>
      <c r="AS132" s="158"/>
      <c r="AT132" s="158"/>
      <c r="AU132" s="158"/>
      <c r="AV132" s="158"/>
      <c r="AW132" s="159"/>
      <c r="AX132" s="151"/>
    </row>
    <row r="133" spans="2:60" ht="56.25" customHeight="1" x14ac:dyDescent="0.25">
      <c r="B133" s="5"/>
      <c r="C133" s="206"/>
      <c r="D133" s="207"/>
      <c r="E133" s="170"/>
      <c r="F133" s="161">
        <f>F132+1</f>
        <v>2</v>
      </c>
      <c r="G133" s="165"/>
      <c r="H133" s="171" t="s">
        <v>30</v>
      </c>
      <c r="I133" s="172"/>
      <c r="J133" s="172"/>
      <c r="K133" s="172"/>
      <c r="L133" s="172"/>
      <c r="M133" s="172"/>
      <c r="N133" s="172"/>
      <c r="O133" s="172"/>
      <c r="P133" s="172"/>
      <c r="Q133" s="172"/>
      <c r="R133" s="172"/>
      <c r="S133" s="173"/>
      <c r="T133" s="89" t="s">
        <v>203</v>
      </c>
      <c r="U133" s="332"/>
      <c r="V133" s="332"/>
      <c r="W133" s="332"/>
      <c r="X133" s="332"/>
      <c r="Y133" s="332"/>
      <c r="Z133" s="332"/>
      <c r="AA133" s="332"/>
      <c r="AB133" s="332"/>
      <c r="AC133" s="332"/>
      <c r="AD133" s="332"/>
      <c r="AE133" s="332"/>
      <c r="AF133" s="90"/>
      <c r="AG133" s="333"/>
      <c r="AH133" s="334"/>
      <c r="AI133" s="335"/>
      <c r="AJ133" s="335"/>
      <c r="AK133" s="335"/>
      <c r="AL133" s="335"/>
      <c r="AM133" s="335"/>
      <c r="AN133" s="335"/>
      <c r="AO133" s="335"/>
      <c r="AP133" s="335"/>
      <c r="AQ133" s="335"/>
      <c r="AR133" s="335"/>
      <c r="AS133" s="335"/>
      <c r="AT133" s="335"/>
      <c r="AU133" s="335"/>
      <c r="AV133" s="335"/>
      <c r="AW133" s="336"/>
      <c r="AX133" s="151"/>
    </row>
    <row r="134" spans="2:60" ht="30" customHeight="1" x14ac:dyDescent="0.25">
      <c r="B134" s="5"/>
      <c r="C134" s="206"/>
      <c r="D134" s="207"/>
      <c r="E134" s="170"/>
      <c r="F134" s="322"/>
      <c r="G134" s="323"/>
      <c r="H134" s="323"/>
      <c r="I134" s="323"/>
      <c r="J134" s="323"/>
      <c r="K134" s="323"/>
      <c r="L134" s="323"/>
      <c r="M134" s="323"/>
      <c r="N134" s="323"/>
      <c r="O134" s="323"/>
      <c r="P134" s="323"/>
      <c r="Q134" s="323"/>
      <c r="R134" s="323"/>
      <c r="S134" s="323"/>
      <c r="T134" s="323"/>
      <c r="U134" s="323"/>
      <c r="V134" s="323"/>
      <c r="W134" s="323"/>
      <c r="X134" s="323"/>
      <c r="Y134" s="323"/>
      <c r="Z134" s="323"/>
      <c r="AA134" s="323"/>
      <c r="AB134" s="323"/>
      <c r="AC134" s="323"/>
      <c r="AD134" s="323"/>
      <c r="AE134" s="323"/>
      <c r="AF134" s="323"/>
      <c r="AG134" s="323"/>
      <c r="AH134" s="323"/>
      <c r="AI134" s="323"/>
      <c r="AJ134" s="323"/>
      <c r="AK134" s="323"/>
      <c r="AL134" s="323"/>
      <c r="AM134" s="323"/>
      <c r="AN134" s="323"/>
      <c r="AO134" s="323"/>
      <c r="AP134" s="323"/>
      <c r="AQ134" s="323"/>
      <c r="AR134" s="323"/>
      <c r="AS134" s="323"/>
      <c r="AT134" s="323"/>
      <c r="AU134" s="323"/>
      <c r="AV134" s="323"/>
      <c r="AW134" s="324"/>
      <c r="AX134" s="151"/>
    </row>
    <row r="135" spans="2:60" ht="19.350000000000001" customHeight="1" x14ac:dyDescent="0.25">
      <c r="B135" s="5"/>
      <c r="C135" s="223"/>
      <c r="D135" s="224"/>
      <c r="E135" s="192"/>
      <c r="F135" s="145" t="s">
        <v>204</v>
      </c>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337"/>
      <c r="AN135" s="338"/>
      <c r="AO135" s="339">
        <v>0</v>
      </c>
      <c r="AP135" s="340"/>
      <c r="AQ135" s="340"/>
      <c r="AR135" s="340"/>
      <c r="AS135" s="340"/>
      <c r="AT135" s="340"/>
      <c r="AU135" s="340"/>
      <c r="AV135" s="340"/>
      <c r="AW135" s="341"/>
      <c r="AX135" s="151"/>
    </row>
    <row r="136" spans="2:60" ht="19.5" customHeight="1" x14ac:dyDescent="0.25">
      <c r="B136" s="5"/>
      <c r="C136" s="342"/>
      <c r="D136" s="343"/>
      <c r="E136" s="327" t="s">
        <v>205</v>
      </c>
      <c r="F136" s="145" t="s">
        <v>206</v>
      </c>
      <c r="G136" s="146"/>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c r="AL136" s="146"/>
      <c r="AM136" s="337"/>
      <c r="AN136" s="338"/>
      <c r="AO136" s="344"/>
      <c r="AP136" s="345"/>
      <c r="AQ136" s="345"/>
      <c r="AR136" s="345"/>
      <c r="AS136" s="345"/>
      <c r="AT136" s="345"/>
      <c r="AU136" s="345"/>
      <c r="AV136" s="345"/>
      <c r="AW136" s="346"/>
      <c r="AX136" s="151"/>
    </row>
    <row r="137" spans="2:60" ht="19.5" customHeight="1" x14ac:dyDescent="0.25">
      <c r="B137" s="5"/>
      <c r="C137" s="347"/>
      <c r="D137" s="348"/>
      <c r="E137" s="200"/>
      <c r="F137" s="233" t="s">
        <v>59</v>
      </c>
      <c r="G137" s="349" t="s">
        <v>207</v>
      </c>
      <c r="H137" s="350"/>
      <c r="I137" s="350"/>
      <c r="J137" s="350"/>
      <c r="K137" s="350"/>
      <c r="L137" s="350"/>
      <c r="M137" s="350"/>
      <c r="N137" s="350"/>
      <c r="O137" s="350"/>
      <c r="P137" s="350"/>
      <c r="Q137" s="350"/>
      <c r="R137" s="350"/>
      <c r="S137" s="350"/>
      <c r="T137" s="350"/>
      <c r="U137" s="350"/>
      <c r="V137" s="350"/>
      <c r="W137" s="350"/>
      <c r="X137" s="350"/>
      <c r="Y137" s="350"/>
      <c r="Z137" s="350"/>
      <c r="AA137" s="350"/>
      <c r="AB137" s="350"/>
      <c r="AC137" s="350"/>
      <c r="AD137" s="350"/>
      <c r="AE137" s="350"/>
      <c r="AF137" s="350"/>
      <c r="AG137" s="350"/>
      <c r="AH137" s="350"/>
      <c r="AI137" s="350"/>
      <c r="AJ137" s="350"/>
      <c r="AK137" s="350"/>
      <c r="AL137" s="351"/>
      <c r="AM137" s="337"/>
      <c r="AN137" s="193" t="s">
        <v>59</v>
      </c>
      <c r="AO137" s="352">
        <v>0</v>
      </c>
      <c r="AP137" s="353"/>
      <c r="AQ137" s="353"/>
      <c r="AR137" s="353"/>
      <c r="AS137" s="353"/>
      <c r="AT137" s="353"/>
      <c r="AU137" s="353"/>
      <c r="AV137" s="353"/>
      <c r="AW137" s="354"/>
      <c r="AX137" s="151"/>
    </row>
    <row r="138" spans="2:60" ht="19.5" customHeight="1" x14ac:dyDescent="0.25">
      <c r="B138" s="5"/>
      <c r="C138" s="347"/>
      <c r="D138" s="348"/>
      <c r="E138" s="200"/>
      <c r="F138" s="233" t="s">
        <v>78</v>
      </c>
      <c r="G138" s="349" t="s">
        <v>208</v>
      </c>
      <c r="H138" s="350"/>
      <c r="I138" s="350"/>
      <c r="J138" s="350"/>
      <c r="K138" s="350"/>
      <c r="L138" s="350"/>
      <c r="M138" s="350"/>
      <c r="N138" s="350"/>
      <c r="O138" s="350"/>
      <c r="P138" s="350"/>
      <c r="Q138" s="350"/>
      <c r="R138" s="350"/>
      <c r="S138" s="350"/>
      <c r="T138" s="350"/>
      <c r="U138" s="350"/>
      <c r="V138" s="350"/>
      <c r="W138" s="350"/>
      <c r="X138" s="350"/>
      <c r="Y138" s="350"/>
      <c r="Z138" s="350"/>
      <c r="AA138" s="350"/>
      <c r="AB138" s="350"/>
      <c r="AC138" s="350"/>
      <c r="AD138" s="350"/>
      <c r="AE138" s="350"/>
      <c r="AF138" s="350"/>
      <c r="AG138" s="350"/>
      <c r="AH138" s="350"/>
      <c r="AI138" s="350"/>
      <c r="AJ138" s="350"/>
      <c r="AK138" s="350"/>
      <c r="AL138" s="351"/>
      <c r="AM138" s="337"/>
      <c r="AN138" s="193" t="s">
        <v>78</v>
      </c>
      <c r="AO138" s="352">
        <v>0</v>
      </c>
      <c r="AP138" s="353"/>
      <c r="AQ138" s="353"/>
      <c r="AR138" s="353"/>
      <c r="AS138" s="353"/>
      <c r="AT138" s="353"/>
      <c r="AU138" s="353"/>
      <c r="AV138" s="353"/>
      <c r="AW138" s="354"/>
      <c r="AX138" s="151"/>
    </row>
    <row r="139" spans="2:60" ht="19.5" customHeight="1" x14ac:dyDescent="0.25">
      <c r="B139" s="5"/>
      <c r="C139" s="355"/>
      <c r="D139" s="356"/>
      <c r="E139" s="205"/>
      <c r="F139" s="233" t="s">
        <v>86</v>
      </c>
      <c r="G139" s="349" t="s">
        <v>209</v>
      </c>
      <c r="H139" s="350"/>
      <c r="I139" s="350"/>
      <c r="J139" s="350"/>
      <c r="K139" s="350"/>
      <c r="L139" s="350"/>
      <c r="M139" s="350"/>
      <c r="N139" s="350"/>
      <c r="O139" s="350"/>
      <c r="P139" s="350"/>
      <c r="Q139" s="350"/>
      <c r="R139" s="350"/>
      <c r="S139" s="350"/>
      <c r="T139" s="350"/>
      <c r="U139" s="350"/>
      <c r="V139" s="350"/>
      <c r="W139" s="350"/>
      <c r="X139" s="350"/>
      <c r="Y139" s="350"/>
      <c r="Z139" s="350"/>
      <c r="AA139" s="350"/>
      <c r="AB139" s="350"/>
      <c r="AC139" s="350"/>
      <c r="AD139" s="350"/>
      <c r="AE139" s="350"/>
      <c r="AF139" s="350"/>
      <c r="AG139" s="350"/>
      <c r="AH139" s="350"/>
      <c r="AI139" s="350"/>
      <c r="AJ139" s="350"/>
      <c r="AK139" s="350"/>
      <c r="AL139" s="351"/>
      <c r="AM139" s="337"/>
      <c r="AN139" s="193" t="s">
        <v>86</v>
      </c>
      <c r="AO139" s="357">
        <v>0</v>
      </c>
      <c r="AP139" s="358"/>
      <c r="AQ139" s="358"/>
      <c r="AR139" s="358"/>
      <c r="AS139" s="358"/>
      <c r="AT139" s="358"/>
      <c r="AU139" s="358"/>
      <c r="AV139" s="358"/>
      <c r="AW139" s="359"/>
      <c r="AX139" s="151"/>
    </row>
    <row r="140" spans="2:60" ht="19.5" customHeight="1" x14ac:dyDescent="0.25">
      <c r="B140" s="5"/>
      <c r="C140" s="360"/>
      <c r="D140" s="360"/>
      <c r="E140" s="192">
        <v>8</v>
      </c>
      <c r="F140" s="145" t="s">
        <v>210</v>
      </c>
      <c r="G140" s="146"/>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6"/>
      <c r="AI140" s="146"/>
      <c r="AJ140" s="146"/>
      <c r="AK140" s="146"/>
      <c r="AL140" s="146"/>
      <c r="AM140" s="147"/>
      <c r="AN140" s="193">
        <v>8</v>
      </c>
      <c r="AO140" s="339">
        <v>0</v>
      </c>
      <c r="AP140" s="340"/>
      <c r="AQ140" s="340"/>
      <c r="AR140" s="340"/>
      <c r="AS140" s="340"/>
      <c r="AT140" s="340"/>
      <c r="AU140" s="340"/>
      <c r="AV140" s="340"/>
      <c r="AW140" s="341"/>
      <c r="AX140" s="320"/>
    </row>
    <row r="141" spans="2:60" ht="19.5" customHeight="1" x14ac:dyDescent="0.25">
      <c r="B141" s="5"/>
      <c r="C141" s="361"/>
      <c r="D141" s="361"/>
      <c r="E141" s="327">
        <v>9</v>
      </c>
      <c r="F141" s="145" t="s">
        <v>211</v>
      </c>
      <c r="G141" s="146"/>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146"/>
      <c r="AK141" s="146"/>
      <c r="AL141" s="146"/>
      <c r="AM141" s="147"/>
      <c r="AN141" s="193">
        <v>9</v>
      </c>
      <c r="AO141" s="339">
        <v>0</v>
      </c>
      <c r="AP141" s="340"/>
      <c r="AQ141" s="340"/>
      <c r="AR141" s="340"/>
      <c r="AS141" s="340"/>
      <c r="AT141" s="340"/>
      <c r="AU141" s="340"/>
      <c r="AV141" s="340"/>
      <c r="AW141" s="341"/>
      <c r="AX141" s="320"/>
      <c r="BG141" s="362">
        <f>IF(BacValue=2,IF((IncD.TotalIncome)&lt;=500000,MIN(IncD.TotalTaxPayable,12500),0),IF(BacValue=1,IF((IncD.TotalIncome)&lt;=700000,MIN(IncD.TotalTaxPayable,25000),IF((IncD.TotalTaxPayable&gt;(IncD.TotalIncome-700000)),(IncD.TotalTaxPayable-(IncD.TotalIncome-700000)),0)),0))</f>
        <v>0</v>
      </c>
      <c r="BH141" s="362" t="s">
        <v>212</v>
      </c>
    </row>
    <row r="142" spans="2:60" ht="19.5" customHeight="1" x14ac:dyDescent="0.25">
      <c r="B142" s="5"/>
      <c r="C142" s="361"/>
      <c r="D142" s="361"/>
      <c r="E142" s="327">
        <v>10</v>
      </c>
      <c r="F142" s="145" t="s">
        <v>213</v>
      </c>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7"/>
      <c r="AN142" s="193">
        <v>10</v>
      </c>
      <c r="AO142" s="339">
        <v>0</v>
      </c>
      <c r="AP142" s="340"/>
      <c r="AQ142" s="340"/>
      <c r="AR142" s="340"/>
      <c r="AS142" s="340"/>
      <c r="AT142" s="340"/>
      <c r="AU142" s="340"/>
      <c r="AV142" s="340"/>
      <c r="AW142" s="341"/>
      <c r="AX142" s="151"/>
    </row>
    <row r="143" spans="2:60" ht="19.5" hidden="1" customHeight="1" x14ac:dyDescent="0.25">
      <c r="B143" s="5"/>
      <c r="C143" s="361"/>
      <c r="D143" s="361"/>
      <c r="E143" s="327"/>
      <c r="F143" s="145"/>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146"/>
      <c r="AK143" s="146"/>
      <c r="AL143" s="146"/>
      <c r="AM143" s="147"/>
      <c r="AN143" s="193"/>
      <c r="AO143" s="357"/>
      <c r="AP143" s="358"/>
      <c r="AQ143" s="358"/>
      <c r="AR143" s="358"/>
      <c r="AS143" s="358"/>
      <c r="AT143" s="358"/>
      <c r="AU143" s="358"/>
      <c r="AV143" s="358"/>
      <c r="AW143" s="363"/>
      <c r="AX143" s="151"/>
    </row>
    <row r="144" spans="2:60" ht="19.5" customHeight="1" x14ac:dyDescent="0.25">
      <c r="B144" s="5"/>
      <c r="C144" s="361"/>
      <c r="D144" s="361"/>
      <c r="E144" s="327">
        <v>11</v>
      </c>
      <c r="F144" s="145" t="s">
        <v>214</v>
      </c>
      <c r="G144" s="146"/>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c r="AL144" s="146"/>
      <c r="AM144" s="147"/>
      <c r="AN144" s="193">
        <v>11</v>
      </c>
      <c r="AO144" s="339">
        <v>0</v>
      </c>
      <c r="AP144" s="340"/>
      <c r="AQ144" s="340"/>
      <c r="AR144" s="340"/>
      <c r="AS144" s="340"/>
      <c r="AT144" s="340"/>
      <c r="AU144" s="340"/>
      <c r="AV144" s="340"/>
      <c r="AW144" s="341"/>
      <c r="AX144" s="320"/>
    </row>
    <row r="145" spans="2:61" ht="19.5" customHeight="1" x14ac:dyDescent="0.25">
      <c r="B145" s="5"/>
      <c r="C145" s="361"/>
      <c r="D145" s="361"/>
      <c r="E145" s="327">
        <v>12</v>
      </c>
      <c r="F145" s="322" t="s">
        <v>215</v>
      </c>
      <c r="G145" s="323"/>
      <c r="H145" s="323"/>
      <c r="I145" s="323"/>
      <c r="J145" s="323"/>
      <c r="K145" s="323"/>
      <c r="L145" s="323"/>
      <c r="M145" s="323"/>
      <c r="N145" s="323"/>
      <c r="O145" s="323"/>
      <c r="P145" s="323"/>
      <c r="Q145" s="323"/>
      <c r="R145" s="323"/>
      <c r="S145" s="323"/>
      <c r="T145" s="323"/>
      <c r="U145" s="323"/>
      <c r="V145" s="323"/>
      <c r="W145" s="323"/>
      <c r="X145" s="323"/>
      <c r="Y145" s="323"/>
      <c r="Z145" s="323"/>
      <c r="AA145" s="323"/>
      <c r="AB145" s="323"/>
      <c r="AC145" s="323"/>
      <c r="AD145" s="323"/>
      <c r="AE145" s="323"/>
      <c r="AF145" s="323"/>
      <c r="AG145" s="323"/>
      <c r="AH145" s="323"/>
      <c r="AI145" s="323"/>
      <c r="AJ145" s="323"/>
      <c r="AK145" s="323"/>
      <c r="AL145" s="323"/>
      <c r="AM145" s="324"/>
      <c r="AN145" s="328">
        <v>12</v>
      </c>
      <c r="AO145" s="364">
        <v>0</v>
      </c>
      <c r="AP145" s="365"/>
      <c r="AQ145" s="365"/>
      <c r="AR145" s="365"/>
      <c r="AS145" s="365"/>
      <c r="AT145" s="365"/>
      <c r="AU145" s="365"/>
      <c r="AV145" s="365"/>
      <c r="AW145" s="366"/>
      <c r="AX145" s="151"/>
    </row>
    <row r="146" spans="2:61" ht="19.5" customHeight="1" x14ac:dyDescent="0.25">
      <c r="B146" s="5"/>
      <c r="C146" s="361"/>
      <c r="D146" s="361"/>
      <c r="E146" s="327">
        <v>13</v>
      </c>
      <c r="F146" s="145" t="s">
        <v>216</v>
      </c>
      <c r="G146" s="146"/>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6"/>
      <c r="AI146" s="146"/>
      <c r="AJ146" s="146"/>
      <c r="AK146" s="146"/>
      <c r="AL146" s="146"/>
      <c r="AM146" s="147"/>
      <c r="AN146" s="193">
        <v>13</v>
      </c>
      <c r="AO146" s="367">
        <v>0</v>
      </c>
      <c r="AP146" s="368"/>
      <c r="AQ146" s="368"/>
      <c r="AR146" s="368"/>
      <c r="AS146" s="368"/>
      <c r="AT146" s="368"/>
      <c r="AU146" s="368"/>
      <c r="AV146" s="368"/>
      <c r="AW146" s="369"/>
      <c r="AX146" s="370"/>
      <c r="AZ146" s="1">
        <f>IF(IncD.TotalTaxPayable&lt;=0,0,ROUND(((IncD.TotalHeadSalaries-IncomeNotified89A-IncomeNotifiedOther89A+TotFamilyPension-IncD.LessDeduction57)/(IncD.TotalIncome))*IncD.TotalTaxPayable,0))</f>
        <v>0</v>
      </c>
    </row>
    <row r="147" spans="2:61" ht="19.5" hidden="1" customHeight="1" x14ac:dyDescent="0.25">
      <c r="B147" s="5"/>
      <c r="C147" s="361"/>
      <c r="D147" s="361"/>
      <c r="E147" s="327" t="s">
        <v>217</v>
      </c>
      <c r="F147" s="145" t="s">
        <v>218</v>
      </c>
      <c r="G147" s="146"/>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c r="AL147" s="146"/>
      <c r="AM147" s="371"/>
      <c r="AN147" s="193" t="s">
        <v>217</v>
      </c>
      <c r="AO147" s="367">
        <v>0</v>
      </c>
      <c r="AP147" s="368"/>
      <c r="AQ147" s="368"/>
      <c r="AR147" s="368"/>
      <c r="AS147" s="368"/>
      <c r="AT147" s="368"/>
      <c r="AU147" s="368"/>
      <c r="AV147" s="368"/>
      <c r="AW147" s="369"/>
      <c r="AX147" s="370"/>
      <c r="AZ147" s="1">
        <f>IF(IncD.TotalTaxPayable&lt;=0,0,ROUND(((IncomeNotified89A)/(IncD.TotalIncome))*IncD.TotalTaxPayable,0))</f>
        <v>0</v>
      </c>
    </row>
    <row r="148" spans="2:61" ht="19.5" customHeight="1" x14ac:dyDescent="0.25">
      <c r="B148" s="5"/>
      <c r="C148" s="361"/>
      <c r="D148" s="361"/>
      <c r="E148" s="327">
        <v>14</v>
      </c>
      <c r="F148" s="322" t="s">
        <v>219</v>
      </c>
      <c r="G148" s="323"/>
      <c r="H148" s="323"/>
      <c r="I148" s="323"/>
      <c r="J148" s="323"/>
      <c r="K148" s="323"/>
      <c r="L148" s="323"/>
      <c r="M148" s="323"/>
      <c r="N148" s="323"/>
      <c r="O148" s="323"/>
      <c r="P148" s="323"/>
      <c r="Q148" s="323"/>
      <c r="R148" s="323"/>
      <c r="S148" s="323"/>
      <c r="T148" s="323"/>
      <c r="U148" s="323"/>
      <c r="V148" s="323"/>
      <c r="W148" s="323"/>
      <c r="X148" s="323"/>
      <c r="Y148" s="323"/>
      <c r="Z148" s="323"/>
      <c r="AA148" s="323"/>
      <c r="AB148" s="323"/>
      <c r="AC148" s="323"/>
      <c r="AD148" s="323"/>
      <c r="AE148" s="323"/>
      <c r="AF148" s="323"/>
      <c r="AG148" s="323"/>
      <c r="AH148" s="323"/>
      <c r="AI148" s="323"/>
      <c r="AJ148" s="323"/>
      <c r="AK148" s="323"/>
      <c r="AL148" s="323"/>
      <c r="AM148" s="324"/>
      <c r="AN148" s="328">
        <v>14</v>
      </c>
      <c r="AO148" s="148">
        <v>0</v>
      </c>
      <c r="AP148" s="149"/>
      <c r="AQ148" s="149"/>
      <c r="AR148" s="149"/>
      <c r="AS148" s="149"/>
      <c r="AT148" s="149"/>
      <c r="AU148" s="149"/>
      <c r="AV148" s="149"/>
      <c r="AW148" s="150"/>
      <c r="AX148" s="370"/>
      <c r="BG148" s="372" t="s">
        <v>220</v>
      </c>
      <c r="BH148" s="372"/>
      <c r="BI148" s="52">
        <f ca="1">VALUE(MID(Ver.Date,1,2))</f>
        <v>19</v>
      </c>
    </row>
    <row r="149" spans="2:61" ht="19.5" customHeight="1" x14ac:dyDescent="0.25">
      <c r="B149" s="5"/>
      <c r="C149" s="361"/>
      <c r="D149" s="361"/>
      <c r="E149" s="373">
        <v>15</v>
      </c>
      <c r="F149" s="145" t="s">
        <v>221</v>
      </c>
      <c r="G149" s="146"/>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146"/>
      <c r="AK149" s="146"/>
      <c r="AL149" s="146"/>
      <c r="AM149" s="147"/>
      <c r="AN149" s="193" t="s">
        <v>222</v>
      </c>
      <c r="AO149" s="374">
        <v>0</v>
      </c>
      <c r="AP149" s="375"/>
      <c r="AQ149" s="375"/>
      <c r="AR149" s="375"/>
      <c r="AS149" s="375"/>
      <c r="AT149" s="375"/>
      <c r="AU149" s="375"/>
      <c r="AV149" s="375"/>
      <c r="AW149" s="376"/>
      <c r="AX149" s="370"/>
      <c r="BG149" s="372" t="s">
        <v>223</v>
      </c>
      <c r="BH149" s="372"/>
      <c r="BI149" s="52">
        <f ca="1">VALUE(MID(Ver.Date,4,2))</f>
        <v>8</v>
      </c>
    </row>
    <row r="150" spans="2:61" ht="19.5" customHeight="1" x14ac:dyDescent="0.25">
      <c r="B150" s="5"/>
      <c r="C150" s="361"/>
      <c r="D150" s="361"/>
      <c r="E150" s="377"/>
      <c r="F150" s="145" t="s">
        <v>224</v>
      </c>
      <c r="G150" s="146"/>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6"/>
      <c r="AI150" s="146"/>
      <c r="AJ150" s="146"/>
      <c r="AK150" s="146"/>
      <c r="AL150" s="146"/>
      <c r="AM150" s="147"/>
      <c r="AN150" s="193" t="s">
        <v>225</v>
      </c>
      <c r="AO150" s="374">
        <v>0</v>
      </c>
      <c r="AP150" s="375"/>
      <c r="AQ150" s="375"/>
      <c r="AR150" s="375"/>
      <c r="AS150" s="375"/>
      <c r="AT150" s="375"/>
      <c r="AU150" s="375"/>
      <c r="AV150" s="375"/>
      <c r="AW150" s="376"/>
      <c r="AX150" s="370"/>
      <c r="BG150" s="372" t="s">
        <v>226</v>
      </c>
      <c r="BH150" s="372"/>
      <c r="BI150" s="52">
        <f ca="1">VALUE(MID(Ver.Date,7,4))</f>
        <v>2025</v>
      </c>
    </row>
    <row r="151" spans="2:61" ht="19.5" customHeight="1" x14ac:dyDescent="0.25">
      <c r="B151" s="5"/>
      <c r="C151" s="361"/>
      <c r="D151" s="361"/>
      <c r="E151" s="377"/>
      <c r="F151" s="145" t="s">
        <v>227</v>
      </c>
      <c r="G151" s="146"/>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6"/>
      <c r="AI151" s="146"/>
      <c r="AJ151" s="146"/>
      <c r="AK151" s="146"/>
      <c r="AL151" s="146"/>
      <c r="AM151" s="147"/>
      <c r="AN151" s="193" t="s">
        <v>228</v>
      </c>
      <c r="AO151" s="374">
        <v>0</v>
      </c>
      <c r="AP151" s="375"/>
      <c r="AQ151" s="375"/>
      <c r="AR151" s="375"/>
      <c r="AS151" s="375"/>
      <c r="AT151" s="375"/>
      <c r="AU151" s="375"/>
      <c r="AV151" s="375"/>
      <c r="AW151" s="376"/>
      <c r="AX151" s="370"/>
    </row>
    <row r="152" spans="2:61" ht="19.5" customHeight="1" x14ac:dyDescent="0.25">
      <c r="B152" s="5"/>
      <c r="C152" s="361"/>
      <c r="D152" s="378"/>
      <c r="E152" s="241"/>
      <c r="F152" s="145" t="s">
        <v>229</v>
      </c>
      <c r="G152" s="146"/>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6"/>
      <c r="AI152" s="146"/>
      <c r="AJ152" s="146"/>
      <c r="AK152" s="146"/>
      <c r="AL152" s="146"/>
      <c r="AM152" s="147"/>
      <c r="AN152" s="193" t="s">
        <v>230</v>
      </c>
      <c r="AO152" s="374">
        <v>0</v>
      </c>
      <c r="AP152" s="375"/>
      <c r="AQ152" s="375"/>
      <c r="AR152" s="375"/>
      <c r="AS152" s="375"/>
      <c r="AT152" s="375"/>
      <c r="AU152" s="375"/>
      <c r="AV152" s="375"/>
      <c r="AW152" s="376"/>
      <c r="AX152" s="370"/>
      <c r="BG152" s="372" t="s">
        <v>231</v>
      </c>
      <c r="BH152" s="372"/>
      <c r="BI152" s="379">
        <v>43313</v>
      </c>
    </row>
    <row r="153" spans="2:61" ht="19.5" customHeight="1" x14ac:dyDescent="0.25">
      <c r="B153" s="5"/>
      <c r="C153" s="361"/>
      <c r="D153" s="361"/>
      <c r="E153" s="192">
        <v>16</v>
      </c>
      <c r="F153" s="145" t="s">
        <v>232</v>
      </c>
      <c r="G153" s="146"/>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6"/>
      <c r="AI153" s="146"/>
      <c r="AJ153" s="146"/>
      <c r="AK153" s="146"/>
      <c r="AL153" s="146"/>
      <c r="AM153" s="147"/>
      <c r="AN153" s="328">
        <v>16</v>
      </c>
      <c r="AO153" s="148">
        <v>0</v>
      </c>
      <c r="AP153" s="149"/>
      <c r="AQ153" s="149"/>
      <c r="AR153" s="149"/>
      <c r="AS153" s="149"/>
      <c r="AT153" s="149"/>
      <c r="AU153" s="149"/>
      <c r="AV153" s="149"/>
      <c r="AW153" s="150"/>
      <c r="AX153" s="370"/>
      <c r="BG153" s="380" t="s">
        <v>233</v>
      </c>
      <c r="BH153" s="381"/>
      <c r="BI153" s="379">
        <v>43465</v>
      </c>
    </row>
    <row r="154" spans="2:61" ht="19.5" customHeight="1" x14ac:dyDescent="0.25">
      <c r="B154" s="5"/>
      <c r="C154" s="361"/>
      <c r="D154" s="361"/>
      <c r="E154" s="327">
        <v>17</v>
      </c>
      <c r="F154" s="145" t="s">
        <v>234</v>
      </c>
      <c r="G154" s="146"/>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6"/>
      <c r="AI154" s="146"/>
      <c r="AJ154" s="146"/>
      <c r="AK154" s="146"/>
      <c r="AL154" s="146"/>
      <c r="AM154" s="147"/>
      <c r="AN154" s="328">
        <v>17</v>
      </c>
      <c r="AO154" s="148">
        <v>0</v>
      </c>
      <c r="AP154" s="149"/>
      <c r="AQ154" s="149"/>
      <c r="AR154" s="149"/>
      <c r="AS154" s="149"/>
      <c r="AT154" s="149"/>
      <c r="AU154" s="149"/>
      <c r="AV154" s="149"/>
      <c r="AW154" s="150"/>
      <c r="AX154" s="370"/>
    </row>
    <row r="155" spans="2:61" ht="12.75" customHeight="1" thickBot="1" x14ac:dyDescent="0.3">
      <c r="B155" s="382"/>
      <c r="C155" s="383"/>
      <c r="D155" s="383"/>
      <c r="E155" s="383"/>
      <c r="F155" s="383"/>
      <c r="G155" s="383"/>
      <c r="H155" s="383"/>
      <c r="I155" s="383"/>
      <c r="J155" s="383"/>
      <c r="K155" s="383"/>
      <c r="L155" s="383"/>
      <c r="M155" s="383"/>
      <c r="N155" s="383"/>
      <c r="O155" s="383"/>
      <c r="P155" s="383"/>
      <c r="Q155" s="383"/>
      <c r="R155" s="383"/>
      <c r="S155" s="383"/>
      <c r="T155" s="383"/>
      <c r="U155" s="383"/>
      <c r="V155" s="383"/>
      <c r="W155" s="383"/>
      <c r="X155" s="383"/>
      <c r="Y155" s="383"/>
      <c r="Z155" s="383"/>
      <c r="AA155" s="383"/>
      <c r="AB155" s="383"/>
      <c r="AC155" s="383"/>
      <c r="AD155" s="383"/>
      <c r="AE155" s="383"/>
      <c r="AF155" s="383"/>
      <c r="AG155" s="383"/>
      <c r="AH155" s="383"/>
      <c r="AI155" s="383"/>
      <c r="AJ155" s="383"/>
      <c r="AK155" s="383"/>
      <c r="AL155" s="383"/>
      <c r="AM155" s="383"/>
      <c r="AN155" s="383"/>
      <c r="AO155" s="383"/>
      <c r="AP155" s="383"/>
      <c r="AQ155" s="383"/>
      <c r="AR155" s="383"/>
      <c r="AS155" s="383"/>
      <c r="AT155" s="383"/>
      <c r="AU155" s="383"/>
      <c r="AV155" s="383"/>
      <c r="AW155" s="383"/>
      <c r="AX155" s="384"/>
    </row>
    <row r="156" spans="2:61" ht="15" customHeight="1" x14ac:dyDescent="0.25"/>
  </sheetData>
  <mergeCells count="464">
    <mergeCell ref="F153:AM153"/>
    <mergeCell ref="AO153:AW153"/>
    <mergeCell ref="BG153:BH153"/>
    <mergeCell ref="F154:AM154"/>
    <mergeCell ref="AO154:AW154"/>
    <mergeCell ref="AO150:AW150"/>
    <mergeCell ref="BG150:BH150"/>
    <mergeCell ref="F151:AM151"/>
    <mergeCell ref="AO151:AW151"/>
    <mergeCell ref="F152:AM152"/>
    <mergeCell ref="AO152:AW152"/>
    <mergeCell ref="BG152:BH152"/>
    <mergeCell ref="F147:AL147"/>
    <mergeCell ref="AO147:AW147"/>
    <mergeCell ref="F148:AM148"/>
    <mergeCell ref="AO148:AW148"/>
    <mergeCell ref="BG148:BH148"/>
    <mergeCell ref="E149:E152"/>
    <mergeCell ref="F149:AM149"/>
    <mergeCell ref="AO149:AW149"/>
    <mergeCell ref="BG149:BH149"/>
    <mergeCell ref="F150:AM150"/>
    <mergeCell ref="AO143:AV143"/>
    <mergeCell ref="F144:AM144"/>
    <mergeCell ref="AO144:AW144"/>
    <mergeCell ref="F145:AM145"/>
    <mergeCell ref="AO145:AW145"/>
    <mergeCell ref="F146:AM146"/>
    <mergeCell ref="AO146:AW146"/>
    <mergeCell ref="G139:AL139"/>
    <mergeCell ref="AO139:AW139"/>
    <mergeCell ref="C140:D154"/>
    <mergeCell ref="F140:AM140"/>
    <mergeCell ref="AO140:AW140"/>
    <mergeCell ref="F141:AM141"/>
    <mergeCell ref="AO141:AW141"/>
    <mergeCell ref="F142:AM142"/>
    <mergeCell ref="AO142:AW142"/>
    <mergeCell ref="F143:AM143"/>
    <mergeCell ref="F134:AW134"/>
    <mergeCell ref="F135:AL135"/>
    <mergeCell ref="AO135:AW135"/>
    <mergeCell ref="C136:D139"/>
    <mergeCell ref="F136:AL136"/>
    <mergeCell ref="E137:E139"/>
    <mergeCell ref="G137:AL137"/>
    <mergeCell ref="AO137:AW137"/>
    <mergeCell ref="G138:AL138"/>
    <mergeCell ref="AO138:AW138"/>
    <mergeCell ref="F132:G132"/>
    <mergeCell ref="H132:S132"/>
    <mergeCell ref="T132:AF132"/>
    <mergeCell ref="AH132:AW132"/>
    <mergeCell ref="F133:G133"/>
    <mergeCell ref="H133:S133"/>
    <mergeCell ref="T133:AF133"/>
    <mergeCell ref="AH133:AW133"/>
    <mergeCell ref="F129:AM129"/>
    <mergeCell ref="AO129:AW129"/>
    <mergeCell ref="F130:AW130"/>
    <mergeCell ref="F131:G131"/>
    <mergeCell ref="H131:S131"/>
    <mergeCell ref="T131:AF131"/>
    <mergeCell ref="AH131:AW131"/>
    <mergeCell ref="F127:X127"/>
    <mergeCell ref="Y127:AA127"/>
    <mergeCell ref="AB127:AL127"/>
    <mergeCell ref="AO127:AW127"/>
    <mergeCell ref="F128:AM128"/>
    <mergeCell ref="AO128:AW128"/>
    <mergeCell ref="F125:G125"/>
    <mergeCell ref="H125:X125"/>
    <mergeCell ref="Y125:AA125"/>
    <mergeCell ref="AB125:AL125"/>
    <mergeCell ref="AN125:AW125"/>
    <mergeCell ref="F126:G126"/>
    <mergeCell ref="H126:X126"/>
    <mergeCell ref="Y126:AA126"/>
    <mergeCell ref="AB126:AL126"/>
    <mergeCell ref="AN126:AW126"/>
    <mergeCell ref="F123:G123"/>
    <mergeCell ref="H123:X123"/>
    <mergeCell ref="Y123:AA123"/>
    <mergeCell ref="AB123:AL123"/>
    <mergeCell ref="AN123:AW123"/>
    <mergeCell ref="F124:G124"/>
    <mergeCell ref="H124:X124"/>
    <mergeCell ref="Y124:AA124"/>
    <mergeCell ref="AB124:AL124"/>
    <mergeCell ref="AN124:AW124"/>
    <mergeCell ref="F121:G121"/>
    <mergeCell ref="H121:X121"/>
    <mergeCell ref="Y121:AA121"/>
    <mergeCell ref="AB121:AM121"/>
    <mergeCell ref="AN121:AW121"/>
    <mergeCell ref="F122:G122"/>
    <mergeCell ref="H122:X122"/>
    <mergeCell ref="Y122:AA122"/>
    <mergeCell ref="AB122:AL122"/>
    <mergeCell ref="AN122:AW122"/>
    <mergeCell ref="F119:G119"/>
    <mergeCell ref="H119:X119"/>
    <mergeCell ref="Y119:AA119"/>
    <mergeCell ref="AB119:AM119"/>
    <mergeCell ref="AN119:AW119"/>
    <mergeCell ref="F120:G120"/>
    <mergeCell ref="H120:X120"/>
    <mergeCell ref="Y120:AA120"/>
    <mergeCell ref="AB120:AM120"/>
    <mergeCell ref="AN120:AW120"/>
    <mergeCell ref="F117:K117"/>
    <mergeCell ref="L117:X117"/>
    <mergeCell ref="Y117:AW117"/>
    <mergeCell ref="F118:G118"/>
    <mergeCell ref="H118:X118"/>
    <mergeCell ref="Y118:AA118"/>
    <mergeCell ref="AB118:AM118"/>
    <mergeCell ref="AN118:AW118"/>
    <mergeCell ref="F115:G115"/>
    <mergeCell ref="H115:X115"/>
    <mergeCell ref="Y115:AA115"/>
    <mergeCell ref="AB115:AM115"/>
    <mergeCell ref="AN115:AW115"/>
    <mergeCell ref="F116:G116"/>
    <mergeCell ref="H116:X116"/>
    <mergeCell ref="Y116:AA116"/>
    <mergeCell ref="AB116:AM116"/>
    <mergeCell ref="AN116:AW116"/>
    <mergeCell ref="F113:G113"/>
    <mergeCell ref="H113:X113"/>
    <mergeCell ref="Y113:AA113"/>
    <mergeCell ref="AB113:AL113"/>
    <mergeCell ref="AN113:AW113"/>
    <mergeCell ref="F114:G114"/>
    <mergeCell ref="H114:X114"/>
    <mergeCell ref="Y114:AA114"/>
    <mergeCell ref="AB114:AL114"/>
    <mergeCell ref="AN114:AW114"/>
    <mergeCell ref="F111:G111"/>
    <mergeCell ref="H111:X111"/>
    <mergeCell ref="Y111:AA111"/>
    <mergeCell ref="AB111:AL111"/>
    <mergeCell ref="AN111:AW111"/>
    <mergeCell ref="F112:G112"/>
    <mergeCell ref="H112:X112"/>
    <mergeCell ref="Y112:AA112"/>
    <mergeCell ref="AB112:AL112"/>
    <mergeCell ref="AN112:AW112"/>
    <mergeCell ref="F109:G110"/>
    <mergeCell ref="H109:J109"/>
    <mergeCell ref="K109:X109"/>
    <mergeCell ref="Y109:AA110"/>
    <mergeCell ref="AB109:AL110"/>
    <mergeCell ref="AN109:AW110"/>
    <mergeCell ref="H110:J110"/>
    <mergeCell ref="K110:X110"/>
    <mergeCell ref="AB107:AL107"/>
    <mergeCell ref="BB107:BC107"/>
    <mergeCell ref="F108:G108"/>
    <mergeCell ref="H108:X108"/>
    <mergeCell ref="Y108:AA108"/>
    <mergeCell ref="AB108:AL108"/>
    <mergeCell ref="AN108:AW108"/>
    <mergeCell ref="BB105:BC105"/>
    <mergeCell ref="H106:J106"/>
    <mergeCell ref="K106:X106"/>
    <mergeCell ref="Y106:AA106"/>
    <mergeCell ref="AB106:AL106"/>
    <mergeCell ref="AN106:AW107"/>
    <mergeCell ref="BB106:BC106"/>
    <mergeCell ref="H107:J107"/>
    <mergeCell ref="K107:X107"/>
    <mergeCell ref="Y107:AA107"/>
    <mergeCell ref="F104:G107"/>
    <mergeCell ref="H104:X104"/>
    <mergeCell ref="Y104:AA104"/>
    <mergeCell ref="AB104:AL104"/>
    <mergeCell ref="AN104:AW104"/>
    <mergeCell ref="H105:J105"/>
    <mergeCell ref="K105:X105"/>
    <mergeCell ref="Y105:AA105"/>
    <mergeCell ref="AB105:AM105"/>
    <mergeCell ref="AN105:AW105"/>
    <mergeCell ref="F102:G102"/>
    <mergeCell ref="H102:X102"/>
    <mergeCell ref="Y102:AA102"/>
    <mergeCell ref="AB102:AM102"/>
    <mergeCell ref="AN102:AW102"/>
    <mergeCell ref="F103:J103"/>
    <mergeCell ref="K103:X103"/>
    <mergeCell ref="Y103:AW103"/>
    <mergeCell ref="F100:K100"/>
    <mergeCell ref="L100:X100"/>
    <mergeCell ref="Y100:AW100"/>
    <mergeCell ref="F101:G101"/>
    <mergeCell ref="H101:X101"/>
    <mergeCell ref="Y101:AA101"/>
    <mergeCell ref="AB101:AM101"/>
    <mergeCell ref="AN101:AW101"/>
    <mergeCell ref="F98:G98"/>
    <mergeCell ref="H98:X98"/>
    <mergeCell ref="Y98:AA98"/>
    <mergeCell ref="AB98:AM98"/>
    <mergeCell ref="AN98:AW98"/>
    <mergeCell ref="F99:G99"/>
    <mergeCell ref="H99:X99"/>
    <mergeCell ref="Y99:AA99"/>
    <mergeCell ref="AB99:AM99"/>
    <mergeCell ref="AN99:AW99"/>
    <mergeCell ref="F96:G96"/>
    <mergeCell ref="H96:X96"/>
    <mergeCell ref="Y96:AA96"/>
    <mergeCell ref="AB96:AM96"/>
    <mergeCell ref="AN96:AW96"/>
    <mergeCell ref="F97:G97"/>
    <mergeCell ref="H97:X97"/>
    <mergeCell ref="Y97:AA97"/>
    <mergeCell ref="AB97:AM97"/>
    <mergeCell ref="AN97:AW97"/>
    <mergeCell ref="F92:AN92"/>
    <mergeCell ref="AO92:AW92"/>
    <mergeCell ref="F93:AN93"/>
    <mergeCell ref="AO93:AW93"/>
    <mergeCell ref="C94:D127"/>
    <mergeCell ref="F94:AA94"/>
    <mergeCell ref="AB94:AL94"/>
    <mergeCell ref="AN94:AW94"/>
    <mergeCell ref="F95:AW95"/>
    <mergeCell ref="E96:E124"/>
    <mergeCell ref="G89:AN89"/>
    <mergeCell ref="AO89:AW89"/>
    <mergeCell ref="F90:AN90"/>
    <mergeCell ref="AO90:AW90"/>
    <mergeCell ref="F91:AN91"/>
    <mergeCell ref="AO91:AW91"/>
    <mergeCell ref="G86:AN86"/>
    <mergeCell ref="AO86:AW86"/>
    <mergeCell ref="G87:AN87"/>
    <mergeCell ref="AO87:AW87"/>
    <mergeCell ref="G88:AN88"/>
    <mergeCell ref="AO88:AW88"/>
    <mergeCell ref="G83:AN83"/>
    <mergeCell ref="AO83:AW83"/>
    <mergeCell ref="F84:AN84"/>
    <mergeCell ref="AO84:AW84"/>
    <mergeCell ref="G85:AN85"/>
    <mergeCell ref="AO85:AW85"/>
    <mergeCell ref="G80:AN80"/>
    <mergeCell ref="AO80:AW80"/>
    <mergeCell ref="G81:AN81"/>
    <mergeCell ref="AO81:AW81"/>
    <mergeCell ref="G82:AN82"/>
    <mergeCell ref="AO82:AW82"/>
    <mergeCell ref="G76:AN76"/>
    <mergeCell ref="AO76:AW76"/>
    <mergeCell ref="G77:AN77"/>
    <mergeCell ref="AO77:AW77"/>
    <mergeCell ref="F78:AW78"/>
    <mergeCell ref="G79:AN79"/>
    <mergeCell ref="AO79:AW79"/>
    <mergeCell ref="G72:AW72"/>
    <mergeCell ref="F73:AN73"/>
    <mergeCell ref="AO73:AW73"/>
    <mergeCell ref="F74:AN74"/>
    <mergeCell ref="AO74:AW74"/>
    <mergeCell ref="G75:AN75"/>
    <mergeCell ref="AO75:AW75"/>
    <mergeCell ref="G70:I70"/>
    <mergeCell ref="J70:Y70"/>
    <mergeCell ref="Z70:AN70"/>
    <mergeCell ref="AO70:AW70"/>
    <mergeCell ref="G71:I71"/>
    <mergeCell ref="J71:Y71"/>
    <mergeCell ref="Z71:AN71"/>
    <mergeCell ref="AO71:AW71"/>
    <mergeCell ref="G68:I68"/>
    <mergeCell ref="J68:Y68"/>
    <mergeCell ref="Z68:AN68"/>
    <mergeCell ref="AO68:AW68"/>
    <mergeCell ref="G69:I69"/>
    <mergeCell ref="J69:Y69"/>
    <mergeCell ref="Z69:AN69"/>
    <mergeCell ref="AO69:AW69"/>
    <mergeCell ref="F66:AN66"/>
    <mergeCell ref="AO66:AW66"/>
    <mergeCell ref="G67:I67"/>
    <mergeCell ref="J67:Y67"/>
    <mergeCell ref="Z67:AN67"/>
    <mergeCell ref="AO67:AW67"/>
    <mergeCell ref="G63:AN63"/>
    <mergeCell ref="AO63:AW63"/>
    <mergeCell ref="G64:AN64"/>
    <mergeCell ref="AO64:AW64"/>
    <mergeCell ref="G65:AN65"/>
    <mergeCell ref="AO65:AW65"/>
    <mergeCell ref="AO59:AW59"/>
    <mergeCell ref="G60:AN60"/>
    <mergeCell ref="AO60:AW60"/>
    <mergeCell ref="G61:AN61"/>
    <mergeCell ref="AO61:AW61"/>
    <mergeCell ref="G62:AN62"/>
    <mergeCell ref="AO62:AW62"/>
    <mergeCell ref="G56:H56"/>
    <mergeCell ref="I56:AN56"/>
    <mergeCell ref="AO56:AW56"/>
    <mergeCell ref="G57:AN57"/>
    <mergeCell ref="AO57:AW57"/>
    <mergeCell ref="C58:D65"/>
    <mergeCell ref="E58:E65"/>
    <mergeCell ref="F58:AN58"/>
    <mergeCell ref="AO58:AW58"/>
    <mergeCell ref="G59:AN59"/>
    <mergeCell ref="F53:F55"/>
    <mergeCell ref="G53:AN53"/>
    <mergeCell ref="AO53:AW53"/>
    <mergeCell ref="G54:H54"/>
    <mergeCell ref="I54:AN54"/>
    <mergeCell ref="AO54:AW54"/>
    <mergeCell ref="G55:H55"/>
    <mergeCell ref="I55:AN55"/>
    <mergeCell ref="AO55:AW55"/>
    <mergeCell ref="G49:AW49"/>
    <mergeCell ref="F50:AN50"/>
    <mergeCell ref="AO50:AW50"/>
    <mergeCell ref="G51:AN51"/>
    <mergeCell ref="AO51:AW51"/>
    <mergeCell ref="G52:AN52"/>
    <mergeCell ref="AO52:AW52"/>
    <mergeCell ref="G47:I47"/>
    <mergeCell ref="J47:Y47"/>
    <mergeCell ref="Z47:AN47"/>
    <mergeCell ref="AO47:AW47"/>
    <mergeCell ref="G48:I48"/>
    <mergeCell ref="J48:Y48"/>
    <mergeCell ref="Z48:AN48"/>
    <mergeCell ref="AO48:AW48"/>
    <mergeCell ref="G44:H44"/>
    <mergeCell ref="I44:AN44"/>
    <mergeCell ref="AO44:AW44"/>
    <mergeCell ref="G45:AN45"/>
    <mergeCell ref="AO45:AW45"/>
    <mergeCell ref="G46:I46"/>
    <mergeCell ref="J46:Y46"/>
    <mergeCell ref="Z46:AN46"/>
    <mergeCell ref="AO46:AW46"/>
    <mergeCell ref="G42:H42"/>
    <mergeCell ref="I42:AN42"/>
    <mergeCell ref="AO42:AW42"/>
    <mergeCell ref="G43:H43"/>
    <mergeCell ref="I43:AN43"/>
    <mergeCell ref="AO43:AW43"/>
    <mergeCell ref="G40:H40"/>
    <mergeCell ref="I40:AN40"/>
    <mergeCell ref="AO40:AW40"/>
    <mergeCell ref="G41:H41"/>
    <mergeCell ref="I41:AN41"/>
    <mergeCell ref="AO41:AW41"/>
    <mergeCell ref="G38:H38"/>
    <mergeCell ref="I38:AN38"/>
    <mergeCell ref="AO38:AW38"/>
    <mergeCell ref="G39:H39"/>
    <mergeCell ref="I39:AN39"/>
    <mergeCell ref="AO39:AW39"/>
    <mergeCell ref="C35:D45"/>
    <mergeCell ref="F35:F38"/>
    <mergeCell ref="G35:AN35"/>
    <mergeCell ref="AO35:AW35"/>
    <mergeCell ref="G36:H36"/>
    <mergeCell ref="I36:AN36"/>
    <mergeCell ref="AO36:AW36"/>
    <mergeCell ref="G37:H37"/>
    <mergeCell ref="I37:AN37"/>
    <mergeCell ref="AO37:AW37"/>
    <mergeCell ref="E32:AW32"/>
    <mergeCell ref="E33:O33"/>
    <mergeCell ref="P33:Z33"/>
    <mergeCell ref="AA33:AM33"/>
    <mergeCell ref="AN33:AW33"/>
    <mergeCell ref="E34:O34"/>
    <mergeCell ref="P34:AW34"/>
    <mergeCell ref="E29:AW29"/>
    <mergeCell ref="E30:AW30"/>
    <mergeCell ref="E31:O31"/>
    <mergeCell ref="P31:Z31"/>
    <mergeCell ref="AA31:AM31"/>
    <mergeCell ref="AN31:AW31"/>
    <mergeCell ref="E27:O27"/>
    <mergeCell ref="P27:AB27"/>
    <mergeCell ref="AC27:AW27"/>
    <mergeCell ref="E28:O28"/>
    <mergeCell ref="Q28:AB28"/>
    <mergeCell ref="AC28:AW28"/>
    <mergeCell ref="E25:AC25"/>
    <mergeCell ref="AD25:AL25"/>
    <mergeCell ref="AN25:AW25"/>
    <mergeCell ref="E26:AC26"/>
    <mergeCell ref="AD26:AL26"/>
    <mergeCell ref="AN26:AW26"/>
    <mergeCell ref="E22:AL22"/>
    <mergeCell ref="AN22:AW22"/>
    <mergeCell ref="E23:AC23"/>
    <mergeCell ref="AD23:AL23"/>
    <mergeCell ref="AN23:AW23"/>
    <mergeCell ref="E24:AC24"/>
    <mergeCell ref="AD24:AL24"/>
    <mergeCell ref="AN24:AW24"/>
    <mergeCell ref="E20:AC20"/>
    <mergeCell ref="AD20:AL20"/>
    <mergeCell ref="AN20:AW20"/>
    <mergeCell ref="E21:AC21"/>
    <mergeCell ref="AD21:AL21"/>
    <mergeCell ref="AN21:AW21"/>
    <mergeCell ref="E16:AL16"/>
    <mergeCell ref="AN16:AW16"/>
    <mergeCell ref="E17:AW17"/>
    <mergeCell ref="E18:AL18"/>
    <mergeCell ref="AN18:AW18"/>
    <mergeCell ref="E19:AC19"/>
    <mergeCell ref="AD19:AM19"/>
    <mergeCell ref="AN19:AW19"/>
    <mergeCell ref="E15:V15"/>
    <mergeCell ref="W15:Z15"/>
    <mergeCell ref="AA15:AD15"/>
    <mergeCell ref="AE15:AL15"/>
    <mergeCell ref="AN15:AO15"/>
    <mergeCell ref="AP15:AW15"/>
    <mergeCell ref="E13:V13"/>
    <mergeCell ref="W13:AM13"/>
    <mergeCell ref="AN13:AW13"/>
    <mergeCell ref="E14:V14"/>
    <mergeCell ref="W14:Z14"/>
    <mergeCell ref="AA14:AD14"/>
    <mergeCell ref="AE14:AL14"/>
    <mergeCell ref="AN14:AO14"/>
    <mergeCell ref="AP14:AW14"/>
    <mergeCell ref="E11:N11"/>
    <mergeCell ref="O11:AM11"/>
    <mergeCell ref="AN11:AW11"/>
    <mergeCell ref="E12:V12"/>
    <mergeCell ref="W12:AM12"/>
    <mergeCell ref="AN12:AW12"/>
    <mergeCell ref="AN8:AW8"/>
    <mergeCell ref="E9:AM9"/>
    <mergeCell ref="AN9:AW9"/>
    <mergeCell ref="E10:N10"/>
    <mergeCell ref="O10:AM10"/>
    <mergeCell ref="AN10:AW10"/>
    <mergeCell ref="C6:D33"/>
    <mergeCell ref="E6:N6"/>
    <mergeCell ref="O6:X6"/>
    <mergeCell ref="Y6:AM6"/>
    <mergeCell ref="AN6:AW6"/>
    <mergeCell ref="E7:N7"/>
    <mergeCell ref="O7:X7"/>
    <mergeCell ref="Y7:AM7"/>
    <mergeCell ref="AN7:AW7"/>
    <mergeCell ref="E8:AM8"/>
    <mergeCell ref="C3:D5"/>
    <mergeCell ref="E3:I4"/>
    <mergeCell ref="J3:AO3"/>
    <mergeCell ref="AP3:AW4"/>
    <mergeCell ref="J4:AO4"/>
    <mergeCell ref="E5:J5"/>
    <mergeCell ref="AP5:AX5"/>
  </mergeCells>
  <conditionalFormatting sqref="AO56:AW56 AB98:AW99 AN96:AW97 AB96 AB97:AM97">
    <cfRule type="expression" dxfId="7" priority="8" stopIfTrue="1">
      <formula>BacValue=1</formula>
    </cfRule>
  </conditionalFormatting>
  <conditionalFormatting sqref="AB104:AW108 AB118:AW124 AB109 AM110 AM109:AN109 AB111:AW116">
    <cfRule type="expression" dxfId="6" priority="7" stopIfTrue="1">
      <formula>BacValue=1</formula>
    </cfRule>
  </conditionalFormatting>
  <conditionalFormatting sqref="AM127">
    <cfRule type="expression" dxfId="5" priority="6" stopIfTrue="1">
      <formula>BacValue=1</formula>
    </cfRule>
  </conditionalFormatting>
  <conditionalFormatting sqref="Y103">
    <cfRule type="expression" dxfId="4" priority="5" stopIfTrue="1">
      <formula>BacValue=1</formula>
    </cfRule>
  </conditionalFormatting>
  <conditionalFormatting sqref="Y117">
    <cfRule type="expression" dxfId="3" priority="4" stopIfTrue="1">
      <formula>BacValue=1</formula>
    </cfRule>
  </conditionalFormatting>
  <conditionalFormatting sqref="Y100">
    <cfRule type="expression" dxfId="2" priority="3" stopIfTrue="1">
      <formula>BacValue=1</formula>
    </cfRule>
  </conditionalFormatting>
  <conditionalFormatting sqref="K103">
    <cfRule type="expression" dxfId="1" priority="2" stopIfTrue="1">
      <formula>BacValue=1</formula>
    </cfRule>
  </conditionalFormatting>
  <conditionalFormatting sqref="L100">
    <cfRule type="expression" dxfId="0" priority="1" stopIfTrue="1">
      <formula>BacValue=1</formula>
    </cfRule>
  </conditionalFormatting>
  <dataValidations count="125">
    <dataValidation type="whole" allowBlank="1" showErrorMessage="1" errorTitle="Section 80U" error="Section 80U should be Numeric,   Non negative, no decimal, upto 14 digits." sqref="AM124:AM126 AB124:AL124" xr:uid="{1137CCB0-3DBC-4733-AFB2-42DE10436A0C}">
      <formula1>0</formula1>
      <formula2>99999999999999</formula2>
    </dataValidation>
    <dataValidation type="list" allowBlank="1" showInputMessage="1" showErrorMessage="1" sqref="J47:Y48" xr:uid="{6A28BA69-EC41-4B9E-81A6-11C9B0F0DB21}">
      <formula1>Dropdown_115BAC_Y</formula1>
    </dataValidation>
    <dataValidation type="textLength" allowBlank="1" showInputMessage="1" showErrorMessage="1" errorTitle="PRAN Number" error="Invalid PRAN of the taxpayer in Sheet Income Details. PRAN of the taxpayer should be 125 digits." sqref="L100:X100" xr:uid="{4DE60244-5C2F-4887-BE4F-E541420DE11F}">
      <formula1>1</formula1>
      <formula2>125</formula2>
    </dataValidation>
    <dataValidation type="textLength" operator="equal" allowBlank="1" showInputMessage="1" showErrorMessage="1" errorTitle="Error" error="Invalid PRAN of the taxpayer in Sheet Income Details. PRAN of the taxpayer should be Numeric, Non negative, no decimal, upto 125 digits." sqref="Y100:AW100" xr:uid="{A070735D-C15A-4E21-89EE-1F974E69A438}">
      <formula1>125</formula1>
    </dataValidation>
    <dataValidation type="textLength" operator="lessThanOrEqual" allowBlank="1" showInputMessage="1" showErrorMessage="1" error="Please enter a valid Mobile Number." sqref="Q28:AB28" xr:uid="{10B1B90A-6101-4AF3-A67F-FEF888C9A8E5}">
      <formula1>10</formula1>
    </dataValidation>
    <dataValidation type="textLength" operator="lessThan" allowBlank="1" showInputMessage="1" showErrorMessage="1" error="Please enter a valid Mobile Number." sqref="E30:AW30" xr:uid="{FE5BA895-A1A1-4B50-AB7B-8D99A9BE36A9}">
      <formula1>10</formula1>
    </dataValidation>
    <dataValidation type="whole" allowBlank="1" showInputMessage="1" showErrorMessage="1" errorTitle="Sec 10(13A) " error="Sec 10(13A) should be Numeric, Non negative, no decimal, upto 14 digits." sqref="AO50:AW50" xr:uid="{9B901196-FD8A-438F-B540-FC13731B00DD}">
      <formula1>0</formula1>
      <formula2>99999999999999</formula2>
    </dataValidation>
    <dataValidation type="whole" allowBlank="1" showInputMessage="1" showErrorMessage="1" errorTitle="Ack. no. of Form 10BA" error="Acknowledgement number of Form 10BA should be Numeric,  Non negative, no decimal, upto 15 digits._x000a_ " sqref="L117" xr:uid="{5E4FED0F-7FBA-4B8A-8B16-1B3F1E8A6D2B}">
      <formula1>100000000000000</formula1>
      <formula2>999999999999999</formula2>
    </dataValidation>
    <dataValidation type="textLength" operator="equal" allowBlank="1" showInputMessage="1" showErrorMessage="1" errorTitle="PRAN of the taxpayer" error="PRAN of the taxpayer is should be exactly 12 in length and Alphanumeric only." sqref="K103:X103" xr:uid="{91673967-2421-466A-BD71-9ED9945F682B}">
      <formula1>12</formula1>
    </dataValidation>
    <dataValidation type="list" allowBlank="1" showInputMessage="1" showErrorMessage="1" sqref="AC28" xr:uid="{C3B33501-B6A0-4F03-8912-2594ACC3FE5B}">
      <formula1>ReturnSecList</formula1>
    </dataValidation>
    <dataValidation type="list" allowBlank="1" showInputMessage="1" showErrorMessage="1" errorTitle="80DDB" error="Please select from the Dropdown." sqref="K110:X110" xr:uid="{5C73CC67-BA81-4425-BC84-E42A85D660DA}">
      <formula1>Specified_Disease</formula1>
    </dataValidation>
    <dataValidation type="list" allowBlank="1" showInputMessage="1" showErrorMessage="1" sqref="H110:J110" xr:uid="{B84EBB48-1D6B-49B2-92B5-265F226D1F5F}">
      <formula1>Selection80DDB</formula1>
    </dataValidation>
    <dataValidation type="whole" allowBlank="1" showInputMessage="1" showErrorMessage="1" error="Amount should be numeric,  Non negative, no decimal, upto 99,999,999,999,999" sqref="AO138:AW139" xr:uid="{D0932DDB-9B67-466F-AA72-D419B16924BF}">
      <formula1>0</formula1>
      <formula2>99999999999999</formula2>
    </dataValidation>
    <dataValidation type="whole" allowBlank="1" showInputMessage="1" showErrorMessage="1" error="Amount should be numeric,  Non negative, no decimal, upto 99,999,999,999,999_x000a_" sqref="AO137:AW137" xr:uid="{7CA43A0F-26B4-411C-ABD9-34E7DF28ADEB}">
      <formula1>0</formula1>
      <formula2>99999999999999</formula2>
    </dataValidation>
    <dataValidation type="whole" allowBlank="1" showInputMessage="1" showErrorMessage="1" errorTitle="Alert!" error="Amount should be numeric, non negative no decimal, upto 99,999,999,999,999" sqref="AO84:AW84" xr:uid="{AFF54A87-1404-4174-9A79-F96E5D5986BD}">
      <formula1>0</formula1>
      <formula2>99999999999999</formula2>
    </dataValidation>
    <dataValidation type="textLength" operator="equal" allowBlank="1" showInputMessage="1" showErrorMessage="1" sqref="P34:AW34" xr:uid="{A10D6F89-3E8B-4A75-AFA8-0D4308357E0A}">
      <formula1>10</formula1>
    </dataValidation>
    <dataValidation type="whole" allowBlank="1" showErrorMessage="1" errorTitle="Any Other Deductions" error="Any other deductions should be Numeric,   Non negative, no decimal, upto 14 digits." sqref="AB125:AL126" xr:uid="{271CFB16-A93C-4A63-8CCE-C06C1A872FA3}">
      <formula1>0</formula1>
      <formula2>99999999999999</formula2>
    </dataValidation>
    <dataValidation allowBlank="1" showInputMessage="1" showErrorMessage="1" errorTitle="80U" error="Please select from the Dropdown." sqref="K126:X126" xr:uid="{CB692401-3BD1-484D-90D9-0B635A144DDA}"/>
    <dataValidation type="whole" allowBlank="1" showErrorMessage="1" errorTitle="Section 80EE" error="Section 80EEA  should be Numeric, Non negative, no decimal, upto 14 digits." sqref="AB113:AL113" xr:uid="{564EBA42-BCB3-4B77-822B-051DC349D206}">
      <formula1>0</formula1>
      <formula2>99999999999999</formula2>
    </dataValidation>
    <dataValidation type="whole" allowBlank="1" showInputMessage="1" showErrorMessage="1" errorTitle="Less : Income claimed" error="Less : Income claimed for relief from taxation u/s 89A _x000a_should be numeric, non negative no decimal, upto 99,999,999,999,999" sqref="AO51:AW51" xr:uid="{CAD0FB02-63C1-4AB6-9D49-4530537F177E}">
      <formula1>0</formula1>
      <formula2>99999999999999</formula2>
    </dataValidation>
    <dataValidation type="whole" allowBlank="1" showErrorMessage="1" errorTitle="Section 80EEB" error="Section 80EEB  should be Numeric, Non negative, no decimal, upto 14 digits." sqref="AB114:AL114" xr:uid="{BB252664-CDE8-44BF-876E-31E159D5B6B7}">
      <formula1>0</formula1>
      <formula2>99999999999999</formula2>
    </dataValidation>
    <dataValidation type="whole" allowBlank="1" showInputMessage="1" showErrorMessage="1" errorTitle="Less: Income claimed for relief" error="Less : Income claimed for relief from taxation u/s 89A _x000a_should be numeric, non negative no decimal, upto 99,999,999,999,999" sqref="AO90:AW90" xr:uid="{09BB8AE1-9C3E-41DA-B2D3-630F91C09260}">
      <formula1>0</formula1>
      <formula2>99999999999999</formula2>
    </dataValidation>
    <dataValidation type="whole" allowBlank="1" showInputMessage="1" showErrorMessage="1" error="Amount  should be  Non negative, numeric, no decimal, upto 14 digits." sqref="AO75:AW77 AO79:AW83 AO73:AW73" xr:uid="{8FC1F8F2-AF1C-424B-9373-5D2288B4119B}">
      <formula1>0</formula1>
      <formula2>99999999999999</formula2>
    </dataValidation>
    <dataValidation type="list" allowBlank="1" showInputMessage="1" showErrorMessage="1" error="Please select a value from Dropdown" sqref="AN22:AW22 AD23:AL26" xr:uid="{DE9B80DC-4321-4308-999F-749992E7542E}">
      <formula1>"(Select),Yes,No"</formula1>
    </dataValidation>
    <dataValidation type="whole" allowBlank="1" showInputMessage="1" showErrorMessage="1" errorTitle="Income Notified Other than 89A" error="Income Notified Other than 89A should be  Non negative, numeric, no decimal, upto 99,999,999,999,999" sqref="AO44:AW44" xr:uid="{F451FFAF-5F64-4DEF-890B-4EAFF0AC7A1A}">
      <formula1>0</formula1>
      <formula2>99999999999999</formula2>
    </dataValidation>
    <dataValidation type="whole" allowBlank="1" showInputMessage="1" showErrorMessage="1" errorTitle="Income Notified 89A" error="Income from 89A should be  Non negative, numeric, no decimal, upto 99,999,999,999,999" sqref="AO39:AW39 AO41:AO43" xr:uid="{7D134D17-1004-4142-8331-33F138B715AC}">
      <formula1>0</formula1>
      <formula2>99999999999999</formula2>
    </dataValidation>
    <dataValidation type="whole" allowBlank="1" showInputMessage="1" showErrorMessage="1" errorTitle="From 16/3 to 31/3 (v)" error="From 16/3 to 31/3 (v)_x000a_should be numeric, non negative no decimal, upto 99,999,999,999,999" sqref="AO89:AW89" xr:uid="{BDDF6622-1106-4C5C-9F11-8121CC45CF1E}">
      <formula1>0</formula1>
      <formula2>99999999999999</formula2>
    </dataValidation>
    <dataValidation type="whole" allowBlank="1" showInputMessage="1" showErrorMessage="1" errorTitle="From 16/12 to 15/3 (iv)" error="From 16/12 to 15/3 (iv)_x000a_should be numeric, non negative no decimal, upto 99,999,999,999,999" sqref="AO88:AW88" xr:uid="{35EFE977-A339-4F7E-91E4-DE08D5DCFA23}">
      <formula1>0</formula1>
      <formula2>99999999999999</formula2>
    </dataValidation>
    <dataValidation type="whole" allowBlank="1" showInputMessage="1" showErrorMessage="1" errorTitle="From 16/9 to 15/12 (iii)" error="From 16/9 to 15/12 (iii)_x000a_should be numeric, non negative no decimal, upto 99,999,999,999,999" sqref="AO87:AW87" xr:uid="{39CFD71C-38BC-4F8A-A894-838FD5183B58}">
      <formula1>0</formula1>
      <formula2>99999999999999</formula2>
    </dataValidation>
    <dataValidation type="whole" allowBlank="1" showInputMessage="1" showErrorMessage="1" errorTitle="From 16/6 to 15/9 (ii)" error="From 16/6 to 15/9 (ii)_x000a_should be numeric, non negative no decimal, upto 99,999,999,999,999" sqref="AO86:AW86" xr:uid="{25E59350-E007-477B-8EDE-82553325D6DE}">
      <formula1>0</formula1>
      <formula2>99999999999999</formula2>
    </dataValidation>
    <dataValidation type="whole" allowBlank="1" showInputMessage="1" showErrorMessage="1" errorTitle="Upto 15/6 (i)" error="Upto 15/6 (i)_x000a_should be numeric, non negative no decimal, upto 99,999,999,999,999" sqref="AO85:AW85" xr:uid="{26E73B70-D1D3-4DC6-B948-F15960A9200A}">
      <formula1>0</formula1>
      <formula2>99999999999999</formula2>
    </dataValidation>
    <dataValidation type="whole" allowBlank="1" showInputMessage="1" showErrorMessage="1" errorTitle="Gross Total Income" error="Gross Total Income  should be Numeric, no decimal, upto 99,999,999,999,999" sqref="AO92:AW93" xr:uid="{B55C0FCC-32EB-480B-9B2E-60766AD3FB2D}">
      <formula1>0</formula1>
      <formula2>99999999999999</formula2>
    </dataValidation>
    <dataValidation type="whole" allowBlank="1" showInputMessage="1" showErrorMessage="1" errorTitle="Amount" error="Amount  should be  Non negative, numeric, no decimal, upto 14 digits." sqref="AO68:AW71" xr:uid="{0FCF3795-790A-48FF-A920-49BB18DFF145}">
      <formula1>0</formula1>
      <formula2>99999999999999</formula2>
    </dataValidation>
    <dataValidation type="list" allowBlank="1" showInputMessage="1" showErrorMessage="1" errorTitle="Nature of Income" error="Please select valid option  from the Dropdown." sqref="J68:Y71" xr:uid="{8AF645B6-F6B4-46A3-9C47-6DEE01A49262}">
      <formula1>PART_Nature_2</formula1>
    </dataValidation>
    <dataValidation allowBlank="1" showInputMessage="1" showErrorMessage="1" errorTitle="Description" error="Description cannot exceed 125 characters" sqref="Z68:Z71" xr:uid="{22398B8B-A836-47C3-A494-789D5AEC6E34}"/>
    <dataValidation operator="equal" allowBlank="1" showErrorMessage="1" error="Please select from the Dropdown." sqref="AN16" xr:uid="{09802295-C988-4194-AC48-BBA8DD5452D9}">
      <formula1>0</formula1>
      <formula2>0</formula2>
    </dataValidation>
    <dataValidation type="list" operator="equal" allowBlank="1" showInputMessage="1" showErrorMessage="1" error="Please select from the Drop Down" sqref="AE15:AL15" xr:uid="{70F0D021-58C6-4C50-A150-8D26D411FBA3}">
      <formula1>"(Select),Yes,No"</formula1>
    </dataValidation>
    <dataValidation type="whole" operator="lessThanOrEqual" allowBlank="1" showErrorMessage="1" errorTitle="Interest payable u/s 234 C" error="Interest payable u/s 234 C  should be Numeric, Non negative, no decimal and cannot be more than 10000" sqref="AO152:AW152" xr:uid="{79A33088-1A16-4AD6-A382-B115EFFD2E45}">
      <formula1>10000</formula1>
    </dataValidation>
    <dataValidation type="textLength" operator="lessThanOrEqual" allowBlank="1" showInputMessage="1" showErrorMessage="1" errorTitle="ZipCode" error="ZipCode can be Minimum 1 and up to 8 Characters." sqref="AN15:AO15" xr:uid="{34D6722F-C601-434F-8BAC-AFA3D055188E}">
      <formula1>8</formula1>
    </dataValidation>
    <dataValidation type="list" operator="equal" allowBlank="1" showInputMessage="1" showErrorMessage="1" errorTitle="Country" error="Select from the Drop Down" sqref="W15:Z15" xr:uid="{81671800-5553-4F69-8311-C6669AC49B1E}">
      <formula1>CountList</formula1>
    </dataValidation>
    <dataValidation type="whole" allowBlank="1" showInputMessage="1" showErrorMessage="1" error="Amount entered should be Numeric , Non Negatve , No Decimal upto 14 digits" sqref="AN23:AN26 AN19:AW21 AO23:AW25" xr:uid="{BE31C982-B143-4888-8773-9BB4902FFC17}">
      <formula1>0</formula1>
      <formula2>99999999999999</formula2>
    </dataValidation>
    <dataValidation type="list" operator="equal" allowBlank="1" showInputMessage="1" showErrorMessage="1" error="Please select a value from Dropdown" sqref="AD19:AM19 AD20:AL21" xr:uid="{E207DB5B-8FC9-436B-B664-F760FDD5E95A}">
      <formula1>"(Select),Yes,No"</formula1>
    </dataValidation>
    <dataValidation type="list" operator="equal" allowBlank="1" showInputMessage="1" showErrorMessage="1" error="Please select from the Dropdown." sqref="AN18:AW18" xr:uid="{86B447D6-F8AF-41B6-8480-1CAC8A8FECC4}">
      <formula1>"(Select),Yes,No"</formula1>
    </dataValidation>
    <dataValidation type="whole" allowBlank="1" showInputMessage="1" showErrorMessage="1" error="Deduction under section 80D cannot be more than Rs. 100000" sqref="AN105:AW105" xr:uid="{653497C1-0DA6-43C4-BFBF-71CB3E9B3C91}">
      <formula1>0</formula1>
      <formula2>100000</formula2>
    </dataValidation>
    <dataValidation type="whole" allowBlank="1" showInputMessage="1" showErrorMessage="1" error="Amount entered should be Numeric,   Non negative, no decimal, upto 14 digits." sqref="AO146:AW147" xr:uid="{D7AEE8F9-BF68-467A-9CA9-8F3F8B0B6ECE}">
      <formula1>0</formula1>
      <formula2>99999999999999</formula2>
    </dataValidation>
    <dataValidation type="whole" allowBlank="1" showErrorMessage="1" errorTitle="Section 80TTA" error="Section 80TTA  should be Numeric, Non negative, no decimal, upto 14 digits." sqref="AB122:AL122" xr:uid="{0CE346F5-E1D4-4013-8900-6760B11944DE}">
      <formula1>0</formula1>
      <formula2>99999999999999</formula2>
    </dataValidation>
    <dataValidation type="whole" allowBlank="1" showErrorMessage="1" errorTitle="Section 80CCG" error="Section 80CCG should be Numeric,  Non negative, no decimal, upto 14 digits." sqref="AB102:AM102" xr:uid="{68296907-785A-41D9-A8FD-AAAE198493F9}">
      <formula1>0</formula1>
      <formula2>99999999999999</formula2>
    </dataValidation>
    <dataValidation type="whole" allowBlank="1" showInputMessage="1" showErrorMessage="1" errorTitle="Other deductions u/s 16" error="Other deductions u/s 16_x000a_should be  Non negative, numeric, no decimal, upto 14 digits." sqref="AO55:AW55" xr:uid="{63FE1222-3EF5-421D-85B9-8528ABD1F8AB}">
      <formula1>0</formula1>
      <formula2>99999999999999</formula2>
    </dataValidation>
    <dataValidation type="list" allowBlank="1" showInputMessage="1" showErrorMessage="1" error="Please Select from the List." sqref="AD28:AW28" xr:uid="{738D99F6-8F2C-49F7-B221-576E9A4074F0}">
      <formula1>ReturnSecList</formula1>
    </dataValidation>
    <dataValidation type="whole" allowBlank="1" showInputMessage="1" showErrorMessage="1" errorTitle="country code" error="country code should not be greater 5 digits and Alphabets, Alphanumeric or Special characters are not allowed to enter." sqref="P28" xr:uid="{4F41CD0D-F438-4D75-B056-AA919CFC32D5}">
      <formula1>0</formula1>
      <formula2>99999</formula2>
    </dataValidation>
    <dataValidation type="textLength" operator="lessThanOrEqual" allowBlank="1" showErrorMessage="1" errorTitle="Email Address" error="Email Address cannot be more than 125 characters." sqref="E28:O28" xr:uid="{F82CEA1D-3382-4D7F-82EE-4E8D1F6D5E00}">
      <formula1>125</formula1>
    </dataValidation>
    <dataValidation type="whole" allowBlank="1" showInputMessage="1" showErrorMessage="1" errorTitle="Less:Deduction u/s 57(iia)" error="Less:Deduction u/s 57(iia) _x000a_should be numeric, non negative no decimal, upto 99,999,999,999,999" sqref="AO91:AW91" xr:uid="{6CC746EE-8918-48B3-93FF-A66820795D28}">
      <formula1>0</formula1>
      <formula2>99999999999999</formula2>
    </dataValidation>
    <dataValidation type="whole" allowBlank="1" showInputMessage="1" showErrorMessage="1" errorTitle="Arrears/Unrealized" error="Arrears/Unrealized should be numeric, non negative no decimal, upto 14 digits." sqref="AO64:AW64" xr:uid="{5547F19B-485D-45E4-A357-5CCF9132ED46}">
      <formula1>0</formula1>
      <formula2>99999999999999</formula2>
    </dataValidation>
    <dataValidation type="whole" allowBlank="1" showInputMessage="1" showErrorMessage="1" error="Amount enterted should be Numeric,   Non negative, no decimal, upto 14 digits." sqref="AH132:AW133" xr:uid="{96D06EF3-E970-479D-B27A-4795FAB03A75}">
      <formula1>0</formula1>
      <formula2>99999999999999</formula2>
    </dataValidation>
    <dataValidation type="list" allowBlank="1" showInputMessage="1" showErrorMessage="1" error="Please select from the Dropdown." sqref="H132:S133" xr:uid="{AD1678A0-CB4A-4ABE-A93D-E3169A9CD299}">
      <formula1>IF(BacValue=1,PartNatureBacYes,PART_Nature)</formula1>
    </dataValidation>
    <dataValidation type="whole" allowBlank="1" showInputMessage="1" showErrorMessage="1" errorTitle="Professional Tax u/s 16(ii)" error="Maximum deduction of Professional tax u/s 16(iii) can be claimed of Rs. 5,000." sqref="AO56:AW56" xr:uid="{433D076B-E14C-4474-927B-3CA76A408C7A}">
      <formula1>0</formula1>
      <formula2>5000</formula2>
    </dataValidation>
    <dataValidation type="whole" allowBlank="1" showInputMessage="1" showErrorMessage="1" errorTitle="Profits Salary" error="Profits in lieu of Salary should be  Non negative, numeric, no decimal, upto 99,999,999,999,999" sqref="AO38:AW38" xr:uid="{A868F99F-AF61-4137-9CF0-FE20046E9E15}">
      <formula1>0</formula1>
      <formula2>99999999999999</formula2>
    </dataValidation>
    <dataValidation allowBlank="1" showInputMessage="1" showErrorMessage="1" errorTitle="Income From OS" sqref="AO67:AW67" xr:uid="{77E9249F-3A45-4EE8-AE72-FA23341994DC}"/>
    <dataValidation type="whole" allowBlank="1" showInputMessage="1" showErrorMessage="1" errorTitle="Amount" error="Amount  should be  Non negative, numeric, no decimal, upto 99,999,999,999,999" sqref="AO47:AW48" xr:uid="{A9073F80-DA17-4A9A-87AD-873D6273C734}">
      <formula1>0</formula1>
      <formula2>99999999999999</formula2>
    </dataValidation>
    <dataValidation type="textLength" operator="lessThanOrEqual" allowBlank="1" showInputMessage="1" showErrorMessage="1" errorTitle="Description" error="Description cannot exceed 125 characters" sqref="Z47:AN48" xr:uid="{04D1401E-FDD1-47E1-9DA1-0E0A4F9BD676}">
      <formula1>125</formula1>
    </dataValidation>
    <dataValidation type="whole" allowBlank="1" showErrorMessage="1" errorTitle="Section 80TTB" error="Section 80TTB  should be Numeric, Non negative, no decimal, upto 14 digits." sqref="AB123:AL123" xr:uid="{151BA2C1-1822-4C5C-9A63-CF0A5D2B42E2}">
      <formula1>0</formula1>
      <formula2>99999999999999</formula2>
    </dataValidation>
    <dataValidation type="whole" allowBlank="1" showInputMessage="1" showErrorMessage="1" errorTitle="Deduction u/s 16(ia)" error="Deduction u/s 16(ia)_x000a_should be  Non negative, numeric, no decimal, upto 99,999,999,999,999" sqref="AO54:AW54" xr:uid="{C463B432-0F6E-4E3E-9559-D7CD45013554}">
      <formula1>0</formula1>
      <formula2>99999999999999</formula2>
    </dataValidation>
    <dataValidation type="list" operator="equal" allowBlank="1" showInputMessage="1" showErrorMessage="1" errorTitle="Nature of Employment" error="Please select from the Dropdown." sqref="AP15:AW15" xr:uid="{15BBD89F-7648-4E9A-8345-3DF3689296C3}">
      <formula1>EmpCatList</formula1>
    </dataValidation>
    <dataValidation type="textLength" operator="equal" allowBlank="1" showInputMessage="1" showErrorMessage="1" errorTitle="Pincode" error="Pin Code must be exactly 6 digits and should not start with zero." sqref="AA15:AD15" xr:uid="{56A0C23F-540D-4DE3-9553-BC3A7E9DCA40}">
      <formula1>6</formula1>
    </dataValidation>
    <dataValidation type="whole" allowBlank="1" showErrorMessage="1" errorTitle="Preventive health check-up" error="Preventive health check-up amount  should be Numeric, Non negative, no decimal upto 14 digits." sqref="AB107:AL107" xr:uid="{7E7436EB-E37E-45AB-9181-1A7444FA2638}">
      <formula1>0</formula1>
      <formula2>99999999999999</formula2>
    </dataValidation>
    <dataValidation type="whole" allowBlank="1" showErrorMessage="1" errorTitle=" Medical expenditure" error=" Medical expenditure amount should be Numeric, Non negative, no decimal, upto 14 digits." sqref="AB106:AL106" xr:uid="{70068873-1764-4201-9369-CECA919C44D1}">
      <formula1>0</formula1>
      <formula2>99999999999999</formula2>
    </dataValidation>
    <dataValidation type="whole" allowBlank="1" showErrorMessage="1" errorTitle="Health insurance premium" error="Health insurance premium amount should be Numeric, Non negative, no decimal, upto 14 digits." sqref="AB105:AM105" xr:uid="{8E6B6438-4308-486B-800D-7FDC7E202BA1}">
      <formula1>0</formula1>
      <formula2>99999999999999</formula2>
    </dataValidation>
    <dataValidation type="list" allowBlank="1" showInputMessage="1" showErrorMessage="1" errorTitle="Health insurance premium" error="Please select from the Dropdown." sqref="K105:X105" xr:uid="{3A93DB83-5C41-4DBF-AF22-FF91CB171C5C}">
      <formula1>Selection80D</formula1>
    </dataValidation>
    <dataValidation type="list" allowBlank="1" showInputMessage="1" showErrorMessage="1" errorTitle="Preventive health check-up" error="Please select from the Dropdown." sqref="K107:X107" xr:uid="{40105985-8210-42DC-883A-298699A0B714}">
      <formula1>Selection80DC</formula1>
    </dataValidation>
    <dataValidation type="list" allowBlank="1" showInputMessage="1" showErrorMessage="1" errorTitle=" Medical expenditure" error="Please select from the Dropdown." sqref="K106:X106" xr:uid="{60424C9E-DA40-4ABB-858E-3DC3527253FB}">
      <formula1>Selection80DB</formula1>
    </dataValidation>
    <dataValidation type="textLength" operator="equal" allowBlank="1" showErrorMessage="1" errorTitle="Date of Filing Original Return" error="Please enter a date in dd/mm/yyyy format." sqref="AN31:AW31" xr:uid="{BEF7136B-3FC7-431A-9620-F4561943B609}">
      <formula1>10</formula1>
    </dataValidation>
    <dataValidation type="whole" allowBlank="1" showInputMessage="1" showErrorMessage="1" errorTitle="Standard Deduction" error="Standard Deduction should be numeric,non negative  no decimal, upto 99,999,999,999,999" sqref="AO62:AW62" xr:uid="{96807304-DDB3-43AE-A831-5B387EEA2334}">
      <formula1>0</formula1>
      <formula2>99999999999999</formula2>
    </dataValidation>
    <dataValidation type="list" allowBlank="1" showInputMessage="1" showErrorMessage="1" errorTitle="Type of HP" error="Please select from the Dropdown." sqref="AO58:AW58" xr:uid="{6259AA7E-276F-41BB-90AB-97707D27AEF0}">
      <formula1>"(Select),Self Occupied, Let Out,Deemed Let Out"</formula1>
    </dataValidation>
    <dataValidation type="whole" allowBlank="1" showInputMessage="1" showErrorMessage="1" errorTitle="Profits Salary" error="Profits Salary should be  Non negative, numeric, no decimal, upto 99,999,999,999,999" sqref="AO45" xr:uid="{52B8F7EC-DE0E-4DC5-9339-D97AA0B2F0F9}">
      <formula1>0</formula1>
      <formula2>99999999999999</formula2>
    </dataValidation>
    <dataValidation type="whole" allowBlank="1" showInputMessage="1" showErrorMessage="1" errorTitle="Allowances " error="Salary as per section 17(1) should be  Non negative, numeric, no decimal, upto 99,999,999,999,999" sqref="AO36:AW36" xr:uid="{CCED7EDD-14AF-4145-91DC-F74DD5430313}">
      <formula1>0</formula1>
      <formula2>99999999999999</formula2>
    </dataValidation>
    <dataValidation type="whole" allowBlank="1" showInputMessage="1" showErrorMessage="1" errorTitle="Income From Salary" error="Income From Salary / Pension should be  Non negative, numeric, no decimal, upto 99,999,999,999,999" sqref="AO35:AW35" xr:uid="{33303B03-C565-43C2-9EBE-32A880F5DEE5}">
      <formula1>0</formula1>
      <formula2>99999999999999</formula2>
    </dataValidation>
    <dataValidation type="textLength" operator="equal" allowBlank="1" showInputMessage="1" showErrorMessage="1" errorTitle="PAN" error="Invalid PAN. PAN format should be First 5 Alphabets, next 4 digits, then 1 Alphabet." sqref="AN7:AW7" xr:uid="{1A6714EB-B483-4AC2-991F-7E2E94F84140}">
      <formula1>10</formula1>
    </dataValidation>
    <dataValidation type="textLength" operator="equal" allowBlank="1" showInputMessage="1" showErrorMessage="1" errorTitle="Date of Birth " error="Please enter a valid Date of Birth in dd/mm/yyyy format." sqref="AN11:AW11" xr:uid="{FD0A40B9-F65E-400B-A425-0F9488D0DE56}">
      <formula1>10</formula1>
    </dataValidation>
    <dataValidation operator="lessThanOrEqual" allowBlank="1" showInputMessage="1" showErrorMessage="1" sqref="AY33:BG34" xr:uid="{41470EEA-CF70-4678-941E-61D0B4097762}"/>
    <dataValidation type="textLength" operator="equal" allowBlank="1" showInputMessage="1" showErrorMessage="1" errorTitle="Notice Date " error="Please enter a date in &quot;Date of notice /order&quot; field in dd/mm/yyyy format" sqref="AN33:AW33" xr:uid="{99554573-9828-4642-A1D3-77E90B6A1697}">
      <formula1>10</formula1>
    </dataValidation>
    <dataValidation type="textLength" operator="lessThanOrEqual" allowBlank="1" showInputMessage="1" showErrorMessage="1" errorTitle="Unique Number" error="Unique Number / DIN cannot exceed 100 characters" sqref="P33:Z33" xr:uid="{D72D8A86-F0C7-4817-B3A0-709D41F2AED8}">
      <formula1>100</formula1>
    </dataValidation>
    <dataValidation operator="lessThanOrEqual" allowBlank="1" showErrorMessage="1" errorTitle="Notice  no" error="Notice  No (Communication Reference No) cannot be more than 23 characters " sqref="AA33" xr:uid="{B6E96E65-D614-4BA7-9D5A-076417913AF7}"/>
    <dataValidation type="textLength" operator="equal" allowBlank="1" showInputMessage="1" showErrorMessage="1" errorTitle="Receipt Number" error="Invalid Receipt Number. Please retry" sqref="P31:Z31" xr:uid="{E29DE528-7CDD-45A4-8CC0-865E34164926}">
      <formula1>15</formula1>
    </dataValidation>
    <dataValidation allowBlank="1" showErrorMessage="1" sqref="AA31" xr:uid="{82604FE6-DB95-4566-8393-C8FD4F7680E0}"/>
    <dataValidation type="whole" allowBlank="1" showInputMessage="1" showErrorMessage="1" errorTitle="Tax paid to local authorities " error="Tax paid to local authorities should be numeric, no decimal,upto 14 digits." sqref="AO60:AW60" xr:uid="{1348B3CD-9E8D-4EEF-AE3F-93E6BC7B6A3E}">
      <formula1>0</formula1>
      <formula2>99999999999999</formula2>
    </dataValidation>
    <dataValidation type="whole" allowBlank="1" showInputMessage="1" showErrorMessage="1" errorTitle="Gross rent Recieved" error="Gross rent Recieved should be non negative numeric,  no decimal, upto 14 digits." sqref="AO59:AW59" xr:uid="{75CA5036-9B32-4CC0-8A33-A64BAA0342C3}">
      <formula1>0</formula1>
      <formula2>99999999999999</formula2>
    </dataValidation>
    <dataValidation type="whole" allowBlank="1" showInputMessage="1" showErrorMessage="1" errorTitle="Perquisites" error="Perquisites should be  Non negative, numeric, no decimal, upto 99,999,999,999,999" sqref="AO37:AW37" xr:uid="{F96690DA-FDF3-47BB-B981-B631580AFD6B}">
      <formula1>0</formula1>
      <formula2>99999999999999</formula2>
    </dataValidation>
    <dataValidation type="whole" allowBlank="1" showInputMessage="1" showErrorMessage="1" sqref="AO61:AW61" xr:uid="{238629A8-888D-44F5-A263-4B4AA2D366D1}">
      <formula1>-99999999999999</formula1>
      <formula2>99999999999999</formula2>
    </dataValidation>
    <dataValidation operator="equal" allowBlank="1" showInputMessage="1" showErrorMessage="1" sqref="AM20:AM26 AM18 AM15:AM16" xr:uid="{B44FF623-2D92-4F4C-94DE-2FC643D5EEB6}"/>
    <dataValidation type="textLength" operator="lessThanOrEqual" allowBlank="1" showErrorMessage="1" errorTitle="Town/city/district" error="Town/City/District cannot be more than 50 characters." sqref="AN13:AW13" xr:uid="{09291E76-411D-4DD4-A1C1-AC3F9B2F46A5}">
      <formula1>50</formula1>
    </dataValidation>
    <dataValidation type="list" operator="lessThanOrEqual" allowBlank="1" showErrorMessage="1" error="Please select from the Dropdown." sqref="E15" xr:uid="{B3E43153-2385-423F-BE04-4EAA69288FEF}">
      <formula1>StateList</formula1>
    </dataValidation>
    <dataValidation type="textLength" operator="equal" allowBlank="1" showInputMessage="1" showErrorMessage="1" errorTitle="Aadhaar Number" error="Please enter valid aadhaar number" sqref="AN8:AW8" xr:uid="{A9B2190B-2ED6-4F1E-9262-A9CD69EC3F63}">
      <formula1>12</formula1>
    </dataValidation>
    <dataValidation type="textLength" operator="equal" allowBlank="1" showInputMessage="1" showErrorMessage="1" errorTitle="Aadhaar Enrolment Id" error="Please enter the valid Aadhaar Enrolment ID" sqref="AN9:AW9" xr:uid="{10E12F21-CFEE-4AC8-B8C9-91D3EBFF50CD}">
      <formula1>28</formula1>
    </dataValidation>
    <dataValidation type="whole" allowBlank="1" showErrorMessage="1" errorTitle="Section 80CCD(1)" error="Section 80CCD(1) should be Numeric, Non negative, no decimal, upto 14 digits." sqref="AB98:AM98" xr:uid="{3503410F-4DAB-4022-A2C6-FCB8799B3AA5}">
      <formula1>0</formula1>
      <formula2>99999999999999</formula2>
    </dataValidation>
    <dataValidation type="whole" allowBlank="1" showErrorMessage="1" errorTitle="Interest payable u/s 234 C" error="Interest payable u/s 234 C  should be Numeric, Non negative, no decimal, upto 99,999,999,999,999" sqref="AO151:AW151" xr:uid="{DF6369E0-FFEB-4D35-AF14-C383654E47CA}">
      <formula1>0</formula1>
      <formula2>99999999999999</formula2>
    </dataValidation>
    <dataValidation type="whole" allowBlank="1" showErrorMessage="1" errorTitle="Section 80CCD(1B)" error="Section 80CCD(1B) should be Numeric, Non negative, no decimal, upto 14 digits." sqref="AB99:AM99" xr:uid="{EA579647-FA1C-4F6B-AA8B-DE2A79058696}">
      <formula1>0</formula1>
      <formula2>99999999999999</formula2>
    </dataValidation>
    <dataValidation type="whole" allowBlank="1" showErrorMessage="1" errorTitle="Section 80CCC" error="Section 80CCC should be Numeric, Non negative, no decimal, upto 14 digits." sqref="AB97:AM97" xr:uid="{C45BF09D-CC8A-4630-8251-37B22E578DA6}">
      <formula1>0</formula1>
      <formula2>99999999999999</formula2>
    </dataValidation>
    <dataValidation type="whole" allowBlank="1" showInputMessage="1" showErrorMessage="1" errorTitle="Interest payable u/s 234 A" error="Interest payable u/s 234 A should be Numeric,   Non negative, no decimal, upto 99,999,999,999,999" sqref="AO149:AW149" xr:uid="{5FDA34D4-E52D-4841-A844-2073AAF03DC5}">
      <formula1>0</formula1>
      <formula2>99999999999999</formula2>
    </dataValidation>
    <dataValidation type="whole" allowBlank="1" showInputMessage="1" showErrorMessage="1" errorTitle="Interest payable u/s 234 B" error="Interast Payable u/s 234 B should be numeric ,Non-negative,no decimal and upto 99999999999999 " sqref="AO150:AW150" xr:uid="{AA3D55B3-644B-45C7-8685-1FE6D3A9D433}">
      <formula1>0</formula1>
      <formula2>99999999999999</formula2>
    </dataValidation>
    <dataValidation type="whole" allowBlank="1" showErrorMessage="1" errorTitle="TotTaxPlusIntrstPay" error="TotTaxPlusIntrstPay  Non negative, no decimal, upto 99,999,999,999,999" sqref="AO154" xr:uid="{4CEF6689-2571-4FBC-B993-700CC5C0CB40}">
      <formula1>0</formula1>
      <formula2>99999999999999</formula2>
    </dataValidation>
    <dataValidation type="whole" allowBlank="1" showErrorMessage="1" errorTitle="TotalIncome" error="TotalIncome  no decimal, upto 99,999,999,999,999" sqref="AO128:AO129" xr:uid="{196BBBAD-A908-4D84-BB0F-729C071E4F80}">
      <formula1>-99999999999999</formula1>
      <formula2>99999999999999</formula2>
    </dataValidation>
    <dataValidation type="whole" allowBlank="1" showErrorMessage="1" errorTitle="Total" error="Total Non negative, no decimal, upto 99,999,999,999,999" sqref="AB127:AM127" xr:uid="{C0BB4D42-DD0F-4969-BED0-7704A36CD1B5}">
      <formula1>0</formula1>
      <formula2>99999999999999</formula2>
    </dataValidation>
    <dataValidation type="whole" allowBlank="1" showErrorMessage="1" errorTitle="Section 80TTA" error="Section 80TTA  should be Numeric, Non negative, no decimal, upto 99,999,999,999,999" sqref="AM122:AM123" xr:uid="{BEBD42B0-299A-4554-84FE-D9DD74630AFC}">
      <formula1>0</formula1>
      <formula2>99999999999999</formula2>
    </dataValidation>
    <dataValidation type="whole" allowBlank="1" showErrorMessage="1" errorTitle="Section 80RRB" error="Section 80RRB should be Numeric,  Non negative, no decimal, upto 99,999,999,999,999" sqref="AB121:AM121" xr:uid="{7BEF0760-CE6A-44EF-B253-12444632BD8A}">
      <formula1>0</formula1>
      <formula2>99999999999999</formula2>
    </dataValidation>
    <dataValidation type="whole" allowBlank="1" showErrorMessage="1" errorTitle="Section 80QQB" error="Section 80QQB  should be Numeric, Non negative, no decimal, upto 99,999,999,999,999" sqref="AB120:AM120" xr:uid="{94BA372E-0C7C-4ADA-BA73-A3CFE6738047}">
      <formula1>0</formula1>
      <formula2>99999999999999</formula2>
    </dataValidation>
    <dataValidation type="whole" allowBlank="1" showErrorMessage="1" errorTitle="Section 80CCG" error="Section 80CCG should be Numeric,  Non negative, no decimal, upto 99,999,999,999,999" sqref="AM104" xr:uid="{00DB0468-FB6B-4944-B3D1-A7434A77D0F0}">
      <formula1>0</formula1>
      <formula2>99999999999999</formula2>
    </dataValidation>
    <dataValidation type="whole" allowBlank="1" showErrorMessage="1" errorTitle="Section 80CCD(2)" error="Section 80CCD(2) should be Numeric, Non negative, no decimal, upto 14 digits." sqref="AB101:AM101" xr:uid="{A6503F3B-4D9C-4D19-A4EE-DC65A6BFADBA}">
      <formula1>0</formula1>
      <formula2>99999999999999</formula2>
    </dataValidation>
    <dataValidation type="whole" allowBlank="1" showErrorMessage="1" errorTitle="Section 80C" error="Section 80C should be Numeric, Non negative, no decimal, upto 14 digits." sqref="AB96" xr:uid="{F41C2F3A-C778-457D-ADEB-999EB1E4D2AF}">
      <formula1>0</formula1>
      <formula2>99999999999999</formula2>
    </dataValidation>
    <dataValidation type="textLength" operator="lessThanOrEqual" allowBlank="1" showErrorMessage="1" errorTitle="Middle Name" error="Middle name cannot exceed 25 characters" sqref="O7:X7" xr:uid="{0E5E3B31-663C-4E56-B6FE-011989FBB870}">
      <formula1>25</formula1>
    </dataValidation>
    <dataValidation type="textLength" operator="lessThanOrEqual" allowBlank="1" showErrorMessage="1" errorTitle="Last Name" error="Last Name cannot be more than 75 characters " sqref="Y7" xr:uid="{921426F5-7A8F-4519-A29A-69448C2E66F6}">
      <formula1>75</formula1>
    </dataValidation>
    <dataValidation type="textLength" operator="lessThanOrEqual" allowBlank="1" showErrorMessage="1" errorTitle=" Road/Street/Post Office" error=" Road/Street/Post Office cannot be more than 50 characters." sqref="E13:V13" xr:uid="{81DF7D06-A4A4-48B6-B24C-2EE1B66F8FE1}">
      <formula1>50</formula1>
    </dataValidation>
    <dataValidation type="textLength" operator="lessThanOrEqual" allowBlank="1" showErrorMessage="1" errorTitle="Area/Locality" error="Area/Locality cannot be more than 50 characters." sqref="W13:AM13" xr:uid="{39A1922A-4630-478F-B33E-1024262415BF}">
      <formula1>50</formula1>
    </dataValidation>
    <dataValidation type="textLength" operator="lessThanOrEqual" allowBlank="1" showErrorMessage="1" errorTitle="Flat/Door/Block No." error="Flat/Door/Block No. cannot be more than 50 characters." sqref="E11:N11" xr:uid="{43934C5F-B77A-4FF5-9D6C-D281C17DBEC6}">
      <formula1>50</formula1>
    </dataValidation>
    <dataValidation type="whole" allowBlank="1" showErrorMessage="1" errorTitle="Section 80D" error="Section 80D  should be Numeric, Non negative, no decimal, upto 99,999,999,999,999" sqref="AM106:AM107" xr:uid="{1C67449B-41F5-4D4E-85CB-D8006EECC81F}">
      <formula1>0</formula1>
      <formula2>99999999999999</formula2>
    </dataValidation>
    <dataValidation type="whole" allowBlank="1" showErrorMessage="1" errorTitle="Section 80DD" error="Section 80DD should be Numeric,  Non negative, no decimal upto 14 digits." sqref="AB108:AM108" xr:uid="{A2DC3754-33C1-4822-96DC-ABFAA4E6B4EC}">
      <formula1>0</formula1>
      <formula2>99999999999999</formula2>
    </dataValidation>
    <dataValidation type="whole" allowBlank="1" showErrorMessage="1" errorTitle="Section 80DDB" error="Section 80DDB should be Numeric,  Non negative, no decimal, upto 14 digits." sqref="AM109:AM110 AB109" xr:uid="{091FEFFE-5F0C-411F-94F2-A85F442E893E}">
      <formula1>0</formula1>
      <formula2>99999999999999</formula2>
    </dataValidation>
    <dataValidation type="whole" allowBlank="1" showErrorMessage="1" errorTitle="Section 80E" error="Section 80E  should be Numeric, Non negative, no decimal, upto 14 digits." sqref="AB111:AM111" xr:uid="{17C09C8B-C9A7-41B6-988E-EC0BBF21805A}">
      <formula1>0</formula1>
      <formula2>99999999999999</formula2>
    </dataValidation>
    <dataValidation type="whole" allowBlank="1" showErrorMessage="1" errorTitle="Section 80G" error="Section 80G should be Numeric,  Non negative, no decimal, upto 99,999,999,999,999" sqref="AB115:AM115" xr:uid="{786994DB-7BC0-418A-A434-F41B431EC772}">
      <formula1>0</formula1>
      <formula2>99999999999999</formula2>
    </dataValidation>
    <dataValidation type="whole" allowBlank="1" showErrorMessage="1" errorTitle="Section 80GG" error="Section 80GG should be Numeric,  Non negative, no decimal, upto 14 digits." sqref="AB116:AM116" xr:uid="{81165043-E992-4F8F-A303-64BEDD20DDF3}">
      <formula1>0</formula1>
      <formula2>99999999999999</formula2>
    </dataValidation>
    <dataValidation type="whole" allowBlank="1" showErrorMessage="1" errorTitle="Section 80GGA" error="Section 80GGA  should be Numeric, Non negative, no decimal, upto 99,999,999,999,999" sqref="AB118:AM118" xr:uid="{BECA90C4-669F-44CC-8016-2C654EC303BF}">
      <formula1>0</formula1>
      <formula2>99999999999999</formula2>
    </dataValidation>
    <dataValidation type="whole" allowBlank="1" showErrorMessage="1" errorTitle="Section 80GGC" error="Section 80GGC should be Numeric,  Non negative, no decimal, upto 14 digits." sqref="AB119:AM119" xr:uid="{F6190CA4-4CBB-4B3A-B9D0-6A8AB2AC5FEB}">
      <formula1>0</formula1>
      <formula2>99999999999999</formula2>
    </dataValidation>
    <dataValidation type="whole" allowBlank="1" showErrorMessage="1" errorTitle="TotalTaxPayable" error="TotalTaxPayable  No decimal, upto 99,999,999,999,999 " sqref="AO140 AO142:AO143 AO141:AW141" xr:uid="{95D8E32C-AC22-40A8-8430-57C9B97767B4}">
      <formula1>0</formula1>
      <formula2>99999999999999</formula2>
    </dataValidation>
    <dataValidation type="textLength" operator="lessThanOrEqual" allowBlank="1" showErrorMessage="1" errorTitle="Name ofPremises/Building/Village" error="Name of premises / building / village cannot be more than 50 characters." sqref="O11:AM11" xr:uid="{881BAB9E-0ABB-4173-AC04-0C4E87896EA1}">
      <formula1>50</formula1>
    </dataValidation>
    <dataValidation type="textLength" operator="lessThanOrEqual" allowBlank="1" showErrorMessage="1" errorTitle="First Name" error="First name cannot exceed 25 characters" sqref="E7:N7" xr:uid="{EA6EA2B5-7D93-41F5-8046-F4A81CBD36A6}">
      <formula1>25</formula1>
    </dataValidation>
    <dataValidation type="whole" allowBlank="1" showErrorMessage="1" errorTitle="Section 80EE" error="Section 80EE  should be Numeric, Non negative, no decimal, upto 14 digits." sqref="AM112:AM114 AB112:AL112" xr:uid="{4AF18F69-2997-4406-A6E8-DF8E5D4ECD9C}">
      <formula1>0</formula1>
      <formula2>99999999999999</formula2>
    </dataValidation>
  </dataValidations>
  <hyperlinks>
    <hyperlink ref="H115:X115" location="'80G'!A1" display="80G - Donations to certain funds, charitable institutions, etc. (Please fill 80G Schedule. This field is auto-populated from schedule 80G.)" xr:uid="{CA2BF331-4C2A-4F8C-A1BB-85AE38C2B5E3}"/>
    <hyperlink ref="H118:X118" location="'80GGA'!E7" display="80GGA - Certain donations for scientific  research or rural development (Please fill 80GGA Schedule. This field is auto-populated from schedule 80GGA.)" xr:uid="{C7702F0B-E1E6-4887-8172-E84463521646}"/>
    <hyperlink ref="H104:X104" location="'80D'!A1" display="80D-Deduction in respect of Health Insurance premia. (Please fill 80D Schedule. This field is auto-populated from schedule 80D.)" xr:uid="{97517172-82C5-4C73-BB66-B1E2EA3826B9}"/>
    <hyperlink ref="H119:X119" location="'80GGC'!A1" display="'80GGC'!A1" xr:uid="{87787B81-4DD4-46E0-A381-FDAEE7C5996C}"/>
    <hyperlink ref="H124:X124" location="'80U-80DD'!A1" display="80U - In case of a person with disability.(Please fill 80U Schedule. This field is auto-populated from schedule 80U.)" xr:uid="{E05FC516-BBAF-49E1-82AA-81AD0F7D1464}"/>
    <hyperlink ref="H108:X108" location="'80U-80DD'!A1" display="80DD - Maintenance including medical treatment of a dependent who is a person with disability.(Please fill 80DD Schedule. This field is auto-populated from schedule 80DD.)" xr:uid="{28B41651-15E1-49EE-BBBE-20F443DD82DA}"/>
    <hyperlink ref="H96:X96" location="'80C'!A1" display="80C - Life insurance premium, deferred annuity, contributions to provident fund, subscription to certain equity shares or debentures, etc." xr:uid="{B1EEED4A-B5AA-4F95-A67E-036A19F0D4D7}"/>
    <hyperlink ref="H111:X111" location="'80E_80EE_80EEA_80EEB'!A1" display="80E - Interest on loan taken for higher education" xr:uid="{DB137FC9-161A-4397-AFB2-510684541767}"/>
    <hyperlink ref="H112:X112" location="'80E_80EE_80EEA_80EEB'!A1" display="80EE - Interest on loan taken for residential house property" xr:uid="{96BF9AF7-7AC5-448E-8D3A-696FEF50AB67}"/>
    <hyperlink ref="H113:X113" location="'80E_80EE_80EEA_80EEB'!A1" display="80EEA-Deduction in respect of interest on loan taken for certain house property" xr:uid="{95625BBC-21F1-4D4F-8E87-7E781663FEA1}"/>
    <hyperlink ref="H114:X114" location="'80E_80EE_80EEA_80EEB'!A1" display="80EEB-Deduction in respect of purchase of electric vehicle" xr:uid="{5341D73F-C364-48C7-8984-212CEF9753D2}"/>
    <hyperlink ref="F50:AN50" location="'Schedule EA 10(13A)'!A1" display="Sec 10(13A)-Allowance to meet expenditure incurred on house rent" xr:uid="{2E732D01-9C3C-4B7F-9DBF-2837B974A1D0}"/>
    <hyperlink ref="G63:AN63" location="'Schedule 24(b)'!A1" display="Interest payable on borrowed capital" xr:uid="{2280E6A9-58DF-4B28-B104-09665BEE9778}"/>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58</vt:i4>
      </vt:variant>
    </vt:vector>
  </HeadingPairs>
  <TitlesOfParts>
    <vt:vector size="59" baseType="lpstr">
      <vt:lpstr>Sheet1</vt:lpstr>
      <vt:lpstr>IncD.Allowances</vt:lpstr>
      <vt:lpstr>IncD.Div</vt:lpstr>
      <vt:lpstr>IncD.GrossTotIncome</vt:lpstr>
      <vt:lpstr>IncD.LessDeduction57</vt:lpstr>
      <vt:lpstr>IncD.Perquisites</vt:lpstr>
      <vt:lpstr>IncD.Profits</vt:lpstr>
      <vt:lpstr>IncD.Q1Inc</vt:lpstr>
      <vt:lpstr>IncD.Q2Inc</vt:lpstr>
      <vt:lpstr>IncD.Q3Inc</vt:lpstr>
      <vt:lpstr>IncD.Q4Inc</vt:lpstr>
      <vt:lpstr>IncD.Section80D</vt:lpstr>
      <vt:lpstr>IncD.Section80DB</vt:lpstr>
      <vt:lpstr>IncD.Section80DC</vt:lpstr>
      <vt:lpstr>IncD.Section80DDB</vt:lpstr>
      <vt:lpstr>IncD.TotalChapVIADeductions</vt:lpstr>
      <vt:lpstr>IncD.TotalHeadSalaries</vt:lpstr>
      <vt:lpstr>IncD.TotalIncome</vt:lpstr>
      <vt:lpstr>IncD.TotalTaxPayable</vt:lpstr>
      <vt:lpstr>IncD.TypeOfHP</vt:lpstr>
      <vt:lpstr>IncD_q1div</vt:lpstr>
      <vt:lpstr>IncD_q1OS1</vt:lpstr>
      <vt:lpstr>IncD_q2div</vt:lpstr>
      <vt:lpstr>IncD_q2OS1</vt:lpstr>
      <vt:lpstr>IncD_q3div</vt:lpstr>
      <vt:lpstr>IncD_q3OS1</vt:lpstr>
      <vt:lpstr>IncD_q4div</vt:lpstr>
      <vt:lpstr>IncD_q4OS1</vt:lpstr>
      <vt:lpstr>IncD_q5div</vt:lpstr>
      <vt:lpstr>IncD_q5OS1</vt:lpstr>
      <vt:lpstr>IncD_qOS1</vt:lpstr>
      <vt:lpstr>IncdSection80D</vt:lpstr>
      <vt:lpstr>IncdSection80DB</vt:lpstr>
      <vt:lpstr>IncomeNotified89A</vt:lpstr>
      <vt:lpstr>IncomeNotifiedOther89A</vt:lpstr>
      <vt:lpstr>Net_salary</vt:lpstr>
      <vt:lpstr>OSIncomeNotified89A</vt:lpstr>
      <vt:lpstr>OSIncreliefus89A</vt:lpstr>
      <vt:lpstr>Others.Amount_1</vt:lpstr>
      <vt:lpstr>Others.Amount_2</vt:lpstr>
      <vt:lpstr>Others.Amount_2_1</vt:lpstr>
      <vt:lpstr>Others.Amount_2_2</vt:lpstr>
      <vt:lpstr>Others.Amount_2_3</vt:lpstr>
      <vt:lpstr>Others.Amount_2_4</vt:lpstr>
      <vt:lpstr>Others.Amount_2_5</vt:lpstr>
      <vt:lpstr>Others.NOI_1</vt:lpstr>
      <vt:lpstr>Others.NOI_2</vt:lpstr>
      <vt:lpstr>SELECT80D</vt:lpstr>
      <vt:lpstr>SELECT80DB</vt:lpstr>
      <vt:lpstr>SELECT80DC</vt:lpstr>
      <vt:lpstr>SELECT80DDS</vt:lpstr>
      <vt:lpstr>SELECT80U</vt:lpstr>
      <vt:lpstr>sheet1.DOB</vt:lpstr>
      <vt:lpstr>sheet1.EmployerCategory1</vt:lpstr>
      <vt:lpstr>Sheet1.HRA</vt:lpstr>
      <vt:lpstr>sheet1.ResidentialStatus1</vt:lpstr>
      <vt:lpstr>Temp80DC</vt:lpstr>
      <vt:lpstr>TOTAL_INCOME</vt:lpstr>
      <vt:lpstr>TotFamilyPension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Stuti Badola</dc:creator>
  <cp:lastModifiedBy>Stuti Badola</cp:lastModifiedBy>
  <dcterms:created xsi:type="dcterms:W3CDTF">2025-08-18T18:32:37Z</dcterms:created>
  <dcterms:modified xsi:type="dcterms:W3CDTF">2025-08-18T18:33:05Z</dcterms:modified>
</cp:coreProperties>
</file>