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32" yWindow="732" windowWidth="18252" windowHeight="11184" tabRatio="600" firstSheet="0" activeTab="0" autoFilterDateGrouping="1"/>
  </bookViews>
  <sheets>
    <sheet name="Sheet1" sheetId="1" state="visible" r:id="rId1"/>
  </sheets>
  <externalReferences>
    <externalReference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4" fillId="0" borderId="5" applyAlignment="1" pivotButton="0" quotePrefix="0" xfId="0">
      <alignment horizontal="right" vertical="center" textRotation="90" wrapText="1"/>
    </xf>
    <xf numFmtId="0" fontId="4" fillId="0" borderId="6"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3" fillId="2" borderId="12" pivotButton="0" quotePrefix="0" xfId="0"/>
    <xf numFmtId="0" fontId="4" fillId="0" borderId="13"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5"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2" borderId="15" applyAlignment="1" pivotButton="0" quotePrefix="0" xfId="0">
      <alignment vertical="top" wrapText="1"/>
    </xf>
    <xf numFmtId="0" fontId="4" fillId="0" borderId="16"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0" fontId="4" fillId="0" borderId="11"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0" fontId="8" fillId="0" borderId="7"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0" fontId="3" fillId="4" borderId="7" pivotButton="0" quotePrefix="0" xfId="0"/>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3" fillId="0" borderId="7" applyProtection="1" pivotButton="0" quotePrefix="0" xfId="0">
      <protection locked="0" hidden="0"/>
    </xf>
    <xf numFmtId="0" fontId="3" fillId="0" borderId="7" pivotButton="0" quotePrefix="0" xfId="0"/>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3" fillId="6" borderId="7" pivotButton="0" quotePrefix="0" xfId="0"/>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4" fillId="0" borderId="8"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7" applyAlignment="1" pivotButton="0" quotePrefix="0" xfId="0">
      <alignment horizontal="center" vertical="top"/>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0" fontId="7" fillId="3" borderId="10" applyAlignment="1" applyProtection="1" pivotButton="0" quotePrefix="0" xfId="0">
      <alignment horizontal="center" vertical="center" wrapText="1"/>
      <protection locked="0" hidden="0"/>
    </xf>
    <xf numFmtId="49" fontId="7" fillId="5" borderId="8" applyAlignment="1" pivotButton="0" quotePrefix="0" xfId="0">
      <alignment horizontal="center" vertical="center" wrapText="1"/>
    </xf>
    <xf numFmtId="49"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0" fontId="7" fillId="3" borderId="6" applyAlignment="1" applyProtection="1" pivotButton="0" quotePrefix="0" xfId="0">
      <alignment horizontal="center" vertical="center" wrapText="1"/>
      <protection locked="0" hidden="0"/>
    </xf>
    <xf numFmtId="49" fontId="7" fillId="8" borderId="19" applyAlignment="1" applyProtection="1" pivotButton="0" quotePrefix="0" xfId="0">
      <alignment horizontal="left" vertical="center" wrapText="1"/>
      <protection locked="0" hidden="0"/>
    </xf>
    <xf numFmtId="49" fontId="7" fillId="8" borderId="20" applyAlignment="1" applyProtection="1" pivotButton="0" quotePrefix="0" xfId="0">
      <alignment horizontal="left" vertical="center" wrapText="1"/>
      <protection locked="0" hidden="0"/>
    </xf>
    <xf numFmtId="49" fontId="7" fillId="8" borderId="21" applyAlignment="1" applyProtection="1" pivotButton="0" quotePrefix="0" xfId="0">
      <alignment horizontal="left" vertical="center" wrapText="1"/>
      <protection locked="0" hidden="0"/>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0" fontId="7" fillId="2" borderId="9" applyAlignment="1" applyProtection="1" pivotButton="0" quotePrefix="0" xfId="0">
      <alignment horizontal="center" vertical="center" wrapText="1"/>
      <protection locked="0" hidden="0"/>
    </xf>
    <xf numFmtId="1" fontId="7" fillId="3" borderId="7" applyAlignment="1" applyProtection="1" pivotButton="0" quotePrefix="0" xfId="0">
      <alignment horizontal="center" vertical="center" wrapText="1"/>
      <protection locked="0" hidden="0"/>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3" fillId="0" borderId="0" applyProtection="1" pivotButton="0" quotePrefix="0" xfId="0">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0" fontId="4" fillId="0" borderId="7"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2" applyAlignment="1" pivotButton="0" quotePrefix="0" xfId="0">
      <alignment horizontal="right" vertical="center" textRotation="90" wrapText="1"/>
    </xf>
    <xf numFmtId="0" fontId="4" fillId="0" borderId="23" applyAlignment="1" pivotButton="0" quotePrefix="0" xfId="0">
      <alignment horizontal="left" vertical="center" wrapText="1"/>
    </xf>
    <xf numFmtId="49" fontId="7" fillId="5" borderId="23" applyAlignment="1" pivotButton="0" quotePrefix="0" xfId="0">
      <alignment horizontal="left" vertical="center"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49" fontId="4" fillId="0" borderId="7" applyAlignment="1" pivotButton="0" quotePrefix="0" xfId="0">
      <alignment horizontal="left"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8" applyAlignment="1" pivotButton="0" quotePrefix="0" xfId="0">
      <alignment horizontal="center" vertical="center"/>
    </xf>
    <xf numFmtId="0" fontId="4" fillId="0" borderId="9" applyAlignment="1" pivotButton="0" quotePrefix="0" xfId="0">
      <alignment horizontal="center" vertical="center"/>
    </xf>
    <xf numFmtId="0" fontId="4" fillId="0" borderId="22" applyAlignment="1" pivotButton="0" quotePrefix="0" xfId="0">
      <alignment horizontal="center" vertical="top"/>
    </xf>
    <xf numFmtId="0" fontId="4" fillId="0" borderId="14" applyAlignment="1" pivotButton="0" quotePrefix="0" xfId="0">
      <alignment horizontal="center" vertical="top"/>
    </xf>
    <xf numFmtId="0" fontId="4" fillId="0" borderId="10" applyAlignment="1" pivotButton="0" quotePrefix="0" xfId="0">
      <alignment horizontal="center" vertical="center"/>
    </xf>
    <xf numFmtId="0" fontId="4" fillId="0" borderId="2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top"/>
    </xf>
    <xf numFmtId="0" fontId="4" fillId="0" borderId="25" applyAlignment="1" pivotButton="0" quotePrefix="0" xfId="0">
      <alignment horizontal="center" vertical="center" readingOrder="1"/>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1" fontId="7" fillId="3" borderId="7" applyAlignment="1" applyProtection="1" pivotButton="0" quotePrefix="0" xfId="1">
      <alignment horizontal="right" vertical="center" wrapText="1"/>
      <protection locked="0" hidden="0"/>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0" fontId="4" fillId="0" borderId="23" applyAlignment="1" pivotButton="0" quotePrefix="0" xfId="0">
      <alignment horizontal="center" vertical="center"/>
    </xf>
    <xf numFmtId="0" fontId="3" fillId="11" borderId="0" applyAlignment="1" pivotButton="0" quotePrefix="0" xfId="0">
      <alignment wrapText="1"/>
    </xf>
    <xf numFmtId="0" fontId="4" fillId="0" borderId="23" applyAlignment="1" pivotButton="0" quotePrefix="0" xfId="0">
      <alignment horizontal="center" vertical="top"/>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7" applyAlignment="1" pivotButton="0" quotePrefix="0" xfId="0">
      <alignment horizontal="center" vertical="center"/>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25" applyAlignment="1" pivotButton="0" quotePrefix="0" xfId="0">
      <alignment horizontal="center" vertical="center" readingOrder="1"/>
    </xf>
    <xf numFmtId="1" fontId="14" fillId="9" borderId="7" applyAlignment="1" applyProtection="1" pivotButton="0" quotePrefix="0" xfId="1">
      <alignment horizontal="right" vertical="center" wrapText="1"/>
      <protection locked="1" hidden="1"/>
    </xf>
    <xf numFmtId="1" fontId="16" fillId="13" borderId="7" applyAlignment="1" applyProtection="1" pivotButton="0" quotePrefix="0" xfId="1">
      <alignment horizontal="right" vertical="center" wrapText="1"/>
      <protection locked="1" hidden="1"/>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7" applyAlignment="1" pivotButton="0" quotePrefix="0" xfId="0">
      <alignment horizontal="left" vertical="center" wrapText="1"/>
    </xf>
    <xf numFmtId="0" fontId="4" fillId="0" borderId="8" applyAlignment="1" pivotButton="0" quotePrefix="0" xfId="0">
      <alignment horizontal="center" vertical="center" wrapText="1"/>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6" applyAlignment="1" pivotButton="0" quotePrefix="0" xfId="0">
      <alignment horizontal="center" vertical="center" readingOrder="1"/>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4" fillId="0" borderId="27" applyAlignment="1" pivotButton="0" quotePrefix="0" xfId="0">
      <alignment vertical="top" wrapText="1"/>
    </xf>
    <xf numFmtId="0" fontId="7" fillId="0" borderId="24" applyAlignment="1" pivotButton="0" quotePrefix="0" xfId="0">
      <alignment vertical="center"/>
    </xf>
    <xf numFmtId="0" fontId="4" fillId="0" borderId="23" applyAlignment="1" pivotButton="0" quotePrefix="0" xfId="0">
      <alignment horizontal="center" vertical="center"/>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1" fontId="14" fillId="12" borderId="8" applyAlignment="1" applyProtection="1" pivotButton="0" quotePrefix="0" xfId="1">
      <alignment horizontal="right" vertical="center" wrapText="1"/>
      <protection locked="1" hidden="1"/>
    </xf>
    <xf numFmtId="1" fontId="14" fillId="9" borderId="23" applyAlignment="1" applyProtection="1" pivotButton="0" quotePrefix="0" xfId="1">
      <alignment horizontal="right" vertical="center" wrapText="1"/>
      <protection locked="1" hidden="1"/>
    </xf>
    <xf numFmtId="0" fontId="7" fillId="0" borderId="25" applyAlignment="1" pivotButton="0" quotePrefix="0" xfId="0">
      <alignment vertical="center"/>
    </xf>
    <xf numFmtId="1" fontId="7" fillId="12" borderId="8" applyAlignment="1" pivotButton="0" quotePrefix="0" xfId="1">
      <alignment horizontal="right" vertical="center" wrapText="1"/>
    </xf>
    <xf numFmtId="1" fontId="7" fillId="3" borderId="9" applyAlignment="1" pivotButton="0" quotePrefix="0" xfId="1">
      <alignment horizontal="right" vertical="center" wrapText="1"/>
    </xf>
    <xf numFmtId="1" fontId="7" fillId="3" borderId="10" applyAlignment="1" pivotButton="0" quotePrefix="0" xfId="1">
      <alignment horizontal="right" vertical="center" wrapText="1"/>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7" fillId="12" borderId="7" applyAlignment="1" pivotButton="0" quotePrefix="0" xfId="1">
      <alignment horizontal="center" vertical="center" wrapText="1"/>
    </xf>
    <xf numFmtId="0" fontId="4" fillId="0" borderId="7" applyAlignment="1" pivotButton="0" quotePrefix="0" xfId="0">
      <alignment vertical="center"/>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1" fontId="7" fillId="16" borderId="10" applyAlignment="1" applyProtection="1" pivotButton="0" quotePrefix="0" xfId="1">
      <alignment horizontal="right" vertical="top" wrapText="1"/>
      <protection locked="0" hidden="0"/>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14" fillId="17" borderId="7" applyAlignment="1" applyProtection="1" pivotButton="0" quotePrefix="0" xfId="1">
      <alignment horizontal="right" vertical="center" wrapText="1"/>
      <protection locked="0" hidden="1"/>
    </xf>
    <xf numFmtId="0" fontId="3" fillId="0" borderId="8" pivotButton="0" quotePrefix="0" xfId="0"/>
    <xf numFmtId="0" fontId="3" fillId="0" borderId="10" pivotButton="0" quotePrefix="0" xfId="0"/>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0" fontId="3" fillId="0" borderId="8" applyAlignment="1" pivotButton="0" quotePrefix="0" xfId="0">
      <alignment wrapText="1"/>
    </xf>
    <xf numFmtId="0" fontId="3" fillId="0" borderId="10" applyAlignment="1" pivotButton="0" quotePrefix="0" xfId="0">
      <alignment wrapText="1"/>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7" applyAlignment="1" pivotButton="0" quotePrefix="0" xfId="0">
      <alignment horizontal="center" vertical="center" wrapText="1"/>
    </xf>
    <xf numFmtId="0" fontId="19" fillId="0" borderId="10" applyAlignment="1" pivotButton="0" quotePrefix="0" xfId="2">
      <alignment horizontal="left" vertical="center" wrapText="1"/>
    </xf>
    <xf numFmtId="1" fontId="14" fillId="9" borderId="8" applyAlignment="1" applyProtection="1" pivotButton="0" quotePrefix="0" xfId="1">
      <alignment horizontal="right" vertical="center" wrapText="1"/>
      <protection locked="0" hidden="1"/>
    </xf>
    <xf numFmtId="0" fontId="4" fillId="0" borderId="6"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14" fillId="9" borderId="8" applyAlignment="1" applyProtection="1" pivotButton="0" quotePrefix="0" xfId="1">
      <alignment horizontal="right" vertical="center" wrapText="1"/>
      <protection locked="1" hidden="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4" fillId="0" borderId="17" applyAlignment="1" pivotButton="0" quotePrefix="0" xfId="0">
      <alignment horizontal="center" vertical="center"/>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9"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19" fillId="0" borderId="9" applyAlignment="1" pivotButton="0" quotePrefix="0" xfId="2">
      <alignment horizontal="left" vertical="center"/>
    </xf>
    <xf numFmtId="1" fontId="7" fillId="3" borderId="10" applyAlignment="1" applyProtection="1" pivotButton="0" quotePrefix="0" xfId="1">
      <alignment horizontal="right" vertical="center" wrapText="1"/>
      <protection locked="0" hidden="0"/>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8" applyAlignment="1" applyProtection="1" pivotButton="0" quotePrefix="0" xfId="1">
      <alignment horizontal="right" vertical="top" wrapText="1"/>
      <protection locked="0" hidden="0"/>
    </xf>
    <xf numFmtId="1" fontId="7" fillId="5" borderId="9" applyAlignment="1" pivotButton="0" quotePrefix="0" xfId="1">
      <alignment horizontal="right" vertical="center" wrapText="1"/>
    </xf>
    <xf numFmtId="0" fontId="7" fillId="0" borderId="23" applyAlignment="1" pivotButton="0" quotePrefix="0" xfId="0">
      <alignment vertical="center"/>
    </xf>
    <xf numFmtId="1" fontId="14" fillId="9" borderId="24" applyAlignment="1" applyProtection="1" pivotButton="0" quotePrefix="0" xfId="1">
      <alignment horizontal="right" vertical="center" wrapText="1"/>
      <protection locked="1" hidden="1"/>
    </xf>
    <xf numFmtId="0" fontId="7" fillId="0" borderId="14" applyAlignment="1" pivotButton="0" quotePrefix="0" xfId="0">
      <alignment vertical="center"/>
    </xf>
    <xf numFmtId="1" fontId="7" fillId="5" borderId="8" applyAlignment="1" pivotButton="0" quotePrefix="0" xfId="1">
      <alignment horizontal="right" vertical="center" wrapText="1"/>
    </xf>
    <xf numFmtId="1" fontId="7" fillId="5" borderId="10" applyAlignment="1" pivotButton="0" quotePrefix="0" xfId="1">
      <alignment horizontal="right" vertical="center" wrapText="1"/>
    </xf>
    <xf numFmtId="1" fontId="7" fillId="3" borderId="8" applyAlignment="1" applyProtection="1" pivotButton="0" quotePrefix="0" xfId="1">
      <alignment horizontal="right" vertical="center" wrapText="1"/>
      <protection locked="0" hidden="0"/>
    </xf>
    <xf numFmtId="0" fontId="3" fillId="2" borderId="15" pivotButton="0" quotePrefix="0" xfId="0"/>
    <xf numFmtId="0" fontId="4" fillId="15" borderId="7" applyAlignment="1" pivotButton="0" quotePrefix="0" xfId="0">
      <alignment horizontal="center" vertical="center" readingOrder="1"/>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9" applyAlignment="1" pivotButton="0" quotePrefix="0" xfId="0">
      <alignment horizontal="center" vertical="center"/>
    </xf>
    <xf numFmtId="49" fontId="7" fillId="5" borderId="9" applyAlignment="1" pivotButton="0" quotePrefix="0" xfId="0">
      <alignment horizontal="center" vertical="center" wrapText="1"/>
    </xf>
    <xf numFmtId="1" fontId="7" fillId="3" borderId="9" applyAlignment="1" applyProtection="1" pivotButton="0" quotePrefix="0" xfId="1">
      <alignment horizontal="lef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left" vertical="center"/>
    </xf>
    <xf numFmtId="0" fontId="4" fillId="0" borderId="7" applyAlignment="1" pivotButton="0" quotePrefix="0" xfId="0">
      <alignment vertical="center"/>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3" fillId="15" borderId="0" pivotButton="0" quotePrefix="0" xfId="0"/>
    <xf numFmtId="1" fontId="21" fillId="2" borderId="10" applyAlignment="1" applyProtection="1" pivotButton="0" quotePrefix="0" xfId="1">
      <alignment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7" fillId="2" borderId="15" pivotButton="0" quotePrefix="0" xfId="0"/>
    <xf numFmtId="0" fontId="4" fillId="0" borderId="10" applyAlignment="1" pivotButton="0" quotePrefix="0" xfId="0">
      <alignment horizontal="left" vertical="center"/>
    </xf>
    <xf numFmtId="0" fontId="3" fillId="0" borderId="7" pivotButton="0" quotePrefix="0" xfId="0"/>
    <xf numFmtId="0" fontId="4" fillId="0" borderId="24" applyAlignment="1" pivotButton="0" quotePrefix="0" xfId="0">
      <alignment horizontal="center" vertical="center"/>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4" fillId="0" borderId="25" applyAlignment="1" pivotButton="0" quotePrefix="0" xfId="0">
      <alignment horizontal="center" vertical="center"/>
    </xf>
    <xf numFmtId="0" fontId="4" fillId="0" borderId="8" applyAlignment="1" pivotButton="0" quotePrefix="0" xfId="0">
      <alignment horizontal="center" vertical="center" textRotation="90"/>
    </xf>
    <xf numFmtId="14" fontId="3" fillId="0" borderId="7" pivotButton="0" quotePrefix="0" xfId="0"/>
    <xf numFmtId="0" fontId="3" fillId="0" borderId="8" applyAlignment="1" pivotButton="0" quotePrefix="0" xfId="0">
      <alignment horizontal="left"/>
    </xf>
    <xf numFmtId="0" fontId="3" fillId="0" borderId="10" applyAlignment="1" pivotButton="0" quotePrefix="0" xfId="0">
      <alignment horizontal="left"/>
    </xf>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left"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B2:BR155"/>
  <sheetViews>
    <sheetView tabSelected="1" workbookViewId="0">
      <selection activeCell="J3" sqref="J3:AO3"/>
    </sheetView>
  </sheetViews>
  <sheetFormatPr baseColWidth="8" defaultColWidth="0" defaultRowHeight="0"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ht="13.2" customHeight="1">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8" t="inlineStr">
        <is>
          <t xml:space="preserve">  ITR-1   
SAHAJ</t>
        </is>
      </c>
      <c r="F3" s="386" t="n"/>
      <c r="G3" s="386" t="n"/>
      <c r="H3" s="386" t="n"/>
      <c r="I3" s="387" t="n"/>
      <c r="J3" s="8"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15"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22" t="n"/>
    </row>
    <row r="5" hidden="1" ht="12.75" customHeight="1">
      <c r="B5" s="5" t="n"/>
      <c r="C5" s="392" t="n"/>
      <c r="D5" s="393" t="n"/>
      <c r="E5" s="26" t="n"/>
      <c r="J5" s="396" t="n"/>
      <c r="K5" s="27" t="n"/>
      <c r="L5" s="28" t="n"/>
      <c r="M5" s="28" t="n"/>
      <c r="N5" s="28" t="n"/>
      <c r="O5" s="28" t="n"/>
      <c r="P5" s="28" t="n"/>
      <c r="Q5" s="28" t="n"/>
      <c r="R5" s="28" t="n"/>
      <c r="S5" s="28" t="n"/>
      <c r="T5" s="28" t="n"/>
      <c r="U5" s="28" t="n"/>
      <c r="V5" s="28" t="n"/>
      <c r="W5" s="28" t="n"/>
      <c r="X5" s="28" t="n"/>
      <c r="Y5" s="28" t="n"/>
      <c r="Z5" s="28" t="n"/>
      <c r="AA5" s="28" t="n"/>
      <c r="AB5" s="28" t="n"/>
      <c r="AC5" s="28" t="n"/>
      <c r="AD5" s="28" t="n"/>
      <c r="AE5" s="28" t="n"/>
      <c r="AF5" s="28" t="n"/>
      <c r="AG5" s="28" t="n"/>
      <c r="AH5" s="28" t="n"/>
      <c r="AI5" s="28" t="n"/>
      <c r="AJ5" s="28" t="n"/>
      <c r="AK5" s="28" t="n"/>
      <c r="AL5" s="28" t="n"/>
      <c r="AM5" s="28" t="n"/>
      <c r="AN5" s="28" t="n"/>
      <c r="AO5" s="28" t="n"/>
      <c r="AP5" s="30" t="n"/>
      <c r="AX5" s="397" t="n"/>
    </row>
    <row r="6" ht="13.2" customHeight="1">
      <c r="B6" s="5" t="n"/>
      <c r="C6" s="398" t="inlineStr">
        <is>
          <t>PART A GENERAL INFORMATION</t>
        </is>
      </c>
      <c r="D6" s="387" t="n"/>
      <c r="E6" s="399" t="inlineStr">
        <is>
          <t>First Name</t>
        </is>
      </c>
      <c r="F6" s="386" t="n"/>
      <c r="G6" s="386" t="n"/>
      <c r="H6" s="386" t="n"/>
      <c r="I6" s="386" t="n"/>
      <c r="J6" s="386" t="n"/>
      <c r="K6" s="386" t="n"/>
      <c r="L6" s="386" t="n"/>
      <c r="M6" s="386" t="n"/>
      <c r="N6" s="387" t="n"/>
      <c r="O6" s="278" t="inlineStr">
        <is>
          <t>Middle Name</t>
        </is>
      </c>
      <c r="P6" s="388" t="n"/>
      <c r="Q6" s="388" t="n"/>
      <c r="R6" s="388" t="n"/>
      <c r="S6" s="388" t="n"/>
      <c r="T6" s="388" t="n"/>
      <c r="U6" s="388" t="n"/>
      <c r="V6" s="388" t="n"/>
      <c r="W6" s="388" t="n"/>
      <c r="X6" s="389" t="n"/>
      <c r="Y6" s="38" t="inlineStr">
        <is>
          <t>Last Name</t>
        </is>
      </c>
      <c r="Z6" s="388" t="n"/>
      <c r="AA6" s="388" t="n"/>
      <c r="AB6" s="388" t="n"/>
      <c r="AC6" s="388" t="n"/>
      <c r="AD6" s="388" t="n"/>
      <c r="AE6" s="388" t="n"/>
      <c r="AF6" s="388" t="n"/>
      <c r="AG6" s="388" t="n"/>
      <c r="AH6" s="388" t="n"/>
      <c r="AI6" s="388" t="n"/>
      <c r="AJ6" s="388" t="n"/>
      <c r="AK6" s="388" t="n"/>
      <c r="AL6" s="388" t="n"/>
      <c r="AM6" s="389" t="n"/>
      <c r="AN6" s="38" t="inlineStr">
        <is>
          <t>PAN</t>
        </is>
      </c>
      <c r="AO6" s="388" t="n"/>
      <c r="AP6" s="388" t="n"/>
      <c r="AQ6" s="388" t="n"/>
      <c r="AR6" s="388" t="n"/>
      <c r="AS6" s="388" t="n"/>
      <c r="AT6" s="388" t="n"/>
      <c r="AU6" s="388" t="n"/>
      <c r="AV6" s="388" t="n"/>
      <c r="AW6" s="389" t="n"/>
      <c r="AX6" s="39" t="inlineStr">
        <is>
          <t> </t>
        </is>
      </c>
      <c r="BG6" s="1" t="inlineStr">
        <is>
          <t>Residential Status</t>
        </is>
      </c>
    </row>
    <row r="7" ht="42.75" customHeight="1">
      <c r="B7" s="5" t="n"/>
      <c r="C7" s="391" t="n"/>
      <c r="D7" s="396" t="n"/>
      <c r="E7" s="400" t="inlineStr">
        <is>
          <t>DEKKA</t>
        </is>
      </c>
      <c r="F7" s="401" t="n"/>
      <c r="G7" s="401" t="n"/>
      <c r="H7" s="401" t="n"/>
      <c r="I7" s="401" t="n"/>
      <c r="J7" s="401" t="n"/>
      <c r="K7" s="401" t="n"/>
      <c r="L7" s="401" t="n"/>
      <c r="M7" s="401" t="n"/>
      <c r="N7" s="402" t="n"/>
      <c r="O7" s="400" t="inlineStr">
        <is>
          <t>BENARJI</t>
        </is>
      </c>
      <c r="P7" s="401" t="n"/>
      <c r="Q7" s="401" t="n"/>
      <c r="R7" s="401" t="n"/>
      <c r="S7" s="401" t="n"/>
      <c r="T7" s="401" t="n"/>
      <c r="U7" s="401" t="n"/>
      <c r="V7" s="401" t="n"/>
      <c r="W7" s="401" t="n"/>
      <c r="X7" s="402" t="n"/>
      <c r="Y7" s="400" t="inlineStr">
        <is>
          <t>RAJU</t>
        </is>
      </c>
      <c r="Z7" s="401" t="n"/>
      <c r="AA7" s="401" t="n"/>
      <c r="AB7" s="401" t="n"/>
      <c r="AC7" s="401" t="n"/>
      <c r="AD7" s="401" t="n"/>
      <c r="AE7" s="401" t="n"/>
      <c r="AF7" s="401" t="n"/>
      <c r="AG7" s="401" t="n"/>
      <c r="AH7" s="401" t="n"/>
      <c r="AI7" s="401" t="n"/>
      <c r="AJ7" s="401" t="n"/>
      <c r="AK7" s="401" t="n"/>
      <c r="AL7" s="401" t="n"/>
      <c r="AM7" s="402" t="n"/>
      <c r="AN7" s="400" t="inlineStr">
        <is>
          <t>FHOPR4213L</t>
        </is>
      </c>
      <c r="AO7" s="401" t="n"/>
      <c r="AP7" s="401" t="n"/>
      <c r="AQ7" s="401" t="n"/>
      <c r="AR7" s="401" t="n"/>
      <c r="AS7" s="401" t="n"/>
      <c r="AT7" s="401" t="n"/>
      <c r="AU7" s="401" t="n"/>
      <c r="AV7" s="401" t="n"/>
      <c r="AW7" s="402" t="n"/>
      <c r="AX7" s="39" t="n"/>
      <c r="BK7" s="44">
        <f>calculateAge(sheet1.DOB)</f>
        <v/>
      </c>
    </row>
    <row r="8" ht="29.25" customHeight="1">
      <c r="B8" s="5" t="n"/>
      <c r="C8" s="391" t="n"/>
      <c r="D8" s="396" t="n"/>
      <c r="E8" s="216"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2268 1622 3671</t>
        </is>
      </c>
      <c r="AO8" s="401" t="n"/>
      <c r="AP8" s="401" t="n"/>
      <c r="AQ8" s="401" t="n"/>
      <c r="AR8" s="401" t="n"/>
      <c r="AS8" s="401" t="n"/>
      <c r="AT8" s="401" t="n"/>
      <c r="AU8" s="401" t="n"/>
      <c r="AV8" s="401" t="n"/>
      <c r="AW8" s="402" t="n"/>
      <c r="AX8" s="39" t="n"/>
      <c r="BC8" s="51" t="n"/>
      <c r="BK8" s="44">
        <f>IF(BK7&lt;=59,1,0)</f>
        <v/>
      </c>
      <c r="BL8" s="372">
        <f>IF(BK7&gt;=80,1,0)</f>
        <v/>
      </c>
    </row>
    <row r="9" hidden="1" ht="56.25" customHeight="1">
      <c r="B9" s="5" t="n"/>
      <c r="C9" s="391" t="n"/>
      <c r="D9" s="396" t="n"/>
      <c r="E9" s="216"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39" t="n"/>
      <c r="BK9" s="58">
        <f>IF(BK7&lt;=59,1,0)</f>
        <v/>
      </c>
      <c r="BL9" s="372" t="n"/>
    </row>
    <row r="10" ht="12.75" customHeight="1">
      <c r="B10" s="5" t="n"/>
      <c r="C10" s="391" t="n"/>
      <c r="D10" s="396" t="n"/>
      <c r="E10" s="38" t="inlineStr">
        <is>
          <t>Flat / Door / Block No.</t>
        </is>
      </c>
      <c r="F10" s="388" t="n"/>
      <c r="G10" s="388" t="n"/>
      <c r="H10" s="388" t="n"/>
      <c r="I10" s="388" t="n"/>
      <c r="J10" s="388" t="n"/>
      <c r="K10" s="388" t="n"/>
      <c r="L10" s="388" t="n"/>
      <c r="M10" s="388" t="n"/>
      <c r="N10" s="389" t="n"/>
      <c r="O10" s="278"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8" t="inlineStr">
        <is>
          <t xml:space="preserve">Date of Birth (DD/MM/YYYY) </t>
        </is>
      </c>
      <c r="AO10" s="388" t="n"/>
      <c r="AP10" s="388" t="n"/>
      <c r="AQ10" s="388" t="n"/>
      <c r="AR10" s="388" t="n"/>
      <c r="AS10" s="388" t="n"/>
      <c r="AT10" s="388" t="n"/>
      <c r="AU10" s="388" t="n"/>
      <c r="AV10" s="388" t="n"/>
      <c r="AW10" s="389" t="n"/>
      <c r="AX10" s="39" t="n"/>
      <c r="BH10" s="1" t="inlineStr">
        <is>
          <t>TOTAL_INCOME</t>
        </is>
      </c>
      <c r="BI10" s="1">
        <f>MAX(IncD.GrossTotIncome,0)</f>
        <v/>
      </c>
      <c r="BK10" s="58">
        <f>IF( OR(MID(SELECT80D,1,1) ="(", MID(SELECT80D,1,1)=""),0,MID(SELECT80D,1,1))</f>
        <v/>
      </c>
      <c r="BL10" s="372" t="n"/>
    </row>
    <row r="11" ht="23.25" customHeight="1">
      <c r="B11" s="5" t="n"/>
      <c r="C11" s="391" t="n"/>
      <c r="D11" s="396" t="n"/>
      <c r="E11" s="62" t="n"/>
      <c r="F11" s="401" t="n"/>
      <c r="G11" s="401" t="n"/>
      <c r="H11" s="401" t="n"/>
      <c r="I11" s="401" t="n"/>
      <c r="J11" s="401" t="n"/>
      <c r="K11" s="401" t="n"/>
      <c r="L11" s="401" t="n"/>
      <c r="M11" s="401" t="n"/>
      <c r="N11" s="402" t="n"/>
      <c r="O11" s="62" t="inlineStr">
        <is>
          <t>158 Victoria Bakery Bldg. Mody Road Fort. Bengaluru,400001.India</t>
        </is>
      </c>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18/09/1999</t>
        </is>
      </c>
      <c r="AO11" s="401" t="n"/>
      <c r="AP11" s="401" t="n"/>
      <c r="AQ11" s="401" t="n"/>
      <c r="AR11" s="401" t="n"/>
      <c r="AS11" s="401" t="n"/>
      <c r="AT11" s="401" t="n"/>
      <c r="AU11" s="401" t="n"/>
      <c r="AV11" s="401" t="n"/>
      <c r="AW11" s="402" t="n"/>
      <c r="AX11" s="39"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58">
        <f>IF(OR(BK10="1",BK10="3"),25000,IF(OR(BK10="2",BK10="4"),IF(AND(BK10="2",BK8=1),50000,50000),IF(BK10="5",50000,IF(BK10="6",75000,IF(BK10="7",IF(BK9=1,75000,100000),0)))))</f>
        <v/>
      </c>
      <c r="BL11" s="372"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39" t="n"/>
      <c r="BG12" s="1">
        <f>IF(AND(INT(MID(sheet1.DOB,4,2))=4,INT(MID(sheet1.DOB,1,2))=1),BI14,BI14)</f>
        <v/>
      </c>
      <c r="BH12" s="372" t="inlineStr">
        <is>
          <t>IncdSection80DB</t>
        </is>
      </c>
      <c r="BI12" s="372">
        <f>MIN(MIN(IF(INT(MID(sheet1.DOB,7,4))&lt;1960,IF(MID(sheet1.ResidentialStatus1,1,3)="NRI",BI14,BI14),IF(INT(MID(sheet1.DOB,7,4))=1960, IF(INT(MID(sheet1.DOB,4,2))&lt;4,IF(MID(sheet1.ResidentialStatus1,1,3)="NRI",BI14,BI14),BG12),BI14)),VALUE(IncD.Section80DB)),TOTAL_INCOME)</f>
        <v/>
      </c>
      <c r="BK12" s="58" t="n"/>
    </row>
    <row r="13" ht="23.25" customHeight="1">
      <c r="B13" s="5" t="n"/>
      <c r="C13" s="391" t="n"/>
      <c r="D13" s="396" t="n"/>
      <c r="E13" s="62" t="n"/>
      <c r="F13" s="401" t="n"/>
      <c r="G13" s="401" t="n"/>
      <c r="H13" s="401" t="n"/>
      <c r="I13" s="401" t="n"/>
      <c r="J13" s="401" t="n"/>
      <c r="K13" s="401" t="n"/>
      <c r="L13" s="401" t="n"/>
      <c r="M13" s="401" t="n"/>
      <c r="N13" s="401" t="n"/>
      <c r="O13" s="401" t="n"/>
      <c r="P13" s="401" t="n"/>
      <c r="Q13" s="401" t="n"/>
      <c r="R13" s="401" t="n"/>
      <c r="S13" s="401" t="n"/>
      <c r="T13" s="401" t="n"/>
      <c r="U13" s="401" t="n"/>
      <c r="V13" s="402" t="n"/>
      <c r="W13" s="62" t="n"/>
      <c r="X13" s="401" t="n"/>
      <c r="Y13" s="401" t="n"/>
      <c r="Z13" s="401" t="n"/>
      <c r="AA13" s="401" t="n"/>
      <c r="AB13" s="401" t="n"/>
      <c r="AC13" s="401" t="n"/>
      <c r="AD13" s="401" t="n"/>
      <c r="AE13" s="401" t="n"/>
      <c r="AF13" s="401" t="n"/>
      <c r="AG13" s="401" t="n"/>
      <c r="AH13" s="401" t="n"/>
      <c r="AI13" s="401" t="n"/>
      <c r="AJ13" s="401" t="n"/>
      <c r="AK13" s="401" t="n"/>
      <c r="AL13" s="401" t="n"/>
      <c r="AM13" s="402" t="n"/>
      <c r="AN13" s="62" t="n"/>
      <c r="AO13" s="401" t="n"/>
      <c r="AP13" s="401" t="n"/>
      <c r="AQ13" s="401" t="n"/>
      <c r="AR13" s="401" t="n"/>
      <c r="AS13" s="401" t="n"/>
      <c r="AT13" s="401" t="n"/>
      <c r="AU13" s="401" t="n"/>
      <c r="AV13" s="401" t="n"/>
      <c r="AW13" s="402" t="n"/>
      <c r="AX13" s="39" t="n"/>
      <c r="BI13" s="372">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78" t="n"/>
      <c r="AN14" s="405" t="inlineStr">
        <is>
          <t>ZIP Code</t>
        </is>
      </c>
      <c r="AO14" s="389" t="n"/>
      <c r="AP14" s="409" t="inlineStr">
        <is>
          <t>Nature of Employment</t>
        </is>
      </c>
      <c r="AQ14" s="388" t="n"/>
      <c r="AR14" s="388" t="n"/>
      <c r="AS14" s="388" t="n"/>
      <c r="AT14" s="388" t="n"/>
      <c r="AU14" s="388" t="n"/>
      <c r="AV14" s="388" t="n"/>
      <c r="AW14" s="389" t="n"/>
      <c r="AX14" s="39" t="n"/>
      <c r="BI14" s="372">
        <f>IF(BI13="3",100000,IF(BI13="1",50000,IF(BI13="2",50000,0)))</f>
        <v/>
      </c>
      <c r="BM14" s="372">
        <f>IF(BK7&lt;59,1,IF(AND(BK7&gt;=59,BK7&lt;=79),2,3))</f>
        <v/>
      </c>
    </row>
    <row r="15" ht="24" customHeight="1">
      <c r="B15" s="5" t="n"/>
      <c r="C15" s="391" t="n"/>
      <c r="D15" s="396" t="n"/>
      <c r="E15" s="400" t="inlineStr">
        <is>
          <t>(Select)</t>
        </is>
      </c>
      <c r="F15" s="401" t="n"/>
      <c r="G15" s="401" t="n"/>
      <c r="H15" s="401" t="n"/>
      <c r="I15" s="401" t="n"/>
      <c r="J15" s="401" t="n"/>
      <c r="K15" s="401" t="n"/>
      <c r="L15" s="401" t="n"/>
      <c r="M15" s="401" t="n"/>
      <c r="N15" s="401" t="n"/>
      <c r="O15" s="401" t="n"/>
      <c r="P15" s="401" t="n"/>
      <c r="Q15" s="401" t="n"/>
      <c r="R15" s="401" t="n"/>
      <c r="S15" s="401" t="n"/>
      <c r="T15" s="401" t="n"/>
      <c r="U15" s="401" t="n"/>
      <c r="V15" s="402" t="n"/>
      <c r="W15" s="103" t="inlineStr">
        <is>
          <t>91-INDIA</t>
        </is>
      </c>
      <c r="X15" s="401" t="n"/>
      <c r="Y15" s="401" t="n"/>
      <c r="Z15" s="402" t="n"/>
      <c r="AA15" s="103" t="n"/>
      <c r="AB15" s="401" t="n"/>
      <c r="AC15" s="401" t="n"/>
      <c r="AD15" s="402" t="n"/>
      <c r="AE15" s="104" t="n"/>
      <c r="AF15" s="388" t="n"/>
      <c r="AG15" s="388" t="n"/>
      <c r="AH15" s="388" t="n"/>
      <c r="AI15" s="388" t="n"/>
      <c r="AJ15" s="388" t="n"/>
      <c r="AK15" s="388" t="n"/>
      <c r="AL15" s="389" t="n"/>
      <c r="AM15" s="88" t="n"/>
      <c r="AN15" s="410" t="inlineStr"/>
      <c r="AO15" s="389" t="n"/>
      <c r="AP15" s="103" t="inlineStr">
        <is>
          <t>(Select)</t>
        </is>
      </c>
      <c r="AQ15" s="401" t="n"/>
      <c r="AR15" s="401" t="n"/>
      <c r="AS15" s="401" t="n"/>
      <c r="AT15" s="401" t="n"/>
      <c r="AU15" s="401" t="n"/>
      <c r="AV15" s="401" t="n"/>
      <c r="AW15" s="402" t="n"/>
      <c r="AX15" s="39" t="n"/>
      <c r="BM15" s="372">
        <f>IF( OR(MID(SELECT80DDS,1,1) ="(", MID(SELECT80DDS,1,1)=""),0,MID(SELECT80DDS,1,1))</f>
        <v/>
      </c>
    </row>
    <row r="16" ht="62.25" customHeight="1">
      <c r="B16" s="5" t="n"/>
      <c r="C16" s="391" t="n"/>
      <c r="D16" s="396" t="n"/>
      <c r="E16" s="91"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92" t="n"/>
      <c r="AN16" s="413" t="n"/>
      <c r="AO16" s="414" t="n"/>
      <c r="AP16" s="414" t="n"/>
      <c r="AQ16" s="414" t="n"/>
      <c r="AR16" s="414" t="n"/>
      <c r="AS16" s="414" t="n"/>
      <c r="AT16" s="414" t="n"/>
      <c r="AU16" s="414" t="n"/>
      <c r="AV16" s="414" t="n"/>
      <c r="AW16" s="415" t="n"/>
      <c r="AX16" s="39" t="n"/>
      <c r="BM16" s="372"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39" t="n"/>
      <c r="BM17" s="372"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102" t="n"/>
      <c r="AN18" s="103" t="inlineStr">
        <is>
          <t>(Select)</t>
        </is>
      </c>
      <c r="AO18" s="401" t="n"/>
      <c r="AP18" s="401" t="n"/>
      <c r="AQ18" s="401" t="n"/>
      <c r="AR18" s="401" t="n"/>
      <c r="AS18" s="401" t="n"/>
      <c r="AT18" s="401" t="n"/>
      <c r="AU18" s="401" t="n"/>
      <c r="AV18" s="401" t="n"/>
      <c r="AW18" s="402" t="n"/>
      <c r="AX18" s="39" t="n"/>
      <c r="BM18" s="372"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104" t="n"/>
      <c r="AE19" s="388" t="n"/>
      <c r="AF19" s="388" t="n"/>
      <c r="AG19" s="388" t="n"/>
      <c r="AH19" s="388" t="n"/>
      <c r="AI19" s="388" t="n"/>
      <c r="AJ19" s="388" t="n"/>
      <c r="AK19" s="388" t="n"/>
      <c r="AL19" s="388" t="n"/>
      <c r="AM19" s="389" t="n"/>
      <c r="AN19" s="104" t="n"/>
      <c r="AO19" s="388" t="n"/>
      <c r="AP19" s="388" t="n"/>
      <c r="AQ19" s="388" t="n"/>
      <c r="AR19" s="388" t="n"/>
      <c r="AS19" s="388" t="n"/>
      <c r="AT19" s="388" t="n"/>
      <c r="AU19" s="388" t="n"/>
      <c r="AV19" s="388" t="n"/>
      <c r="AW19" s="389" t="n"/>
      <c r="AX19" s="39" t="n"/>
      <c r="BM19" s="372" t="n"/>
    </row>
    <row r="20" ht="31.5" customHeight="1">
      <c r="B20" s="5" t="n"/>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104" t="n"/>
      <c r="AE20" s="388" t="n"/>
      <c r="AF20" s="388" t="n"/>
      <c r="AG20" s="388" t="n"/>
      <c r="AH20" s="388" t="n"/>
      <c r="AI20" s="388" t="n"/>
      <c r="AJ20" s="388" t="n"/>
      <c r="AK20" s="388" t="n"/>
      <c r="AL20" s="389" t="n"/>
      <c r="AM20" s="102" t="n"/>
      <c r="AN20" s="104" t="n"/>
      <c r="AO20" s="388" t="n"/>
      <c r="AP20" s="388" t="n"/>
      <c r="AQ20" s="388" t="n"/>
      <c r="AR20" s="388" t="n"/>
      <c r="AS20" s="388" t="n"/>
      <c r="AT20" s="388" t="n"/>
      <c r="AU20" s="388" t="n"/>
      <c r="AV20" s="388" t="n"/>
      <c r="AW20" s="389" t="n"/>
      <c r="AX20" s="39" t="n"/>
      <c r="BM20" s="372"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104" t="n"/>
      <c r="AE21" s="388" t="n"/>
      <c r="AF21" s="388" t="n"/>
      <c r="AG21" s="388" t="n"/>
      <c r="AH21" s="388" t="n"/>
      <c r="AI21" s="388" t="n"/>
      <c r="AJ21" s="388" t="n"/>
      <c r="AK21" s="388" t="n"/>
      <c r="AL21" s="389" t="n"/>
      <c r="AM21" s="102" t="n"/>
      <c r="AN21" s="104" t="n"/>
      <c r="AO21" s="388" t="n"/>
      <c r="AP21" s="388" t="n"/>
      <c r="AQ21" s="388" t="n"/>
      <c r="AR21" s="388" t="n"/>
      <c r="AS21" s="388" t="n"/>
      <c r="AT21" s="388" t="n"/>
      <c r="AU21" s="388" t="n"/>
      <c r="AV21" s="388" t="n"/>
      <c r="AW21" s="389" t="n"/>
      <c r="AX21" s="39" t="n"/>
      <c r="BM21" s="372" t="n"/>
    </row>
    <row r="22" ht="42.75" customHeight="1">
      <c r="B22" s="5" t="n"/>
      <c r="C22" s="391" t="n"/>
      <c r="D22" s="396" t="n"/>
      <c r="E22" s="105"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102" t="n"/>
      <c r="AN22" s="104" t="n"/>
      <c r="AO22" s="388" t="n"/>
      <c r="AP22" s="388" t="n"/>
      <c r="AQ22" s="388" t="n"/>
      <c r="AR22" s="388" t="n"/>
      <c r="AS22" s="388" t="n"/>
      <c r="AT22" s="388" t="n"/>
      <c r="AU22" s="388" t="n"/>
      <c r="AV22" s="388" t="n"/>
      <c r="AW22" s="389" t="n"/>
      <c r="AX22" s="39" t="n"/>
      <c r="BM22" s="372"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85" t="n"/>
      <c r="AE23" s="388" t="n"/>
      <c r="AF23" s="388" t="n"/>
      <c r="AG23" s="388" t="n"/>
      <c r="AH23" s="388" t="n"/>
      <c r="AI23" s="388" t="n"/>
      <c r="AJ23" s="388" t="n"/>
      <c r="AK23" s="388" t="n"/>
      <c r="AL23" s="388" t="n"/>
      <c r="AM23" s="102" t="n"/>
      <c r="AN23" s="418" t="n"/>
      <c r="AO23" s="388" t="n"/>
      <c r="AP23" s="388" t="n"/>
      <c r="AQ23" s="388" t="n"/>
      <c r="AR23" s="388" t="n"/>
      <c r="AS23" s="388" t="n"/>
      <c r="AT23" s="388" t="n"/>
      <c r="AU23" s="388" t="n"/>
      <c r="AV23" s="388" t="n"/>
      <c r="AW23" s="389" t="n"/>
      <c r="AX23" s="39" t="n"/>
      <c r="BM23" s="372" t="n"/>
    </row>
    <row r="24" hidden="1" ht="24" customHeight="1">
      <c r="B24" s="5" t="n"/>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85" t="n"/>
      <c r="AE24" s="388" t="n"/>
      <c r="AF24" s="388" t="n"/>
      <c r="AG24" s="388" t="n"/>
      <c r="AH24" s="388" t="n"/>
      <c r="AI24" s="388" t="n"/>
      <c r="AJ24" s="388" t="n"/>
      <c r="AK24" s="388" t="n"/>
      <c r="AL24" s="388" t="n"/>
      <c r="AM24" s="102" t="n"/>
      <c r="AN24" s="104" t="n"/>
      <c r="AO24" s="388" t="n"/>
      <c r="AP24" s="388" t="n"/>
      <c r="AQ24" s="388" t="n"/>
      <c r="AR24" s="388" t="n"/>
      <c r="AS24" s="388" t="n"/>
      <c r="AT24" s="388" t="n"/>
      <c r="AU24" s="388" t="n"/>
      <c r="AV24" s="388" t="n"/>
      <c r="AW24" s="389" t="n"/>
      <c r="AX24" s="39" t="n"/>
      <c r="BM24" s="372"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85" t="n"/>
      <c r="AE25" s="388" t="n"/>
      <c r="AF25" s="388" t="n"/>
      <c r="AG25" s="388" t="n"/>
      <c r="AH25" s="388" t="n"/>
      <c r="AI25" s="388" t="n"/>
      <c r="AJ25" s="388" t="n"/>
      <c r="AK25" s="388" t="n"/>
      <c r="AL25" s="388" t="n"/>
      <c r="AM25" s="102" t="n"/>
      <c r="AN25" s="104" t="n"/>
      <c r="AO25" s="388" t="n"/>
      <c r="AP25" s="388" t="n"/>
      <c r="AQ25" s="388" t="n"/>
      <c r="AR25" s="388" t="n"/>
      <c r="AS25" s="388" t="n"/>
      <c r="AT25" s="388" t="n"/>
      <c r="AU25" s="388" t="n"/>
      <c r="AV25" s="388" t="n"/>
      <c r="AW25" s="389" t="n"/>
      <c r="AX25" s="39" t="n"/>
      <c r="BM25" s="372"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104" t="n"/>
      <c r="AE26" s="388" t="n"/>
      <c r="AF26" s="388" t="n"/>
      <c r="AG26" s="388" t="n"/>
      <c r="AH26" s="388" t="n"/>
      <c r="AI26" s="388" t="n"/>
      <c r="AJ26" s="388" t="n"/>
      <c r="AK26" s="388" t="n"/>
      <c r="AL26" s="389" t="n"/>
      <c r="AM26" s="102" t="n"/>
      <c r="AN26" s="87" t="n"/>
      <c r="AO26" s="388" t="n"/>
      <c r="AP26" s="388" t="n"/>
      <c r="AQ26" s="388" t="n"/>
      <c r="AR26" s="388" t="n"/>
      <c r="AS26" s="388" t="n"/>
      <c r="AT26" s="388" t="n"/>
      <c r="AU26" s="388" t="n"/>
      <c r="AV26" s="388" t="n"/>
      <c r="AW26" s="389" t="n"/>
      <c r="AX26" s="39" t="n"/>
      <c r="BM26" s="372" t="n"/>
    </row>
    <row r="27" ht="30" customHeight="1">
      <c r="B27" s="5" t="n"/>
      <c r="C27" s="391" t="n"/>
      <c r="D27" s="396" t="n"/>
      <c r="E27" s="38" t="inlineStr">
        <is>
          <t>Email Address</t>
        </is>
      </c>
      <c r="F27" s="388" t="n"/>
      <c r="G27" s="388" t="n"/>
      <c r="H27" s="388" t="n"/>
      <c r="I27" s="388" t="n"/>
      <c r="J27" s="388" t="n"/>
      <c r="K27" s="388" t="n"/>
      <c r="L27" s="388" t="n"/>
      <c r="M27" s="388" t="n"/>
      <c r="N27" s="388" t="n"/>
      <c r="O27" s="389" t="n"/>
      <c r="P27" s="38"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39" t="n"/>
      <c r="BG27" s="372">
        <f>IF(AND(INT(MID(sheet1.DOB,4,2))=4,INT(MID(sheet1.DOB,1,2))=1),BM27,BM27)</f>
        <v/>
      </c>
      <c r="BH27" s="372" t="inlineStr">
        <is>
          <t>IncdSection80DDB</t>
        </is>
      </c>
      <c r="BI27" s="372">
        <f>MIN(MIN(BM27,VALUE(IncD.Section80DDB)),TOTAL_INCOME)</f>
        <v/>
      </c>
      <c r="BM27" s="372">
        <f>IF(BM15="1",40000,IF(BM15="2",100000))</f>
        <v/>
      </c>
      <c r="BN27" s="372">
        <f>IF(OR(BM15="1",BM14=1),40000,IF(OR(BM15="2",BM14=2),60000,IF(OR(BM15="3",BM14=3),80000,0)))</f>
        <v/>
      </c>
    </row>
    <row r="28" ht="25.5" customHeight="1">
      <c r="B28" s="5" t="n"/>
      <c r="C28" s="391" t="n"/>
      <c r="D28" s="396" t="n"/>
      <c r="E28" s="420" t="n"/>
      <c r="F28" s="401" t="n"/>
      <c r="G28" s="401" t="n"/>
      <c r="H28" s="401" t="n"/>
      <c r="I28" s="401" t="n"/>
      <c r="J28" s="401" t="n"/>
      <c r="K28" s="401" t="n"/>
      <c r="L28" s="401" t="n"/>
      <c r="M28" s="401" t="n"/>
      <c r="N28" s="401" t="n"/>
      <c r="O28" s="402" t="n"/>
      <c r="P28" s="117" t="n">
        <v>91</v>
      </c>
      <c r="Q28" s="103" t="n"/>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39" t="n"/>
      <c r="BD28" s="51"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39" t="n"/>
      <c r="BD29" s="1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39" t="n"/>
    </row>
    <row r="31" ht="23.25" customHeight="1">
      <c r="B31" s="5" t="n"/>
      <c r="C31" s="391" t="n"/>
      <c r="D31" s="396" t="n"/>
      <c r="E31" s="216" t="inlineStr">
        <is>
          <t>Receipt Number</t>
        </is>
      </c>
      <c r="F31" s="388" t="n"/>
      <c r="G31" s="388" t="n"/>
      <c r="H31" s="388" t="n"/>
      <c r="I31" s="388" t="n"/>
      <c r="J31" s="388" t="n"/>
      <c r="K31" s="388" t="n"/>
      <c r="L31" s="388" t="n"/>
      <c r="M31" s="388" t="n"/>
      <c r="N31" s="388" t="n"/>
      <c r="O31" s="389" t="n"/>
      <c r="P31" s="137" t="n"/>
      <c r="Q31" s="393" t="n"/>
      <c r="R31" s="393" t="n"/>
      <c r="S31" s="393" t="n"/>
      <c r="T31" s="393" t="n"/>
      <c r="U31" s="393" t="n"/>
      <c r="V31" s="393" t="n"/>
      <c r="W31" s="393" t="n"/>
      <c r="X31" s="393" t="n"/>
      <c r="Y31" s="393" t="n"/>
      <c r="Z31" s="394" t="n"/>
      <c r="AA31" s="216"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39" t="n"/>
      <c r="AY31" s="134" t="n"/>
      <c r="AZ31" s="134" t="n"/>
      <c r="BA31" s="134" t="n"/>
      <c r="BB31" s="134" t="n"/>
      <c r="BC31" s="134" t="n"/>
      <c r="BD31" s="134" t="n"/>
      <c r="BE31" s="134" t="n"/>
      <c r="BF31" s="134" t="n"/>
      <c r="BG31" s="134" t="n"/>
    </row>
    <row r="32" ht="17.25" customHeight="1">
      <c r="B32" s="5" t="n"/>
      <c r="C32" s="391" t="n"/>
      <c r="D32" s="396" t="n"/>
      <c r="E32" s="216"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39" t="n"/>
      <c r="AY32" s="134" t="n"/>
      <c r="AZ32" s="134" t="n"/>
      <c r="BA32" s="134" t="n"/>
      <c r="BB32" s="134" t="n"/>
      <c r="BC32" s="134" t="n"/>
      <c r="BD32" s="134" t="n"/>
      <c r="BE32" s="134" t="n"/>
      <c r="BF32" s="134" t="n"/>
      <c r="BG32" s="134" t="n"/>
    </row>
    <row r="33" ht="29.25" customHeight="1">
      <c r="B33" s="5" t="n"/>
      <c r="C33" s="392" t="n"/>
      <c r="D33" s="394" t="n"/>
      <c r="E33" s="136" t="inlineStr">
        <is>
          <t>Unique Number/ Document Identification Number (DIN)</t>
        </is>
      </c>
      <c r="F33" s="393" t="n"/>
      <c r="G33" s="393" t="n"/>
      <c r="H33" s="393" t="n"/>
      <c r="I33" s="393" t="n"/>
      <c r="J33" s="393" t="n"/>
      <c r="K33" s="393" t="n"/>
      <c r="L33" s="393" t="n"/>
      <c r="M33" s="393" t="n"/>
      <c r="N33" s="393" t="n"/>
      <c r="O33" s="394" t="n"/>
      <c r="P33" s="137" t="n"/>
      <c r="Q33" s="393" t="n"/>
      <c r="R33" s="393" t="n"/>
      <c r="S33" s="393" t="n"/>
      <c r="T33" s="393" t="n"/>
      <c r="U33" s="393" t="n"/>
      <c r="V33" s="393" t="n"/>
      <c r="W33" s="393" t="n"/>
      <c r="X33" s="393" t="n"/>
      <c r="Y33" s="393" t="n"/>
      <c r="Z33" s="394" t="n"/>
      <c r="AA33" s="216" t="inlineStr">
        <is>
          <t>Date of such Notice or Order</t>
        </is>
      </c>
      <c r="AB33" s="388" t="n"/>
      <c r="AC33" s="388" t="n"/>
      <c r="AD33" s="388" t="n"/>
      <c r="AE33" s="388" t="n"/>
      <c r="AF33" s="388" t="n"/>
      <c r="AG33" s="388" t="n"/>
      <c r="AH33" s="388" t="n"/>
      <c r="AI33" s="388" t="n"/>
      <c r="AJ33" s="388" t="n"/>
      <c r="AK33" s="388" t="n"/>
      <c r="AL33" s="388" t="n"/>
      <c r="AM33" s="389" t="n"/>
      <c r="AN33" s="137" t="n"/>
      <c r="AO33" s="393" t="n"/>
      <c r="AP33" s="393" t="n"/>
      <c r="AQ33" s="393" t="n"/>
      <c r="AR33" s="393" t="n"/>
      <c r="AS33" s="393" t="n"/>
      <c r="AT33" s="393" t="n"/>
      <c r="AU33" s="393" t="n"/>
      <c r="AV33" s="393" t="n"/>
      <c r="AW33" s="394" t="n"/>
      <c r="AX33" s="39" t="n"/>
      <c r="AY33" s="134" t="n"/>
      <c r="AZ33" s="134" t="n"/>
      <c r="BA33" s="134" t="n"/>
      <c r="BB33" s="134" t="n"/>
      <c r="BC33" s="134" t="n"/>
      <c r="BD33" s="134" t="n"/>
      <c r="BE33" s="134" t="n"/>
      <c r="BF33" s="134" t="n"/>
      <c r="BG33" s="134" t="n"/>
    </row>
    <row r="34" hidden="1" ht="19.5" customHeight="1">
      <c r="B34" s="5" t="n"/>
      <c r="C34" s="138" t="n"/>
      <c r="D34" s="139" t="n"/>
      <c r="E34" s="216" t="inlineStr">
        <is>
          <t>Due Date of filing of ITR</t>
        </is>
      </c>
      <c r="F34" s="388" t="n"/>
      <c r="G34" s="388" t="n"/>
      <c r="H34" s="388" t="n"/>
      <c r="I34" s="388" t="n"/>
      <c r="J34" s="388" t="n"/>
      <c r="K34" s="388" t="n"/>
      <c r="L34" s="388" t="n"/>
      <c r="M34" s="388" t="n"/>
      <c r="N34" s="388" t="n"/>
      <c r="O34" s="389" t="n"/>
      <c r="P34" s="140"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39" t="n"/>
      <c r="AY34" s="134" t="n"/>
      <c r="AZ34" s="134" t="n"/>
      <c r="BA34" s="134" t="n"/>
      <c r="BB34" s="134" t="n"/>
      <c r="BC34" s="134" t="n"/>
      <c r="BD34" s="134" t="n"/>
      <c r="BE34" s="134" t="n"/>
      <c r="BF34" s="134" t="n"/>
      <c r="BG34" s="134" t="n"/>
    </row>
    <row r="35" ht="21.75" customHeight="1">
      <c r="B35" s="5" t="n"/>
      <c r="C35" s="425" t="inlineStr">
        <is>
          <t xml:space="preserve">    SALARY /  PENSION</t>
        </is>
      </c>
      <c r="D35" s="387" t="n"/>
      <c r="E35" s="196" t="n"/>
      <c r="F35" s="78" t="inlineStr">
        <is>
          <t>i</t>
        </is>
      </c>
      <c r="G35" s="233"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201" t="n">
        <v>2557983</v>
      </c>
      <c r="AP35" s="426" t="n"/>
      <c r="AQ35" s="426" t="n"/>
      <c r="AR35" s="426" t="n"/>
      <c r="AS35" s="426" t="n"/>
      <c r="AT35" s="426" t="n"/>
      <c r="AU35" s="426" t="n"/>
      <c r="AV35" s="426" t="n"/>
      <c r="AW35" s="427" t="n"/>
      <c r="AX35" s="151" t="n"/>
    </row>
    <row r="36" ht="20.25" customHeight="1">
      <c r="B36" s="5" t="n"/>
      <c r="C36" s="391" t="n"/>
      <c r="D36" s="396" t="n"/>
      <c r="E36" s="154" t="n"/>
      <c r="F36" s="428" t="n"/>
      <c r="G36" s="193" t="inlineStr">
        <is>
          <t>a</t>
        </is>
      </c>
      <c r="H36" s="389" t="n"/>
      <c r="I36" s="233"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177" t="n">
        <v>2557983</v>
      </c>
      <c r="AP36" s="401" t="n"/>
      <c r="AQ36" s="401" t="n"/>
      <c r="AR36" s="401" t="n"/>
      <c r="AS36" s="401" t="n"/>
      <c r="AT36" s="401" t="n"/>
      <c r="AU36" s="401" t="n"/>
      <c r="AV36" s="401" t="n"/>
      <c r="AW36" s="402" t="n"/>
      <c r="AX36" s="151" t="n"/>
      <c r="AZ36" s="1">
        <f>COUNTIF(Others.NOI_1,"10(10B) First proviso - Compensation limit notified by CG in the Official Gazette")</f>
        <v/>
      </c>
      <c r="BA36" s="1">
        <f>COUNTIF(Others.NOI_2,"Interest accrued on contributions to provident fund to the extent taxable as per first proviso to section 10(11)")</f>
        <v/>
      </c>
      <c r="BK36" s="160">
        <f>IncD.Allowances+IncD.Perquisites+IncD.Profits</f>
        <v/>
      </c>
      <c r="BL36" s="1" t="inlineStr">
        <is>
          <t>SIT-86618 (Due to this SIT we have changed the condition</t>
        </is>
      </c>
    </row>
    <row r="37" ht="22.5" customHeight="1">
      <c r="B37" s="5" t="n"/>
      <c r="C37" s="391" t="n"/>
      <c r="D37" s="396" t="n"/>
      <c r="E37" s="154" t="n"/>
      <c r="F37" s="428" t="n"/>
      <c r="G37" s="161" t="inlineStr">
        <is>
          <t>b</t>
        </is>
      </c>
      <c r="H37" s="388" t="n"/>
      <c r="I37" s="233"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177" t="n">
        <v>0</v>
      </c>
      <c r="AP37" s="401" t="n"/>
      <c r="AQ37" s="401" t="n"/>
      <c r="AR37" s="401" t="n"/>
      <c r="AS37" s="401" t="n"/>
      <c r="AT37" s="401" t="n"/>
      <c r="AU37" s="401" t="n"/>
      <c r="AV37" s="401" t="n"/>
      <c r="AW37" s="402" t="n"/>
      <c r="AX37" s="151"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154" t="n"/>
      <c r="F38" s="429" t="n"/>
      <c r="G38" s="161" t="inlineStr">
        <is>
          <t>c</t>
        </is>
      </c>
      <c r="H38" s="388" t="n"/>
      <c r="I38" s="233"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177" t="n">
        <v>0</v>
      </c>
      <c r="AP38" s="401" t="n"/>
      <c r="AQ38" s="401" t="n"/>
      <c r="AR38" s="401" t="n"/>
      <c r="AS38" s="401" t="n"/>
      <c r="AT38" s="401" t="n"/>
      <c r="AU38" s="401" t="n"/>
      <c r="AV38" s="401" t="n"/>
      <c r="AW38" s="402" t="n"/>
      <c r="AX38" s="151"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154" t="n"/>
      <c r="F39" s="164" t="n"/>
      <c r="G39" s="193" t="inlineStr">
        <is>
          <t>d</t>
        </is>
      </c>
      <c r="H39" s="389" t="n"/>
      <c r="I39" s="233"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201" t="n">
        <v>0</v>
      </c>
      <c r="AP39" s="426" t="n"/>
      <c r="AQ39" s="426" t="n"/>
      <c r="AR39" s="426" t="n"/>
      <c r="AS39" s="426" t="n"/>
      <c r="AT39" s="426" t="n"/>
      <c r="AU39" s="426" t="n"/>
      <c r="AV39" s="426" t="n"/>
      <c r="AW39" s="427" t="n"/>
      <c r="AX39" s="151" t="n"/>
      <c r="AZ39" s="1">
        <f>SUM(AZ36:AZ38)</f>
        <v/>
      </c>
      <c r="BA39" s="1">
        <f>COUNTIF(Others.NOI_2,"Interest accrued on contributions to provident fund to the extent taxable as per second proviso to section 10(12)")</f>
        <v/>
      </c>
      <c r="BB39" s="160">
        <f>SUMIF(Others.NOI_1,"Sec 10(13A)-Allowance to meet expenditure incurred on house rent",Others.Amount_1)</f>
        <v/>
      </c>
      <c r="BC39" s="1" t="inlineStr">
        <is>
          <t>This is old formula of 10(13A)</t>
        </is>
      </c>
    </row>
    <row r="40" ht="22.5" customHeight="1">
      <c r="B40" s="5" t="n"/>
      <c r="C40" s="391" t="n"/>
      <c r="D40" s="396" t="n"/>
      <c r="E40" s="154" t="n"/>
      <c r="F40" s="164" t="n"/>
      <c r="G40" s="193" t="n"/>
      <c r="H40" s="389" t="n"/>
      <c r="I40" s="193"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93" t="inlineStr">
        <is>
          <t>Amount</t>
        </is>
      </c>
      <c r="AP40" s="388" t="n"/>
      <c r="AQ40" s="388" t="n"/>
      <c r="AR40" s="388" t="n"/>
      <c r="AS40" s="388" t="n"/>
      <c r="AT40" s="388" t="n"/>
      <c r="AU40" s="388" t="n"/>
      <c r="AV40" s="388" t="n"/>
      <c r="AW40" s="389" t="n"/>
      <c r="AX40" s="151" t="n"/>
    </row>
    <row r="41" ht="22.5" customHeight="1">
      <c r="B41" s="5" t="n"/>
      <c r="C41" s="391" t="n"/>
      <c r="D41" s="396" t="n"/>
      <c r="E41" s="154" t="n"/>
      <c r="F41" s="164" t="n"/>
      <c r="G41" s="193" t="n"/>
      <c r="H41" s="389" t="n"/>
      <c r="I41" s="233"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177" t="n"/>
      <c r="AP41" s="401" t="n"/>
      <c r="AQ41" s="401" t="n"/>
      <c r="AR41" s="401" t="n"/>
      <c r="AS41" s="401" t="n"/>
      <c r="AT41" s="401" t="n"/>
      <c r="AU41" s="401" t="n"/>
      <c r="AV41" s="401" t="n"/>
      <c r="AW41" s="402" t="n"/>
      <c r="AX41" s="151" t="n"/>
    </row>
    <row r="42" ht="22.5" customHeight="1">
      <c r="B42" s="5" t="n"/>
      <c r="C42" s="391" t="n"/>
      <c r="D42" s="396" t="n"/>
      <c r="E42" s="154" t="n"/>
      <c r="F42" s="164" t="n"/>
      <c r="G42" s="193" t="n"/>
      <c r="H42" s="389" t="n"/>
      <c r="I42" s="233"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177" t="n"/>
      <c r="AP42" s="401" t="n"/>
      <c r="AQ42" s="401" t="n"/>
      <c r="AR42" s="401" t="n"/>
      <c r="AS42" s="401" t="n"/>
      <c r="AT42" s="401" t="n"/>
      <c r="AU42" s="401" t="n"/>
      <c r="AV42" s="401" t="n"/>
      <c r="AW42" s="402" t="n"/>
      <c r="AX42" s="151" t="n"/>
    </row>
    <row r="43" ht="22.5" customHeight="1">
      <c r="B43" s="5" t="n"/>
      <c r="C43" s="391" t="n"/>
      <c r="D43" s="396" t="n"/>
      <c r="E43" s="154" t="n"/>
      <c r="F43" s="164" t="n"/>
      <c r="G43" s="193" t="n"/>
      <c r="H43" s="389" t="n"/>
      <c r="I43" s="233"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177" t="n"/>
      <c r="AP43" s="401" t="n"/>
      <c r="AQ43" s="401" t="n"/>
      <c r="AR43" s="401" t="n"/>
      <c r="AS43" s="401" t="n"/>
      <c r="AT43" s="401" t="n"/>
      <c r="AU43" s="401" t="n"/>
      <c r="AV43" s="401" t="n"/>
      <c r="AW43" s="402" t="n"/>
      <c r="AX43" s="151" t="n"/>
    </row>
    <row r="44" ht="22.5" customHeight="1">
      <c r="B44" s="5" t="n"/>
      <c r="C44" s="391" t="n"/>
      <c r="D44" s="396" t="n"/>
      <c r="E44" s="154" t="n"/>
      <c r="F44" s="164" t="n"/>
      <c r="G44" s="193" t="inlineStr">
        <is>
          <t>e</t>
        </is>
      </c>
      <c r="H44" s="389" t="n"/>
      <c r="I44" s="233"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177" t="n"/>
      <c r="AP44" s="401" t="n"/>
      <c r="AQ44" s="401" t="n"/>
      <c r="AR44" s="401" t="n"/>
      <c r="AS44" s="401" t="n"/>
      <c r="AT44" s="401" t="n"/>
      <c r="AU44" s="401" t="n"/>
      <c r="AV44" s="401" t="n"/>
      <c r="AW44" s="402" t="n"/>
      <c r="AX44" s="151" t="n"/>
      <c r="BA44" s="1">
        <f>SUM(BA36:BA39)</f>
        <v/>
      </c>
    </row>
    <row r="45" ht="23.25" customHeight="1">
      <c r="B45" s="5" t="n"/>
      <c r="C45" s="391" t="n"/>
      <c r="D45" s="396" t="n"/>
      <c r="E45" s="154" t="n"/>
      <c r="F45" s="166" t="inlineStr">
        <is>
          <t>ii</t>
        </is>
      </c>
      <c r="G45" s="233"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201" t="n">
        <v>180150</v>
      </c>
      <c r="AP45" s="426" t="n"/>
      <c r="AQ45" s="426" t="n"/>
      <c r="AR45" s="426" t="n"/>
      <c r="AS45" s="426" t="n"/>
      <c r="AT45" s="426" t="n"/>
      <c r="AU45" s="426" t="n"/>
      <c r="AV45" s="426" t="n"/>
      <c r="AW45" s="427" t="n"/>
      <c r="AX45" s="151" t="n"/>
    </row>
    <row r="46" ht="22.5" customHeight="1">
      <c r="B46" s="5" t="n"/>
      <c r="C46" s="167" t="n"/>
      <c r="D46" s="168" t="n"/>
      <c r="E46" s="154" t="n"/>
      <c r="F46" s="169" t="n"/>
      <c r="G46" s="193" t="inlineStr">
        <is>
          <t>Sl.No.</t>
        </is>
      </c>
      <c r="H46" s="388" t="n"/>
      <c r="I46" s="389" t="n"/>
      <c r="J46" s="193"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93"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93" t="inlineStr">
        <is>
          <t>Amount</t>
        </is>
      </c>
      <c r="AP46" s="388" t="n"/>
      <c r="AQ46" s="388" t="n"/>
      <c r="AR46" s="388" t="n"/>
      <c r="AS46" s="388" t="n"/>
      <c r="AT46" s="388" t="n"/>
      <c r="AU46" s="388" t="n"/>
      <c r="AV46" s="388" t="n"/>
      <c r="AW46" s="389" t="n"/>
      <c r="AX46" s="151" t="n"/>
    </row>
    <row r="47" ht="57" customHeight="1">
      <c r="B47" s="5" t="n"/>
      <c r="C47" s="167" t="n"/>
      <c r="D47" s="168" t="n"/>
      <c r="E47" s="200" t="n">
        <v>1</v>
      </c>
      <c r="F47" s="169" t="n"/>
      <c r="G47" s="193"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177" t="n"/>
      <c r="AP47" s="401" t="n"/>
      <c r="AQ47" s="401" t="n"/>
      <c r="AR47" s="401" t="n"/>
      <c r="AS47" s="401" t="n"/>
      <c r="AT47" s="401" t="n"/>
      <c r="AU47" s="401" t="n"/>
      <c r="AV47" s="401" t="n"/>
      <c r="AW47" s="402" t="n"/>
      <c r="AX47" s="151" t="n"/>
    </row>
    <row r="48" ht="55.5" customHeight="1">
      <c r="B48" s="5" t="n"/>
      <c r="C48" s="167" t="n"/>
      <c r="D48" s="168" t="n"/>
      <c r="E48" s="200" t="n"/>
      <c r="F48" s="169" t="n"/>
      <c r="G48" s="193">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177" t="n"/>
      <c r="AP48" s="401" t="n"/>
      <c r="AQ48" s="401" t="n"/>
      <c r="AR48" s="401" t="n"/>
      <c r="AS48" s="401" t="n"/>
      <c r="AT48" s="401" t="n"/>
      <c r="AU48" s="401" t="n"/>
      <c r="AV48" s="401" t="n"/>
      <c r="AW48" s="402" t="n"/>
      <c r="AX48" s="151" t="n"/>
    </row>
    <row r="49" ht="28.5" customHeight="1">
      <c r="B49" s="5" t="n"/>
      <c r="C49" s="167" t="n"/>
      <c r="D49" s="168" t="n"/>
      <c r="E49" s="200" t="n"/>
      <c r="F49" s="187"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151" t="n"/>
    </row>
    <row r="50" ht="28.5" customHeight="1">
      <c r="B50" s="5" t="n"/>
      <c r="C50" s="167" t="n"/>
      <c r="D50" s="168" t="n"/>
      <c r="E50" s="200"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201" t="n">
        <v>0</v>
      </c>
      <c r="AP50" s="426" t="n"/>
      <c r="AQ50" s="426" t="n"/>
      <c r="AR50" s="426" t="n"/>
      <c r="AS50" s="426" t="n"/>
      <c r="AT50" s="426" t="n"/>
      <c r="AU50" s="426" t="n"/>
      <c r="AV50" s="426" t="n"/>
      <c r="AW50" s="427" t="n"/>
      <c r="AX50" s="151" t="n"/>
    </row>
    <row r="51" ht="21.9" customHeight="1">
      <c r="B51" s="5" t="n"/>
      <c r="C51" s="167" t="n"/>
      <c r="D51" s="168" t="n"/>
      <c r="E51" s="200" t="n"/>
      <c r="F51" s="187"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177" t="n"/>
      <c r="AP51" s="401" t="n"/>
      <c r="AQ51" s="401" t="n"/>
      <c r="AR51" s="401" t="n"/>
      <c r="AS51" s="401" t="n"/>
      <c r="AT51" s="401" t="n"/>
      <c r="AU51" s="401" t="n"/>
      <c r="AV51" s="401" t="n"/>
      <c r="AW51" s="402" t="n"/>
      <c r="AX51" s="151" t="n"/>
    </row>
    <row r="52" ht="22.5" customHeight="1">
      <c r="B52" s="5" t="n"/>
      <c r="C52" s="167" t="n"/>
      <c r="D52" s="168" t="n"/>
      <c r="E52" s="200" t="n"/>
      <c r="F52" s="241" t="inlineStr">
        <is>
          <t>iii</t>
        </is>
      </c>
      <c r="G52" s="233"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201" t="n">
        <v>0</v>
      </c>
      <c r="AP52" s="426" t="n"/>
      <c r="AQ52" s="426" t="n"/>
      <c r="AR52" s="426" t="n"/>
      <c r="AS52" s="426" t="n"/>
      <c r="AT52" s="426" t="n"/>
      <c r="AU52" s="426" t="n"/>
      <c r="AV52" s="426" t="n"/>
      <c r="AW52" s="427" t="n"/>
      <c r="AX52" s="151" t="n"/>
    </row>
    <row r="53" ht="22.5" customHeight="1">
      <c r="B53" s="5" t="n"/>
      <c r="C53" s="167" t="n"/>
      <c r="D53" s="168" t="n"/>
      <c r="E53" s="200" t="n"/>
      <c r="F53" s="78" t="inlineStr">
        <is>
          <t>iv</t>
        </is>
      </c>
      <c r="G53" s="233"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201" t="n">
        <v>0</v>
      </c>
      <c r="AP53" s="426" t="n"/>
      <c r="AQ53" s="426" t="n"/>
      <c r="AR53" s="426" t="n"/>
      <c r="AS53" s="426" t="n"/>
      <c r="AT53" s="426" t="n"/>
      <c r="AU53" s="426" t="n"/>
      <c r="AV53" s="426" t="n"/>
      <c r="AW53" s="427" t="n"/>
      <c r="AX53" s="151" t="n"/>
    </row>
    <row r="54" ht="22.5" customHeight="1">
      <c r="B54" s="5" t="n"/>
      <c r="C54" s="167" t="n"/>
      <c r="D54" s="168" t="n"/>
      <c r="E54" s="200" t="n"/>
      <c r="F54" s="428" t="n"/>
      <c r="G54" s="161" t="inlineStr">
        <is>
          <t>a</t>
        </is>
      </c>
      <c r="H54" s="388" t="n"/>
      <c r="I54" s="233"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201" t="n">
        <v>50000</v>
      </c>
      <c r="AP54" s="426" t="n"/>
      <c r="AQ54" s="426" t="n"/>
      <c r="AR54" s="426" t="n"/>
      <c r="AS54" s="426" t="n"/>
      <c r="AT54" s="426" t="n"/>
      <c r="AU54" s="426" t="n"/>
      <c r="AV54" s="426" t="n"/>
      <c r="AW54" s="427" t="n"/>
      <c r="AX54" s="151" t="n"/>
      <c r="BB54" s="186">
        <f>IF(BacValue=1,MIN(Net_salary,75000),IF(BacValue=2,MIN(Net_salary,50000),0))</f>
        <v/>
      </c>
    </row>
    <row r="55" ht="22.5" customHeight="1">
      <c r="B55" s="5" t="n"/>
      <c r="C55" s="167" t="n"/>
      <c r="D55" s="168" t="n"/>
      <c r="E55" s="200" t="n"/>
      <c r="F55" s="429" t="n"/>
      <c r="G55" s="161" t="inlineStr">
        <is>
          <t>b</t>
        </is>
      </c>
      <c r="H55" s="388" t="n"/>
      <c r="I55" s="233"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188" t="n">
        <v>0</v>
      </c>
      <c r="AP55" s="388" t="n"/>
      <c r="AQ55" s="388" t="n"/>
      <c r="AR55" s="388" t="n"/>
      <c r="AS55" s="388" t="n"/>
      <c r="AT55" s="388" t="n"/>
      <c r="AU55" s="388" t="n"/>
      <c r="AV55" s="388" t="n"/>
      <c r="AW55" s="389" t="n"/>
      <c r="AX55" s="151" t="n"/>
    </row>
    <row r="56" ht="22.5" customHeight="1">
      <c r="B56" s="5" t="n"/>
      <c r="C56" s="167" t="n"/>
      <c r="D56" s="168" t="n"/>
      <c r="E56" s="200" t="n"/>
      <c r="F56" s="187" t="n"/>
      <c r="G56" s="193" t="inlineStr">
        <is>
          <t>c</t>
        </is>
      </c>
      <c r="H56" s="389" t="n"/>
      <c r="I56" s="233"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188" t="n">
        <v>2400</v>
      </c>
      <c r="AP56" s="388" t="n"/>
      <c r="AQ56" s="388" t="n"/>
      <c r="AR56" s="388" t="n"/>
      <c r="AS56" s="388" t="n"/>
      <c r="AT56" s="388" t="n"/>
      <c r="AU56" s="388" t="n"/>
      <c r="AV56" s="388" t="n"/>
      <c r="AW56" s="389" t="n"/>
      <c r="AX56" s="151" t="n"/>
    </row>
    <row r="57" ht="22.5" customHeight="1">
      <c r="B57" s="5" t="n"/>
      <c r="C57" s="190" t="n"/>
      <c r="D57" s="191" t="n"/>
      <c r="E57" s="205" t="n"/>
      <c r="F57" s="193" t="inlineStr">
        <is>
          <t>v</t>
        </is>
      </c>
      <c r="G57" s="233"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201" t="n">
        <v>2325433</v>
      </c>
      <c r="AP57" s="426" t="n"/>
      <c r="AQ57" s="426" t="n"/>
      <c r="AR57" s="426" t="n"/>
      <c r="AS57" s="426" t="n"/>
      <c r="AT57" s="426" t="n"/>
      <c r="AU57" s="426" t="n"/>
      <c r="AV57" s="426" t="n"/>
      <c r="AW57" s="427" t="n"/>
      <c r="AX57" s="151" t="n"/>
    </row>
    <row r="58" ht="22.5" customHeight="1">
      <c r="B58" s="5" t="n"/>
      <c r="C58" s="434" t="inlineStr">
        <is>
          <t>HOUSE PROPERTY</t>
        </is>
      </c>
      <c r="D58" s="387" t="n"/>
      <c r="E58" s="327" t="n">
        <v>2</v>
      </c>
      <c r="F58" s="216"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197" t="inlineStr">
        <is>
          <t>(Select)</t>
        </is>
      </c>
      <c r="AP58" s="401" t="n"/>
      <c r="AQ58" s="401" t="n"/>
      <c r="AR58" s="401" t="n"/>
      <c r="AS58" s="401" t="n"/>
      <c r="AT58" s="401" t="n"/>
      <c r="AU58" s="401" t="n"/>
      <c r="AV58" s="401" t="n"/>
      <c r="AW58" s="402" t="n"/>
      <c r="AX58" s="151" t="n"/>
    </row>
    <row r="59" ht="22.5" customHeight="1">
      <c r="B59" s="5" t="n"/>
      <c r="C59" s="391" t="n"/>
      <c r="D59" s="396" t="n"/>
      <c r="E59" s="428" t="n"/>
      <c r="F59" s="193" t="inlineStr">
        <is>
          <t>i</t>
        </is>
      </c>
      <c r="G59" s="216"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177" t="n"/>
      <c r="AP59" s="401" t="n"/>
      <c r="AQ59" s="401" t="n"/>
      <c r="AR59" s="401" t="n"/>
      <c r="AS59" s="401" t="n"/>
      <c r="AT59" s="401" t="n"/>
      <c r="AU59" s="401" t="n"/>
      <c r="AV59" s="401" t="n"/>
      <c r="AW59" s="402" t="n"/>
      <c r="AX59" s="151" t="n"/>
    </row>
    <row r="60" ht="22.5" customHeight="1">
      <c r="B60" s="5" t="n"/>
      <c r="C60" s="391" t="n"/>
      <c r="D60" s="396" t="n"/>
      <c r="E60" s="428" t="n"/>
      <c r="F60" s="193" t="inlineStr">
        <is>
          <t>ii</t>
        </is>
      </c>
      <c r="G60" s="216"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177" t="n"/>
      <c r="AP60" s="401" t="n"/>
      <c r="AQ60" s="401" t="n"/>
      <c r="AR60" s="401" t="n"/>
      <c r="AS60" s="401" t="n"/>
      <c r="AT60" s="401" t="n"/>
      <c r="AU60" s="401" t="n"/>
      <c r="AV60" s="401" t="n"/>
      <c r="AW60" s="402" t="n"/>
      <c r="AX60" s="151" t="n"/>
    </row>
    <row r="61" ht="22.5" customHeight="1">
      <c r="B61" s="5" t="n"/>
      <c r="C61" s="391" t="n"/>
      <c r="D61" s="396" t="n"/>
      <c r="E61" s="428" t="n"/>
      <c r="F61" s="193" t="inlineStr">
        <is>
          <t>iii</t>
        </is>
      </c>
      <c r="G61" s="216"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201" t="n">
        <v>0</v>
      </c>
      <c r="AP61" s="426" t="n"/>
      <c r="AQ61" s="426" t="n"/>
      <c r="AR61" s="426" t="n"/>
      <c r="AS61" s="426" t="n"/>
      <c r="AT61" s="426" t="n"/>
      <c r="AU61" s="426" t="n"/>
      <c r="AV61" s="426" t="n"/>
      <c r="AW61" s="427" t="n"/>
      <c r="AX61" s="151" t="n"/>
    </row>
    <row r="62" ht="22.5" customHeight="1">
      <c r="B62" s="5" t="n"/>
      <c r="C62" s="391" t="n"/>
      <c r="D62" s="396" t="n"/>
      <c r="E62" s="428" t="n"/>
      <c r="F62" s="193" t="inlineStr">
        <is>
          <t>iv</t>
        </is>
      </c>
      <c r="G62" s="216"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201" t="n">
        <v>0</v>
      </c>
      <c r="AP62" s="426" t="n"/>
      <c r="AQ62" s="426" t="n"/>
      <c r="AR62" s="426" t="n"/>
      <c r="AS62" s="426" t="n"/>
      <c r="AT62" s="426" t="n"/>
      <c r="AU62" s="426" t="n"/>
      <c r="AV62" s="426" t="n"/>
      <c r="AW62" s="427" t="n"/>
      <c r="AX62" s="151" t="n"/>
    </row>
    <row r="63" ht="22.5" customHeight="1">
      <c r="B63" s="5" t="n"/>
      <c r="C63" s="391" t="n"/>
      <c r="D63" s="396" t="n"/>
      <c r="E63" s="428" t="n"/>
      <c r="F63" s="193"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02" t="n">
        <v>0</v>
      </c>
      <c r="AP63" s="426" t="n"/>
      <c r="AQ63" s="426" t="n"/>
      <c r="AR63" s="426" t="n"/>
      <c r="AS63" s="426" t="n"/>
      <c r="AT63" s="426" t="n"/>
      <c r="AU63" s="426" t="n"/>
      <c r="AV63" s="426" t="n"/>
      <c r="AW63" s="427" t="n"/>
      <c r="AX63" s="151" t="n"/>
    </row>
    <row r="64" ht="22.5" customHeight="1">
      <c r="B64" s="5" t="n"/>
      <c r="C64" s="391" t="n"/>
      <c r="D64" s="396" t="n"/>
      <c r="E64" s="428" t="n"/>
      <c r="F64" s="193" t="inlineStr">
        <is>
          <t>vi</t>
        </is>
      </c>
      <c r="G64" s="216"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177" t="n"/>
      <c r="AP64" s="401" t="n"/>
      <c r="AQ64" s="401" t="n"/>
      <c r="AR64" s="401" t="n"/>
      <c r="AS64" s="401" t="n"/>
      <c r="AT64" s="401" t="n"/>
      <c r="AU64" s="401" t="n"/>
      <c r="AV64" s="401" t="n"/>
      <c r="AW64" s="402" t="n"/>
      <c r="AX64" s="151" t="n"/>
    </row>
    <row r="65" ht="38.25" customHeight="1">
      <c r="B65" s="5" t="n"/>
      <c r="C65" s="392" t="n"/>
      <c r="D65" s="394" t="n"/>
      <c r="E65" s="429" t="n"/>
      <c r="F65" s="193" t="inlineStr">
        <is>
          <t>vii</t>
        </is>
      </c>
      <c r="G65" s="216"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201" t="n">
        <v>0</v>
      </c>
      <c r="AP65" s="426" t="n"/>
      <c r="AQ65" s="426" t="n"/>
      <c r="AR65" s="426" t="n"/>
      <c r="AS65" s="426" t="n"/>
      <c r="AT65" s="426" t="n"/>
      <c r="AU65" s="426" t="n"/>
      <c r="AV65" s="426" t="n"/>
      <c r="AW65" s="427" t="n"/>
      <c r="AX65" s="151" t="n"/>
    </row>
    <row r="66" ht="21" customHeight="1">
      <c r="B66" s="5" t="n"/>
      <c r="C66" s="347" t="n"/>
      <c r="D66" s="348" t="n"/>
      <c r="E66" s="196" t="n"/>
      <c r="F66" s="216"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201" t="n">
        <v>0</v>
      </c>
      <c r="AP66" s="426" t="n"/>
      <c r="AQ66" s="426" t="n"/>
      <c r="AR66" s="426" t="n"/>
      <c r="AS66" s="426" t="n"/>
      <c r="AT66" s="426" t="n"/>
      <c r="AU66" s="426" t="n"/>
      <c r="AV66" s="426" t="n"/>
      <c r="AW66" s="427" t="n"/>
      <c r="AX66" s="151" t="n"/>
      <c r="BB66" s="1">
        <f>COUNTIF(Others.NOI_2,"Family pension")</f>
        <v/>
      </c>
      <c r="BC66" s="1">
        <f>SUMIF(Others.NOI_2,"Family pension",Others.Amount_2)</f>
        <v/>
      </c>
    </row>
    <row r="67" ht="21" customHeight="1">
      <c r="B67" s="5" t="n"/>
      <c r="C67" s="347" t="n"/>
      <c r="D67" s="208" t="n"/>
      <c r="E67" s="200" t="n"/>
      <c r="F67" s="209" t="n"/>
      <c r="G67" s="233"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278"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93" t="inlineStr">
        <is>
          <t>Amount</t>
        </is>
      </c>
      <c r="AP67" s="388" t="n"/>
      <c r="AQ67" s="388" t="n"/>
      <c r="AR67" s="388" t="n"/>
      <c r="AS67" s="388" t="n"/>
      <c r="AT67" s="388" t="n"/>
      <c r="AU67" s="388" t="n"/>
      <c r="AV67" s="388" t="n"/>
      <c r="AW67" s="389" t="n"/>
      <c r="AX67" s="151" t="n"/>
    </row>
    <row r="68" ht="27.75" customHeight="1">
      <c r="B68" s="5" t="n"/>
      <c r="C68" s="347" t="n"/>
      <c r="D68" s="208" t="n"/>
      <c r="E68" s="200" t="n">
        <v>3</v>
      </c>
      <c r="F68" s="209" t="n"/>
      <c r="G68" s="278"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177" t="n"/>
      <c r="AP68" s="401" t="n"/>
      <c r="AQ68" s="401" t="n"/>
      <c r="AR68" s="401" t="n"/>
      <c r="AS68" s="401" t="n"/>
      <c r="AT68" s="401" t="n"/>
      <c r="AU68" s="401" t="n"/>
      <c r="AV68" s="401" t="n"/>
      <c r="AW68" s="402" t="n"/>
      <c r="AX68" s="151" t="n"/>
      <c r="BB68" s="372">
        <f>IF(MID(J68,1,1)="F",AO68,0)</f>
        <v/>
      </c>
      <c r="BC68" s="372">
        <f>IF(MID(J68,1,1)="F",1,0)</f>
        <v/>
      </c>
      <c r="BD68" s="372">
        <f>IF(MID(J68,1,15)="Interest from S",AO68,0)</f>
        <v/>
      </c>
      <c r="BE68" s="372">
        <f>IF(MID(J68,1,15)="Interest from S",AO68,0)</f>
        <v/>
      </c>
      <c r="BF68" s="372">
        <f>IF(MID(J68,1,15)="Interest from D",AO68,0)</f>
        <v/>
      </c>
    </row>
    <row r="69" ht="31.5" customHeight="1">
      <c r="B69" s="5" t="n"/>
      <c r="C69" s="347" t="n"/>
      <c r="D69" s="208" t="n"/>
      <c r="E69" s="200" t="n"/>
      <c r="F69" s="209" t="n"/>
      <c r="G69" s="278">
        <f>G68+1</f>
        <v/>
      </c>
      <c r="H69" s="388" t="n"/>
      <c r="I69" s="389" t="n"/>
      <c r="J69" s="173"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177" t="n"/>
      <c r="AP69" s="401" t="n"/>
      <c r="AQ69" s="401" t="n"/>
      <c r="AR69" s="401" t="n"/>
      <c r="AS69" s="401" t="n"/>
      <c r="AT69" s="401" t="n"/>
      <c r="AU69" s="401" t="n"/>
      <c r="AV69" s="401" t="n"/>
      <c r="AW69" s="402" t="n"/>
      <c r="AX69" s="151" t="n"/>
      <c r="BB69" s="372">
        <f>IF(MID(J69,1,1)="F",AO69,0)</f>
        <v/>
      </c>
      <c r="BC69" s="372">
        <f>IF(MID(J69,1,1)="F",1,0)</f>
        <v/>
      </c>
      <c r="BD69" s="372">
        <f>IF(MID(J69,1,15)="Interest from S",AO69,0)</f>
        <v/>
      </c>
      <c r="BE69" s="372">
        <f>IF(MID(J69,1,15)="Interest from S",AO69,0)</f>
        <v/>
      </c>
      <c r="BF69" s="372">
        <f>IF(MID(J69,1,15)="Interest from D",AO69,0)</f>
        <v/>
      </c>
    </row>
    <row r="70" ht="28.5" customHeight="1">
      <c r="B70" s="5" t="n"/>
      <c r="C70" s="347" t="n"/>
      <c r="D70" s="208" t="n"/>
      <c r="E70" s="200" t="n"/>
      <c r="F70" s="209" t="n"/>
      <c r="G70" s="278">
        <f>G69+1</f>
        <v/>
      </c>
      <c r="H70" s="388" t="n"/>
      <c r="I70" s="389" t="n"/>
      <c r="J70" s="173"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177" t="n"/>
      <c r="AP70" s="401" t="n"/>
      <c r="AQ70" s="401" t="n"/>
      <c r="AR70" s="401" t="n"/>
      <c r="AS70" s="401" t="n"/>
      <c r="AT70" s="401" t="n"/>
      <c r="AU70" s="401" t="n"/>
      <c r="AV70" s="401" t="n"/>
      <c r="AW70" s="402" t="n"/>
      <c r="AX70" s="151" t="n"/>
      <c r="BB70" s="372">
        <f>IF(MID(J70,1,1)="F",AO70,0)</f>
        <v/>
      </c>
      <c r="BC70" s="372">
        <f>IF(MID(J70,1,1)="F",1,0)</f>
        <v/>
      </c>
      <c r="BD70" s="372">
        <f>IF(MID(J70,1,15)="Interest from S",AO70,0)</f>
        <v/>
      </c>
      <c r="BE70" s="372">
        <f>IF(MID(J70,1,15)="Interest from S",AO70,0)</f>
        <v/>
      </c>
      <c r="BF70" s="372">
        <f>IF(MID(J70,1,15)="Interest from D",AO70,0)</f>
        <v/>
      </c>
    </row>
    <row r="71" ht="26.25" customHeight="1">
      <c r="B71" s="5" t="n"/>
      <c r="C71" s="347" t="n"/>
      <c r="D71" s="208" t="n"/>
      <c r="E71" s="200" t="n"/>
      <c r="F71" s="209" t="n"/>
      <c r="G71" s="278">
        <f>G70+1</f>
        <v/>
      </c>
      <c r="H71" s="388" t="n"/>
      <c r="I71" s="389" t="n"/>
      <c r="J71" s="173"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177" t="n"/>
      <c r="AP71" s="401" t="n"/>
      <c r="AQ71" s="401" t="n"/>
      <c r="AR71" s="401" t="n"/>
      <c r="AS71" s="401" t="n"/>
      <c r="AT71" s="401" t="n"/>
      <c r="AU71" s="401" t="n"/>
      <c r="AV71" s="401" t="n"/>
      <c r="AW71" s="402" t="n"/>
      <c r="AX71" s="151" t="n"/>
      <c r="BB71" s="372">
        <f>IF(MID(J71,1,1)="F",AO71,0)</f>
        <v/>
      </c>
      <c r="BC71" s="372">
        <f>IF(MID(J71,1,1)="F",1,0)</f>
        <v/>
      </c>
      <c r="BD71" s="372">
        <f>IF(MID(J71,1,15)="Interest from S",AO71,0)</f>
        <v/>
      </c>
      <c r="BE71" s="372">
        <f>IF(MID(J71,1,15)="Interest from S",AO71,0)</f>
        <v/>
      </c>
      <c r="BF71" s="372">
        <f>IF(MID(J71,1,15)="Interest from D",AO71,0)</f>
        <v/>
      </c>
    </row>
    <row r="72" ht="30.75" customHeight="1">
      <c r="B72" s="5" t="n"/>
      <c r="C72" s="347" t="n"/>
      <c r="D72" s="208" t="n"/>
      <c r="E72" s="200" t="n"/>
      <c r="F72" s="216" t="n"/>
      <c r="G72" s="216"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151" t="n"/>
    </row>
    <row r="73" ht="22.5" customHeight="1">
      <c r="B73" s="5" t="n"/>
      <c r="C73" s="347" t="n"/>
      <c r="D73" s="208" t="n"/>
      <c r="E73" s="200" t="n"/>
      <c r="F73" s="216"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299" t="n"/>
      <c r="AP73" s="401" t="n"/>
      <c r="AQ73" s="401" t="n"/>
      <c r="AR73" s="401" t="n"/>
      <c r="AS73" s="401" t="n"/>
      <c r="AT73" s="401" t="n"/>
      <c r="AU73" s="401" t="n"/>
      <c r="AV73" s="401" t="n"/>
      <c r="AW73" s="402" t="n"/>
      <c r="AX73" s="151" t="n"/>
    </row>
    <row r="74" ht="22.5" customHeight="1">
      <c r="B74" s="5" t="n"/>
      <c r="C74" s="347" t="n"/>
      <c r="D74" s="208" t="n"/>
      <c r="E74" s="200" t="n"/>
      <c r="F74" s="216"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150" t="n">
        <v>0</v>
      </c>
      <c r="AP74" s="426" t="n"/>
      <c r="AQ74" s="426" t="n"/>
      <c r="AR74" s="426" t="n"/>
      <c r="AS74" s="426" t="n"/>
      <c r="AT74" s="426" t="n"/>
      <c r="AU74" s="426" t="n"/>
      <c r="AV74" s="426" t="n"/>
      <c r="AW74" s="427" t="n"/>
      <c r="AX74" s="151" t="n"/>
    </row>
    <row r="75" ht="22.5" customHeight="1">
      <c r="B75" s="5" t="n"/>
      <c r="C75" s="347" t="n"/>
      <c r="D75" s="208" t="n"/>
      <c r="E75" s="200" t="n"/>
      <c r="F75" s="217" t="n">
        <v>1</v>
      </c>
      <c r="G75" s="216"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177" t="n"/>
      <c r="AP75" s="401" t="n"/>
      <c r="AQ75" s="401" t="n"/>
      <c r="AR75" s="401" t="n"/>
      <c r="AS75" s="401" t="n"/>
      <c r="AT75" s="401" t="n"/>
      <c r="AU75" s="401" t="n"/>
      <c r="AV75" s="401" t="n"/>
      <c r="AW75" s="402" t="n"/>
      <c r="AX75" s="151" t="n"/>
    </row>
    <row r="76" ht="22.5" customHeight="1">
      <c r="B76" s="5" t="n"/>
      <c r="C76" s="347" t="n"/>
      <c r="D76" s="208" t="n"/>
      <c r="E76" s="200" t="n"/>
      <c r="F76" s="217" t="n">
        <v>2</v>
      </c>
      <c r="G76" s="216"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177" t="n"/>
      <c r="AP76" s="401" t="n"/>
      <c r="AQ76" s="401" t="n"/>
      <c r="AR76" s="401" t="n"/>
      <c r="AS76" s="401" t="n"/>
      <c r="AT76" s="401" t="n"/>
      <c r="AU76" s="401" t="n"/>
      <c r="AV76" s="401" t="n"/>
      <c r="AW76" s="402" t="n"/>
      <c r="AX76" s="151" t="n"/>
    </row>
    <row r="77" ht="22.5" customHeight="1">
      <c r="B77" s="5" t="n"/>
      <c r="C77" s="347" t="n"/>
      <c r="D77" s="208" t="n"/>
      <c r="E77" s="200" t="n"/>
      <c r="F77" s="217" t="n">
        <v>3</v>
      </c>
      <c r="G77" s="216"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177" t="n"/>
      <c r="AP77" s="401" t="n"/>
      <c r="AQ77" s="401" t="n"/>
      <c r="AR77" s="401" t="n"/>
      <c r="AS77" s="401" t="n"/>
      <c r="AT77" s="401" t="n"/>
      <c r="AU77" s="401" t="n"/>
      <c r="AV77" s="401" t="n"/>
      <c r="AW77" s="402" t="n"/>
      <c r="AX77" s="151" t="n"/>
    </row>
    <row r="78" ht="22.5" customHeight="1">
      <c r="B78" s="5" t="n"/>
      <c r="C78" s="347" t="n"/>
      <c r="D78" s="208" t="n"/>
      <c r="E78" s="200" t="n"/>
      <c r="F78" s="216"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151" t="n"/>
    </row>
    <row r="79" ht="22.5" customHeight="1">
      <c r="B79" s="5" t="n"/>
      <c r="C79" s="347" t="n"/>
      <c r="D79" s="208" t="n"/>
      <c r="E79" s="200" t="n"/>
      <c r="F79" s="217" t="inlineStr">
        <is>
          <t>i</t>
        </is>
      </c>
      <c r="G79" s="216"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177" t="n">
        <v>0</v>
      </c>
      <c r="AP79" s="401" t="n"/>
      <c r="AQ79" s="401" t="n"/>
      <c r="AR79" s="401" t="n"/>
      <c r="AS79" s="401" t="n"/>
      <c r="AT79" s="401" t="n"/>
      <c r="AU79" s="401" t="n"/>
      <c r="AV79" s="401" t="n"/>
      <c r="AW79" s="402" t="n"/>
      <c r="AX79" s="151" t="n"/>
      <c r="BB79" s="1">
        <f>IncD_q1OS1+IncD_q2OS1+IncD_q3OS1+IncD_q4OS1+IncD_q5OS1</f>
        <v/>
      </c>
    </row>
    <row r="80" ht="22.5" customHeight="1">
      <c r="B80" s="5" t="n"/>
      <c r="C80" s="347" t="n"/>
      <c r="D80" s="208" t="n"/>
      <c r="E80" s="200" t="n"/>
      <c r="F80" s="217" t="inlineStr">
        <is>
          <t>ii</t>
        </is>
      </c>
      <c r="G80" s="216"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177" t="n"/>
      <c r="AP80" s="401" t="n"/>
      <c r="AQ80" s="401" t="n"/>
      <c r="AR80" s="401" t="n"/>
      <c r="AS80" s="401" t="n"/>
      <c r="AT80" s="401" t="n"/>
      <c r="AU80" s="401" t="n"/>
      <c r="AV80" s="401" t="n"/>
      <c r="AW80" s="402" t="n"/>
      <c r="AX80" s="151" t="n"/>
      <c r="BB80" s="1">
        <f>OSIncomeNotified89A-OSIncreliefus89A</f>
        <v/>
      </c>
    </row>
    <row r="81" ht="22.5" customHeight="1">
      <c r="B81" s="5" t="n"/>
      <c r="C81" s="347" t="n"/>
      <c r="D81" s="208" t="n"/>
      <c r="E81" s="200" t="n"/>
      <c r="F81" s="217" t="inlineStr">
        <is>
          <t>iii</t>
        </is>
      </c>
      <c r="G81" s="216"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177" t="n"/>
      <c r="AP81" s="401" t="n"/>
      <c r="AQ81" s="401" t="n"/>
      <c r="AR81" s="401" t="n"/>
      <c r="AS81" s="401" t="n"/>
      <c r="AT81" s="401" t="n"/>
      <c r="AU81" s="401" t="n"/>
      <c r="AV81" s="401" t="n"/>
      <c r="AW81" s="402" t="n"/>
      <c r="AX81" s="151" t="n"/>
    </row>
    <row r="82" ht="22.5" customHeight="1">
      <c r="B82" s="5" t="n"/>
      <c r="C82" s="347" t="n"/>
      <c r="D82" s="208" t="n"/>
      <c r="E82" s="200" t="n"/>
      <c r="F82" s="217" t="inlineStr">
        <is>
          <t>iv</t>
        </is>
      </c>
      <c r="G82" s="216"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177" t="n"/>
      <c r="AP82" s="401" t="n"/>
      <c r="AQ82" s="401" t="n"/>
      <c r="AR82" s="401" t="n"/>
      <c r="AS82" s="401" t="n"/>
      <c r="AT82" s="401" t="n"/>
      <c r="AU82" s="401" t="n"/>
      <c r="AV82" s="401" t="n"/>
      <c r="AW82" s="402" t="n"/>
      <c r="AX82" s="151" t="n"/>
    </row>
    <row r="83" ht="22.5" customHeight="1">
      <c r="B83" s="5" t="n"/>
      <c r="C83" s="347" t="n"/>
      <c r="D83" s="208" t="n"/>
      <c r="E83" s="200" t="n"/>
      <c r="F83" s="217" t="inlineStr">
        <is>
          <t>v</t>
        </is>
      </c>
      <c r="G83" s="216"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177" t="n"/>
      <c r="AP83" s="401" t="n"/>
      <c r="AQ83" s="401" t="n"/>
      <c r="AR83" s="401" t="n"/>
      <c r="AS83" s="401" t="n"/>
      <c r="AT83" s="401" t="n"/>
      <c r="AU83" s="401" t="n"/>
      <c r="AV83" s="401" t="n"/>
      <c r="AW83" s="402" t="n"/>
      <c r="AX83" s="151" t="n"/>
    </row>
    <row r="84" ht="24" customHeight="1">
      <c r="B84" s="5" t="n"/>
      <c r="C84" s="347" t="n"/>
      <c r="D84" s="208" t="n"/>
      <c r="E84" s="200" t="n"/>
      <c r="F84" s="216"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151" t="n"/>
    </row>
    <row r="85" ht="23.25" customHeight="1">
      <c r="B85" s="5" t="n"/>
      <c r="C85" s="347" t="n"/>
      <c r="D85" s="208" t="n"/>
      <c r="E85" s="200" t="n"/>
      <c r="F85" s="217" t="inlineStr">
        <is>
          <t>i</t>
        </is>
      </c>
      <c r="G85" s="216"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151" t="n"/>
      <c r="BQ85" s="1">
        <f>MIN(IncD.TotalIncome,IncD_q1div+IncD_q1OS1)+MAX(0,IncD.TotalIncome-IncD.Div-IncD_qOS1)</f>
        <v/>
      </c>
      <c r="BR85" s="1" t="n">
        <v>0</v>
      </c>
    </row>
    <row r="86" ht="23.25" customHeight="1">
      <c r="B86" s="5" t="n"/>
      <c r="C86" s="347" t="n"/>
      <c r="D86" s="208" t="n"/>
      <c r="E86" s="200" t="n"/>
      <c r="F86" s="217" t="inlineStr">
        <is>
          <t>ii</t>
        </is>
      </c>
      <c r="G86" s="216"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177" t="n">
        <v>0</v>
      </c>
      <c r="AP86" s="401" t="n"/>
      <c r="AQ86" s="401" t="n"/>
      <c r="AR86" s="401" t="n"/>
      <c r="AS86" s="401" t="n"/>
      <c r="AT86" s="401" t="n"/>
      <c r="AU86" s="401" t="n"/>
      <c r="AV86" s="401" t="n"/>
      <c r="AW86" s="402" t="n"/>
      <c r="AX86" s="151" t="n"/>
      <c r="BQ86" s="1">
        <f>MIN(IncD.TotalIncome-MAX(IncD_q1div+IncD_q1OS1-IncD.TotalChapVIADeductions,0),IncD_q2div+IncD_q2OS1)+IncD.Q1Inc</f>
        <v/>
      </c>
      <c r="BR86" s="1" t="n">
        <v>0</v>
      </c>
    </row>
    <row r="87" ht="23.25" customHeight="1">
      <c r="B87" s="5" t="n"/>
      <c r="C87" s="347" t="n"/>
      <c r="D87" s="208" t="n"/>
      <c r="E87" s="200" t="n"/>
      <c r="F87" s="217" t="inlineStr">
        <is>
          <t>iii</t>
        </is>
      </c>
      <c r="G87" s="216"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177" t="n">
        <v>0</v>
      </c>
      <c r="AP87" s="401" t="n"/>
      <c r="AQ87" s="401" t="n"/>
      <c r="AR87" s="401" t="n"/>
      <c r="AS87" s="401" t="n"/>
      <c r="AT87" s="401" t="n"/>
      <c r="AU87" s="401" t="n"/>
      <c r="AV87" s="401" t="n"/>
      <c r="AW87" s="402" t="n"/>
      <c r="AX87" s="151" t="n"/>
      <c r="BQ87" s="1">
        <f>MIN(IncD.TotalIncome-MAX(IncD_q1div+IncD_q2div+IncD_q1OS1+IncD_q2OS1-IncD.TotalChapVIADeductions,0),IncD_q3div+IncD_q3OS1)+IncD.Q2Inc</f>
        <v/>
      </c>
      <c r="BR87" s="1" t="n">
        <v>0</v>
      </c>
    </row>
    <row r="88" ht="23.25" customHeight="1">
      <c r="B88" s="5" t="n"/>
      <c r="C88" s="347" t="n"/>
      <c r="D88" s="208" t="n"/>
      <c r="E88" s="200" t="n"/>
      <c r="F88" s="217" t="inlineStr">
        <is>
          <t>iv</t>
        </is>
      </c>
      <c r="G88" s="216"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177" t="n">
        <v>0</v>
      </c>
      <c r="AP88" s="401" t="n"/>
      <c r="AQ88" s="401" t="n"/>
      <c r="AR88" s="401" t="n"/>
      <c r="AS88" s="401" t="n"/>
      <c r="AT88" s="401" t="n"/>
      <c r="AU88" s="401" t="n"/>
      <c r="AV88" s="401" t="n"/>
      <c r="AW88" s="402" t="n"/>
      <c r="AX88" s="151" t="n"/>
      <c r="BQ88" s="1">
        <f>MIN(IncD.TotalIncome-MAX(IncD_q1div+IncD_q2div+IncD_q3div+IncD_q1OS1+IncD_q2OS1+IncD_q3OS1-IncD.TotalChapVIADeductions,0),IncD_q4div+IncD_q4OS1)+ IncD.Q3Inc</f>
        <v/>
      </c>
      <c r="BR88" s="1" t="n">
        <v>0</v>
      </c>
    </row>
    <row r="89" ht="23.25" customHeight="1">
      <c r="B89" s="5" t="n"/>
      <c r="C89" s="347" t="n"/>
      <c r="D89" s="208" t="n"/>
      <c r="E89" s="200" t="n"/>
      <c r="F89" s="217" t="inlineStr">
        <is>
          <t>v</t>
        </is>
      </c>
      <c r="G89" s="216"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299" t="n">
        <v>0</v>
      </c>
      <c r="AP89" s="401" t="n"/>
      <c r="AQ89" s="401" t="n"/>
      <c r="AR89" s="401" t="n"/>
      <c r="AS89" s="401" t="n"/>
      <c r="AT89" s="401" t="n"/>
      <c r="AU89" s="401" t="n"/>
      <c r="AV89" s="401" t="n"/>
      <c r="AW89" s="402" t="n"/>
      <c r="AX89" s="151" t="n"/>
      <c r="BQ89" s="221">
        <f>MIN(IncD.TotalIncome-MAX(IncD_q1div+IncD_q2div+IncD_q3div+IncD_q4div+IncD_q1OS1+IncD_q2OS1+IncD_q3OS1+IncD_q4OS1-IncD.TotalChapVIADeductions,0),IncD_q5div+IncD_q5OS1)+ IncD.Q4Inc</f>
        <v/>
      </c>
      <c r="BR89" s="1" t="n">
        <v>0</v>
      </c>
    </row>
    <row r="90" ht="21.75" customHeight="1">
      <c r="B90" s="5" t="n"/>
      <c r="C90" s="347" t="n"/>
      <c r="D90" s="208" t="n"/>
      <c r="E90" s="200" t="n"/>
      <c r="F90" s="216"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299" t="n"/>
      <c r="AP90" s="401" t="n"/>
      <c r="AQ90" s="401" t="n"/>
      <c r="AR90" s="401" t="n"/>
      <c r="AS90" s="401" t="n"/>
      <c r="AT90" s="401" t="n"/>
      <c r="AU90" s="401" t="n"/>
      <c r="AV90" s="401" t="n"/>
      <c r="AW90" s="402" t="n"/>
      <c r="AX90" s="151" t="n"/>
    </row>
    <row r="91" ht="18.75" customHeight="1">
      <c r="B91" s="5" t="n"/>
      <c r="C91" s="347" t="n"/>
      <c r="D91" s="208" t="n"/>
      <c r="E91" s="205" t="n"/>
      <c r="F91" s="216"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177" t="n">
        <v>0</v>
      </c>
      <c r="AP91" s="401" t="n"/>
      <c r="AQ91" s="401" t="n"/>
      <c r="AR91" s="401" t="n"/>
      <c r="AS91" s="401" t="n"/>
      <c r="AT91" s="401" t="n"/>
      <c r="AU91" s="401" t="n"/>
      <c r="AV91" s="401" t="n"/>
      <c r="AW91" s="402" t="n"/>
      <c r="AX91" s="151" t="n"/>
      <c r="AZ91" s="1">
        <f>IF(BacValue=1,ROUND(MIN(25000,((1/3)*TotFamilyPension)),0),IF(BacValue=2,ROUND(MIN(15000,((1/3)*TotFamilyPension)),0),0))</f>
        <v/>
      </c>
      <c r="BA91" s="222">
        <f>IF(BacValue=1,ROUND(MIN(25000,((1/3)*TotFamilyPension)),0),IF(BacValue=2,ROUND(MIN(15000,((1/3)*TotFamilyPension)),0),0))</f>
        <v/>
      </c>
      <c r="BD91" s="372">
        <f>SUM(Others.Amount_2_2)</f>
        <v/>
      </c>
    </row>
    <row r="92" hidden="1" ht="23.25" customHeight="1">
      <c r="B92" s="5" t="n"/>
      <c r="C92" s="355" t="n"/>
      <c r="D92" s="356" t="n"/>
      <c r="E92" s="225"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201" t="n">
        <v>0</v>
      </c>
      <c r="AP92" s="426" t="n"/>
      <c r="AQ92" s="426" t="n"/>
      <c r="AR92" s="426" t="n"/>
      <c r="AS92" s="426" t="n"/>
      <c r="AT92" s="426" t="n"/>
      <c r="AU92" s="426" t="n"/>
      <c r="AV92" s="426" t="n"/>
      <c r="AW92" s="427" t="n"/>
      <c r="AX92" s="229" t="inlineStr">
        <is>
          <t>For deduction we're using GTI which didn't included 112A</t>
        </is>
      </c>
      <c r="BD92" s="372">
        <f>SUM(Others.Amount_2_1)</f>
        <v/>
      </c>
      <c r="BK92" s="230">
        <f>IF(IncD.TypeOfHP="Self Occupied",IncD.IncomeFromHP,(IF(IncD.TypeOfHP="Let Out",IF(ISBLANK(IncD.IncomeFromHP),0,MAX(-200000,IncD.IncomeFromHP)),0)))</f>
        <v/>
      </c>
    </row>
    <row r="93" ht="32.25" customHeight="1">
      <c r="B93" s="5" t="n"/>
      <c r="C93" s="347" t="n"/>
      <c r="D93" s="348" t="n"/>
      <c r="E93" s="231"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201" t="n">
        <v>2325433</v>
      </c>
      <c r="AP93" s="426" t="n"/>
      <c r="AQ93" s="426" t="n"/>
      <c r="AR93" s="426" t="n"/>
      <c r="AS93" s="426" t="n"/>
      <c r="AT93" s="426" t="n"/>
      <c r="AU93" s="426" t="n"/>
      <c r="AV93" s="426" t="n"/>
      <c r="AW93" s="427" t="n"/>
      <c r="AX93" s="151" t="n"/>
    </row>
    <row r="94" ht="14.25" customHeight="1">
      <c r="B94" s="5" t="n"/>
      <c r="C94" s="434" t="inlineStr">
        <is>
          <t xml:space="preserve"> DEDUCTIONS</t>
        </is>
      </c>
      <c r="D94" s="387" t="n"/>
      <c r="E94" s="231" t="n">
        <v>5</v>
      </c>
      <c r="F94" s="233"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93" t="inlineStr">
        <is>
          <t>Amount</t>
        </is>
      </c>
      <c r="AC94" s="388" t="n"/>
      <c r="AD94" s="388" t="n"/>
      <c r="AE94" s="388" t="n"/>
      <c r="AF94" s="388" t="n"/>
      <c r="AG94" s="388" t="n"/>
      <c r="AH94" s="388" t="n"/>
      <c r="AI94" s="388" t="n"/>
      <c r="AJ94" s="388" t="n"/>
      <c r="AK94" s="388" t="n"/>
      <c r="AL94" s="389" t="n"/>
      <c r="AM94" s="233" t="n"/>
      <c r="AN94" s="234" t="inlineStr">
        <is>
          <t>System Calculated</t>
        </is>
      </c>
      <c r="AO94" s="388" t="n"/>
      <c r="AP94" s="388" t="n"/>
      <c r="AQ94" s="388" t="n"/>
      <c r="AR94" s="388" t="n"/>
      <c r="AS94" s="388" t="n"/>
      <c r="AT94" s="388" t="n"/>
      <c r="AU94" s="388" t="n"/>
      <c r="AV94" s="388" t="n"/>
      <c r="AW94" s="389" t="n"/>
      <c r="AX94" s="151" t="n"/>
    </row>
    <row r="95" hidden="1" ht="29.25" customHeight="1">
      <c r="B95" s="5" t="n"/>
      <c r="C95" s="391" t="n"/>
      <c r="D95" s="396" t="n"/>
      <c r="E95" s="235"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239" t="n"/>
    </row>
    <row r="96" ht="39" customHeight="1">
      <c r="B96" s="5" t="n"/>
      <c r="C96" s="391" t="n"/>
      <c r="D96" s="396" t="n"/>
      <c r="E96" s="440" t="n"/>
      <c r="F96" s="241" t="inlineStr">
        <is>
          <t>a</t>
        </is>
      </c>
      <c r="G96" s="394" t="n"/>
      <c r="H96" s="242"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241" t="inlineStr">
        <is>
          <t>5a</t>
        </is>
      </c>
      <c r="Z96" s="393" t="n"/>
      <c r="AA96" s="394" t="n"/>
      <c r="AB96" s="441" t="n">
        <v>150000</v>
      </c>
      <c r="AC96" s="426" t="n"/>
      <c r="AD96" s="426" t="n"/>
      <c r="AE96" s="426" t="n"/>
      <c r="AF96" s="426" t="n"/>
      <c r="AG96" s="426" t="n"/>
      <c r="AH96" s="426" t="n"/>
      <c r="AI96" s="426" t="n"/>
      <c r="AJ96" s="426" t="n"/>
      <c r="AK96" s="426" t="n"/>
      <c r="AL96" s="426" t="n"/>
      <c r="AM96" s="427" t="n"/>
      <c r="AN96" s="245" t="n">
        <v>150000</v>
      </c>
      <c r="AO96" s="442" t="n"/>
      <c r="AP96" s="442" t="n"/>
      <c r="AQ96" s="442" t="n"/>
      <c r="AR96" s="442" t="n"/>
      <c r="AS96" s="442" t="n"/>
      <c r="AT96" s="442" t="n"/>
      <c r="AU96" s="442" t="n"/>
      <c r="AV96" s="442" t="n"/>
      <c r="AW96" s="443" t="n"/>
      <c r="AX96" s="151" t="n"/>
      <c r="BD96" s="221">
        <f>SUM(AB96:AM119)</f>
        <v/>
      </c>
    </row>
    <row r="97" ht="31.5" customHeight="1">
      <c r="B97" s="5" t="n"/>
      <c r="C97" s="391" t="n"/>
      <c r="D97" s="396" t="n"/>
      <c r="E97" s="428" t="n"/>
      <c r="F97" s="193" t="inlineStr">
        <is>
          <t>b</t>
        </is>
      </c>
      <c r="G97" s="389" t="n"/>
      <c r="H97" s="216"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93" t="inlineStr">
        <is>
          <t>5b</t>
        </is>
      </c>
      <c r="Z97" s="388" t="n"/>
      <c r="AA97" s="389" t="n"/>
      <c r="AB97" s="188" t="n">
        <v>0</v>
      </c>
      <c r="AC97" s="388" t="n"/>
      <c r="AD97" s="388" t="n"/>
      <c r="AE97" s="388" t="n"/>
      <c r="AF97" s="388" t="n"/>
      <c r="AG97" s="388" t="n"/>
      <c r="AH97" s="388" t="n"/>
      <c r="AI97" s="388" t="n"/>
      <c r="AJ97" s="388" t="n"/>
      <c r="AK97" s="388" t="n"/>
      <c r="AL97" s="388" t="n"/>
      <c r="AM97" s="389" t="n"/>
      <c r="AN97" s="201" t="n">
        <v>0</v>
      </c>
      <c r="AO97" s="426" t="n"/>
      <c r="AP97" s="426" t="n"/>
      <c r="AQ97" s="426" t="n"/>
      <c r="AR97" s="426" t="n"/>
      <c r="AS97" s="426" t="n"/>
      <c r="AT97" s="426" t="n"/>
      <c r="AU97" s="426" t="n"/>
      <c r="AV97" s="426" t="n"/>
      <c r="AW97" s="427" t="n"/>
      <c r="AX97" s="151" t="n"/>
    </row>
    <row r="98" ht="28.5" customHeight="1">
      <c r="B98" s="5" t="n"/>
      <c r="C98" s="391" t="n"/>
      <c r="D98" s="396" t="n"/>
      <c r="E98" s="428" t="n"/>
      <c r="F98" s="193" t="inlineStr">
        <is>
          <t>c</t>
        </is>
      </c>
      <c r="G98" s="389" t="n"/>
      <c r="H98" s="216"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93" t="inlineStr">
        <is>
          <t>5c</t>
        </is>
      </c>
      <c r="Z98" s="388" t="n"/>
      <c r="AA98" s="389" t="n"/>
      <c r="AB98" s="188" t="n">
        <v>0</v>
      </c>
      <c r="AC98" s="388" t="n"/>
      <c r="AD98" s="388" t="n"/>
      <c r="AE98" s="388" t="n"/>
      <c r="AF98" s="388" t="n"/>
      <c r="AG98" s="388" t="n"/>
      <c r="AH98" s="388" t="n"/>
      <c r="AI98" s="388" t="n"/>
      <c r="AJ98" s="388" t="n"/>
      <c r="AK98" s="388" t="n"/>
      <c r="AL98" s="388" t="n"/>
      <c r="AM98" s="389" t="n"/>
      <c r="AN98" s="201" t="n">
        <v>0</v>
      </c>
      <c r="AO98" s="426" t="n"/>
      <c r="AP98" s="426" t="n"/>
      <c r="AQ98" s="426" t="n"/>
      <c r="AR98" s="426" t="n"/>
      <c r="AS98" s="426" t="n"/>
      <c r="AT98" s="426" t="n"/>
      <c r="AU98" s="426" t="n"/>
      <c r="AV98" s="426" t="n"/>
      <c r="AW98" s="427" t="n"/>
      <c r="AX98" s="151" t="n"/>
    </row>
    <row r="99" ht="27.75" customHeight="1">
      <c r="B99" s="5" t="n"/>
      <c r="C99" s="391" t="n"/>
      <c r="D99" s="396" t="n"/>
      <c r="E99" s="428" t="n"/>
      <c r="F99" s="193" t="inlineStr">
        <is>
          <t>d</t>
        </is>
      </c>
      <c r="G99" s="389" t="n"/>
      <c r="H99" s="216"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93" t="inlineStr">
        <is>
          <t>5d</t>
        </is>
      </c>
      <c r="Z99" s="388" t="n"/>
      <c r="AA99" s="389" t="n"/>
      <c r="AB99" s="188" t="n">
        <v>0</v>
      </c>
      <c r="AC99" s="388" t="n"/>
      <c r="AD99" s="388" t="n"/>
      <c r="AE99" s="388" t="n"/>
      <c r="AF99" s="388" t="n"/>
      <c r="AG99" s="388" t="n"/>
      <c r="AH99" s="388" t="n"/>
      <c r="AI99" s="388" t="n"/>
      <c r="AJ99" s="388" t="n"/>
      <c r="AK99" s="388" t="n"/>
      <c r="AL99" s="388" t="n"/>
      <c r="AM99" s="389" t="n"/>
      <c r="AN99" s="201" t="n">
        <v>0</v>
      </c>
      <c r="AO99" s="426" t="n"/>
      <c r="AP99" s="426" t="n"/>
      <c r="AQ99" s="426" t="n"/>
      <c r="AR99" s="426" t="n"/>
      <c r="AS99" s="426" t="n"/>
      <c r="AT99" s="426" t="n"/>
      <c r="AU99" s="426" t="n"/>
      <c r="AV99" s="426" t="n"/>
      <c r="AW99" s="427" t="n"/>
      <c r="AX99" s="151" t="n"/>
      <c r="BA99" s="1">
        <f>IF(OR(MID(sheet1.EmployerCategory1,1,2)="Pu",MID(sheet1.EmployerCategory1,1,1)="O"),1,IF(OR(MID(sheet1.EmployerCategory1,1,1)="C",MID(sheet1.EmployerCategory1,1,1)="S"),2,0))</f>
        <v/>
      </c>
    </row>
    <row r="100" ht="66" customHeight="1">
      <c r="B100" s="5" t="n"/>
      <c r="C100" s="391" t="n"/>
      <c r="D100" s="396" t="n"/>
      <c r="E100" s="428" t="n"/>
      <c r="F100" s="250"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255"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151" t="n"/>
    </row>
    <row r="101" ht="31.5" customHeight="1">
      <c r="B101" s="5" t="n"/>
      <c r="C101" s="391" t="n"/>
      <c r="D101" s="396" t="n"/>
      <c r="E101" s="428" t="n"/>
      <c r="F101" s="193" t="inlineStr">
        <is>
          <t>e</t>
        </is>
      </c>
      <c r="G101" s="389" t="n"/>
      <c r="H101" s="216"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93" t="inlineStr">
        <is>
          <t>5e</t>
        </is>
      </c>
      <c r="Z101" s="388" t="n"/>
      <c r="AA101" s="389" t="n"/>
      <c r="AB101" s="177" t="n">
        <v>0</v>
      </c>
      <c r="AC101" s="401" t="n"/>
      <c r="AD101" s="401" t="n"/>
      <c r="AE101" s="401" t="n"/>
      <c r="AF101" s="401" t="n"/>
      <c r="AG101" s="401" t="n"/>
      <c r="AH101" s="401" t="n"/>
      <c r="AI101" s="401" t="n"/>
      <c r="AJ101" s="401" t="n"/>
      <c r="AK101" s="401" t="n"/>
      <c r="AL101" s="401" t="n"/>
      <c r="AM101" s="402" t="n"/>
      <c r="AN101" s="201" t="n">
        <v>0</v>
      </c>
      <c r="AO101" s="426" t="n"/>
      <c r="AP101" s="426" t="n"/>
      <c r="AQ101" s="426" t="n"/>
      <c r="AR101" s="426" t="n"/>
      <c r="AS101" s="426" t="n"/>
      <c r="AT101" s="426" t="n"/>
      <c r="AU101" s="426" t="n"/>
      <c r="AV101" s="426" t="n"/>
      <c r="AW101" s="427" t="n"/>
      <c r="AX101" s="151" t="n"/>
    </row>
    <row r="102" hidden="1" ht="27" customHeight="1">
      <c r="B102" s="5" t="n"/>
      <c r="C102" s="391" t="n"/>
      <c r="D102" s="396" t="n"/>
      <c r="E102" s="428" t="n"/>
      <c r="F102" s="193" t="inlineStr">
        <is>
          <t>f</t>
        </is>
      </c>
      <c r="G102" s="389" t="n"/>
      <c r="H102" s="45"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93" t="inlineStr">
        <is>
          <t>5f</t>
        </is>
      </c>
      <c r="Z102" s="388" t="n"/>
      <c r="AA102" s="389" t="n"/>
      <c r="AB102" s="177" t="n">
        <v>0</v>
      </c>
      <c r="AC102" s="401" t="n"/>
      <c r="AD102" s="401" t="n"/>
      <c r="AE102" s="401" t="n"/>
      <c r="AF102" s="401" t="n"/>
      <c r="AG102" s="401" t="n"/>
      <c r="AH102" s="401" t="n"/>
      <c r="AI102" s="401" t="n"/>
      <c r="AJ102" s="401" t="n"/>
      <c r="AK102" s="401" t="n"/>
      <c r="AL102" s="401" t="n"/>
      <c r="AM102" s="402" t="n"/>
      <c r="AN102" s="201" t="n">
        <v>0</v>
      </c>
      <c r="AO102" s="426" t="n"/>
      <c r="AP102" s="426" t="n"/>
      <c r="AQ102" s="426" t="n"/>
      <c r="AR102" s="426" t="n"/>
      <c r="AS102" s="426" t="n"/>
      <c r="AT102" s="426" t="n"/>
      <c r="AU102" s="426" t="n"/>
      <c r="AV102" s="426" t="n"/>
      <c r="AW102" s="427" t="n"/>
      <c r="AX102" s="151" t="n"/>
    </row>
    <row r="103" hidden="1" ht="3" customHeight="1">
      <c r="B103" s="5" t="n"/>
      <c r="C103" s="391" t="n"/>
      <c r="D103" s="396" t="n"/>
      <c r="E103" s="428" t="n"/>
      <c r="F103" s="338" t="inlineStr">
        <is>
          <t>PRAN of the taxpayer</t>
        </is>
      </c>
      <c r="G103" s="388" t="n"/>
      <c r="H103" s="388" t="n"/>
      <c r="I103" s="388" t="n"/>
      <c r="J103" s="389" t="n"/>
      <c r="K103" s="255" t="n"/>
      <c r="L103" s="388" t="n"/>
      <c r="M103" s="388" t="n"/>
      <c r="N103" s="388" t="n"/>
      <c r="O103" s="388" t="n"/>
      <c r="P103" s="388" t="n"/>
      <c r="Q103" s="388" t="n"/>
      <c r="R103" s="388" t="n"/>
      <c r="S103" s="388" t="n"/>
      <c r="T103" s="388" t="n"/>
      <c r="U103" s="388" t="n"/>
      <c r="V103" s="388" t="n"/>
      <c r="W103" s="388" t="n"/>
      <c r="X103" s="389" t="n"/>
      <c r="Y103" s="255"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151" t="n"/>
    </row>
    <row r="104" ht="55.5" customHeight="1">
      <c r="B104" s="5" t="n"/>
      <c r="C104" s="391" t="n"/>
      <c r="D104" s="396" t="n"/>
      <c r="E104" s="428" t="n"/>
      <c r="F104" s="193" t="inlineStr">
        <is>
          <t>f</t>
        </is>
      </c>
      <c r="G104" s="387" t="n"/>
      <c r="H104" s="242"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278" t="inlineStr">
        <is>
          <t>5f</t>
        </is>
      </c>
      <c r="Z104" s="388" t="n"/>
      <c r="AA104" s="389" t="n"/>
      <c r="AB104" s="201" t="n">
        <v>0</v>
      </c>
      <c r="AC104" s="426" t="n"/>
      <c r="AD104" s="426" t="n"/>
      <c r="AE104" s="426" t="n"/>
      <c r="AF104" s="426" t="n"/>
      <c r="AG104" s="426" t="n"/>
      <c r="AH104" s="426" t="n"/>
      <c r="AI104" s="426" t="n"/>
      <c r="AJ104" s="426" t="n"/>
      <c r="AK104" s="426" t="n"/>
      <c r="AL104" s="427" t="n"/>
      <c r="AM104" s="259" t="n"/>
      <c r="AN104" s="201" t="n">
        <v>0</v>
      </c>
      <c r="AO104" s="426" t="n"/>
      <c r="AP104" s="426" t="n"/>
      <c r="AQ104" s="426" t="n"/>
      <c r="AR104" s="426" t="n"/>
      <c r="AS104" s="426" t="n"/>
      <c r="AT104" s="426" t="n"/>
      <c r="AU104" s="426" t="n"/>
      <c r="AV104" s="426" t="n"/>
      <c r="AW104" s="427" t="n"/>
      <c r="AX104" s="151" t="n"/>
    </row>
    <row r="105" hidden="1" ht="27" customHeight="1">
      <c r="B105" s="5" t="n"/>
      <c r="C105" s="391" t="n"/>
      <c r="D105" s="396" t="n"/>
      <c r="E105" s="428" t="n"/>
      <c r="F105" s="391" t="n"/>
      <c r="G105" s="396" t="n"/>
      <c r="H105" s="216"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93" t="inlineStr">
        <is>
          <t>5ga</t>
        </is>
      </c>
      <c r="Z105" s="388" t="n"/>
      <c r="AA105" s="389" t="n"/>
      <c r="AB105" s="177" t="n"/>
      <c r="AC105" s="401" t="n"/>
      <c r="AD105" s="401" t="n"/>
      <c r="AE105" s="401" t="n"/>
      <c r="AF105" s="401" t="n"/>
      <c r="AG105" s="401" t="n"/>
      <c r="AH105" s="401" t="n"/>
      <c r="AI105" s="401" t="n"/>
      <c r="AJ105" s="401" t="n"/>
      <c r="AK105" s="401" t="n"/>
      <c r="AL105" s="401" t="n"/>
      <c r="AM105" s="402" t="n"/>
      <c r="AN105" s="265" t="n">
        <v>0</v>
      </c>
      <c r="AO105" s="446" t="n"/>
      <c r="AP105" s="446" t="n"/>
      <c r="AQ105" s="446" t="n"/>
      <c r="AR105" s="446" t="n"/>
      <c r="AS105" s="446" t="n"/>
      <c r="AT105" s="446" t="n"/>
      <c r="AU105" s="446" t="n"/>
      <c r="AV105" s="446" t="n"/>
      <c r="AW105" s="447" t="n"/>
      <c r="AX105" s="151" t="n"/>
      <c r="BB105" s="372" t="inlineStr">
        <is>
          <t>Sum of 80DA and 80DC</t>
        </is>
      </c>
      <c r="BC105" s="389" t="n"/>
      <c r="BD105" s="372">
        <f>SUM(IF(ISERROR(IncdSection80D),0,IncdSection80D),Temp80DC)</f>
        <v/>
      </c>
      <c r="BE105" s="372" t="inlineStr">
        <is>
          <t>80D</t>
        </is>
      </c>
      <c r="BF105" s="372">
        <f>MIN(100000,SUM(BD107,IF(ISERROR(IncdSection80DB),0,IncdSection80DB)))</f>
        <v/>
      </c>
    </row>
    <row r="106" hidden="1" ht="36" customHeight="1">
      <c r="B106" s="5" t="n"/>
      <c r="C106" s="391" t="n"/>
      <c r="D106" s="396" t="n"/>
      <c r="E106" s="428" t="n"/>
      <c r="F106" s="391" t="n"/>
      <c r="G106" s="396" t="n"/>
      <c r="H106" s="216"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93" t="inlineStr">
        <is>
          <t>5gb</t>
        </is>
      </c>
      <c r="Z106" s="388" t="n"/>
      <c r="AA106" s="389" t="n"/>
      <c r="AB106" s="319" t="n"/>
      <c r="AC106" s="401" t="n"/>
      <c r="AD106" s="401" t="n"/>
      <c r="AE106" s="401" t="n"/>
      <c r="AF106" s="401" t="n"/>
      <c r="AG106" s="401" t="n"/>
      <c r="AH106" s="401" t="n"/>
      <c r="AI106" s="401" t="n"/>
      <c r="AJ106" s="401" t="n"/>
      <c r="AK106" s="401" t="n"/>
      <c r="AL106" s="401" t="n"/>
      <c r="AM106" s="259" t="n"/>
      <c r="AN106" s="448" t="n"/>
      <c r="AO106" s="386" t="n"/>
      <c r="AP106" s="386" t="n"/>
      <c r="AQ106" s="386" t="n"/>
      <c r="AR106" s="386" t="n"/>
      <c r="AS106" s="386" t="n"/>
      <c r="AT106" s="386" t="n"/>
      <c r="AU106" s="386" t="n"/>
      <c r="AV106" s="386" t="n"/>
      <c r="AW106" s="387" t="n"/>
      <c r="AX106" s="151" t="n"/>
      <c r="BB106" s="449" t="inlineStr">
        <is>
          <t>Combination of 80DA and 80DB</t>
        </is>
      </c>
      <c r="BC106" s="389" t="n"/>
      <c r="BD106" s="372">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16"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93" t="inlineStr">
        <is>
          <t>5gc</t>
        </is>
      </c>
      <c r="Z107" s="388" t="n"/>
      <c r="AA107" s="389" t="n"/>
      <c r="AB107" s="319" t="n"/>
      <c r="AC107" s="401" t="n"/>
      <c r="AD107" s="401" t="n"/>
      <c r="AE107" s="401" t="n"/>
      <c r="AF107" s="401" t="n"/>
      <c r="AG107" s="401" t="n"/>
      <c r="AH107" s="401" t="n"/>
      <c r="AI107" s="401" t="n"/>
      <c r="AJ107" s="401" t="n"/>
      <c r="AK107" s="401" t="n"/>
      <c r="AL107" s="401" t="n"/>
      <c r="AM107" s="259" t="n"/>
      <c r="AN107" s="392" t="n"/>
      <c r="AO107" s="393" t="n"/>
      <c r="AP107" s="393" t="n"/>
      <c r="AQ107" s="393" t="n"/>
      <c r="AR107" s="393" t="n"/>
      <c r="AS107" s="393" t="n"/>
      <c r="AT107" s="393" t="n"/>
      <c r="AU107" s="393" t="n"/>
      <c r="AV107" s="393" t="n"/>
      <c r="AW107" s="394" t="n"/>
      <c r="AX107" s="151" t="n"/>
      <c r="BB107" s="449" t="inlineStr">
        <is>
          <t>Check and Final Sum of 80DA &amp; 80DC</t>
        </is>
      </c>
      <c r="BC107" s="389" t="n"/>
      <c r="BD107" s="372">
        <f>IF(BD106=1,MIN(25000,BD105),IF(BD106=2,MIN(25000,BD105),IF(BD106=3,MIN(50000,BD105),IF(BD106=4,MIN(75000,BD105),BD105))))</f>
        <v/>
      </c>
      <c r="BG107" s="372">
        <f>MID(SELECT80DC,1,1)</f>
        <v/>
      </c>
      <c r="BH107" s="372">
        <f>MIN(IF(BG107="1",5000,IF(BG107="2",5000,IF(BG107="3",5000,0))),TOTAL_INCOME,IF(IncD.Section80DC="",0,IncD.Section80DC))</f>
        <v/>
      </c>
    </row>
    <row r="108" ht="66.75" customHeight="1">
      <c r="B108" s="5" t="n"/>
      <c r="C108" s="391" t="n"/>
      <c r="D108" s="396" t="n"/>
      <c r="E108" s="428" t="n"/>
      <c r="F108" s="278"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93" t="inlineStr">
        <is>
          <t>5g</t>
        </is>
      </c>
      <c r="Z108" s="388" t="n"/>
      <c r="AA108" s="389" t="n"/>
      <c r="AB108" s="201" t="n">
        <v>0</v>
      </c>
      <c r="AC108" s="426" t="n"/>
      <c r="AD108" s="426" t="n"/>
      <c r="AE108" s="426" t="n"/>
      <c r="AF108" s="426" t="n"/>
      <c r="AG108" s="426" t="n"/>
      <c r="AH108" s="426" t="n"/>
      <c r="AI108" s="426" t="n"/>
      <c r="AJ108" s="426" t="n"/>
      <c r="AK108" s="426" t="n"/>
      <c r="AL108" s="427" t="n"/>
      <c r="AM108" s="280" t="n"/>
      <c r="AN108" s="201" t="n">
        <v>0</v>
      </c>
      <c r="AO108" s="426" t="n"/>
      <c r="AP108" s="426" t="n"/>
      <c r="AQ108" s="426" t="n"/>
      <c r="AR108" s="426" t="n"/>
      <c r="AS108" s="426" t="n"/>
      <c r="AT108" s="426" t="n"/>
      <c r="AU108" s="426" t="n"/>
      <c r="AV108" s="426" t="n"/>
      <c r="AW108" s="427" t="n"/>
      <c r="AX108" s="151" t="n"/>
      <c r="BG108" s="372">
        <f>MID(Naturedisability_80DD_v1,1,1)</f>
        <v/>
      </c>
      <c r="BH108" s="372">
        <f>IF(BG108="1",75000,IF(BG108="2",125000,0))</f>
        <v/>
      </c>
    </row>
    <row r="109" ht="39" customHeight="1">
      <c r="B109" s="5" t="n"/>
      <c r="C109" s="391" t="n"/>
      <c r="D109" s="396" t="n"/>
      <c r="E109" s="428" t="n"/>
      <c r="F109" s="193" t="inlineStr">
        <is>
          <t>h</t>
        </is>
      </c>
      <c r="G109" s="387" t="n"/>
      <c r="H109" s="216" t="inlineStr">
        <is>
          <t>80DDB - Medical treatment of specified disease</t>
        </is>
      </c>
      <c r="I109" s="388" t="n"/>
      <c r="J109" s="389" t="n"/>
      <c r="K109" s="278" t="inlineStr">
        <is>
          <t>Name of the specified Disease</t>
        </is>
      </c>
      <c r="L109" s="388" t="n"/>
      <c r="M109" s="388" t="n"/>
      <c r="N109" s="388" t="n"/>
      <c r="O109" s="388" t="n"/>
      <c r="P109" s="388" t="n"/>
      <c r="Q109" s="388" t="n"/>
      <c r="R109" s="388" t="n"/>
      <c r="S109" s="388" t="n"/>
      <c r="T109" s="388" t="n"/>
      <c r="U109" s="388" t="n"/>
      <c r="V109" s="388" t="n"/>
      <c r="W109" s="388" t="n"/>
      <c r="X109" s="389" t="n"/>
      <c r="Y109" s="193" t="inlineStr">
        <is>
          <t>5h</t>
        </is>
      </c>
      <c r="Z109" s="386" t="n"/>
      <c r="AA109" s="387" t="n"/>
      <c r="AB109" s="247" t="n">
        <v>0</v>
      </c>
      <c r="AC109" s="386" t="n"/>
      <c r="AD109" s="386" t="n"/>
      <c r="AE109" s="386" t="n"/>
      <c r="AF109" s="386" t="n"/>
      <c r="AG109" s="386" t="n"/>
      <c r="AH109" s="386" t="n"/>
      <c r="AI109" s="386" t="n"/>
      <c r="AJ109" s="386" t="n"/>
      <c r="AK109" s="386" t="n"/>
      <c r="AL109" s="386" t="n"/>
      <c r="AM109" s="284" t="n"/>
      <c r="AN109" s="201" t="n">
        <v>0</v>
      </c>
      <c r="AO109" s="451" t="n"/>
      <c r="AP109" s="451" t="n"/>
      <c r="AQ109" s="451" t="n"/>
      <c r="AR109" s="451" t="n"/>
      <c r="AS109" s="451" t="n"/>
      <c r="AT109" s="451" t="n"/>
      <c r="AU109" s="451" t="n"/>
      <c r="AV109" s="451" t="n"/>
      <c r="AW109" s="452" t="n"/>
      <c r="AX109" s="151" t="n"/>
    </row>
    <row r="110" ht="39" customHeight="1">
      <c r="B110" s="5" t="n"/>
      <c r="C110" s="391" t="n"/>
      <c r="D110" s="396" t="n"/>
      <c r="E110" s="428" t="n"/>
      <c r="F110" s="392" t="n"/>
      <c r="G110" s="394" t="n"/>
      <c r="H110" s="28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294" t="n"/>
      <c r="AN110" s="454" t="n"/>
      <c r="AO110" s="442" t="n"/>
      <c r="AP110" s="442" t="n"/>
      <c r="AQ110" s="442" t="n"/>
      <c r="AR110" s="442" t="n"/>
      <c r="AS110" s="442" t="n"/>
      <c r="AT110" s="442" t="n"/>
      <c r="AU110" s="442" t="n"/>
      <c r="AV110" s="442" t="n"/>
      <c r="AW110" s="443" t="n"/>
      <c r="AX110" s="151" t="n"/>
    </row>
    <row r="111" ht="15" customHeight="1">
      <c r="B111" s="5" t="n"/>
      <c r="C111" s="391" t="n"/>
      <c r="D111" s="396" t="n"/>
      <c r="E111" s="428" t="n"/>
      <c r="F111" s="193" t="inlineStr">
        <is>
          <t>i</t>
        </is>
      </c>
      <c r="G111" s="389" t="n"/>
      <c r="H111" s="242"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93" t="inlineStr">
        <is>
          <t>5i</t>
        </is>
      </c>
      <c r="Z111" s="388" t="n"/>
      <c r="AA111" s="389" t="n"/>
      <c r="AB111" s="441" t="n">
        <v>0</v>
      </c>
      <c r="AC111" s="426" t="n"/>
      <c r="AD111" s="426" t="n"/>
      <c r="AE111" s="426" t="n"/>
      <c r="AF111" s="426" t="n"/>
      <c r="AG111" s="426" t="n"/>
      <c r="AH111" s="426" t="n"/>
      <c r="AI111" s="426" t="n"/>
      <c r="AJ111" s="426" t="n"/>
      <c r="AK111" s="426" t="n"/>
      <c r="AL111" s="427" t="n"/>
      <c r="AM111" s="284" t="n"/>
      <c r="AN111" s="201" t="n">
        <v>0</v>
      </c>
      <c r="AO111" s="426" t="n"/>
      <c r="AP111" s="426" t="n"/>
      <c r="AQ111" s="426" t="n"/>
      <c r="AR111" s="426" t="n"/>
      <c r="AS111" s="426" t="n"/>
      <c r="AT111" s="426" t="n"/>
      <c r="AU111" s="426" t="n"/>
      <c r="AV111" s="426" t="n"/>
      <c r="AW111" s="427" t="n"/>
      <c r="AX111" s="151" t="n"/>
    </row>
    <row r="112" ht="18" customHeight="1">
      <c r="B112" s="5" t="n"/>
      <c r="C112" s="391" t="n"/>
      <c r="D112" s="396" t="n"/>
      <c r="E112" s="428" t="n"/>
      <c r="F112" s="193" t="inlineStr">
        <is>
          <t>j</t>
        </is>
      </c>
      <c r="G112" s="389" t="n"/>
      <c r="H112" s="242"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93" t="inlineStr">
        <is>
          <t>5j</t>
        </is>
      </c>
      <c r="Z112" s="388" t="n"/>
      <c r="AA112" s="389" t="n"/>
      <c r="AB112" s="441" t="n">
        <v>0</v>
      </c>
      <c r="AC112" s="426" t="n"/>
      <c r="AD112" s="426" t="n"/>
      <c r="AE112" s="426" t="n"/>
      <c r="AF112" s="426" t="n"/>
      <c r="AG112" s="426" t="n"/>
      <c r="AH112" s="426" t="n"/>
      <c r="AI112" s="426" t="n"/>
      <c r="AJ112" s="426" t="n"/>
      <c r="AK112" s="426" t="n"/>
      <c r="AL112" s="427" t="n"/>
      <c r="AM112" s="284" t="n"/>
      <c r="AN112" s="201" t="n">
        <v>0</v>
      </c>
      <c r="AO112" s="426" t="n"/>
      <c r="AP112" s="426" t="n"/>
      <c r="AQ112" s="426" t="n"/>
      <c r="AR112" s="426" t="n"/>
      <c r="AS112" s="426" t="n"/>
      <c r="AT112" s="426" t="n"/>
      <c r="AU112" s="426" t="n"/>
      <c r="AV112" s="426" t="n"/>
      <c r="AW112" s="427" t="n"/>
      <c r="AX112" s="151" t="n"/>
    </row>
    <row r="113" ht="31.35" customHeight="1">
      <c r="B113" s="5" t="n"/>
      <c r="C113" s="391" t="n"/>
      <c r="D113" s="396" t="n"/>
      <c r="E113" s="428" t="n"/>
      <c r="F113" s="193" t="inlineStr">
        <is>
          <t>k</t>
        </is>
      </c>
      <c r="G113" s="389" t="n"/>
      <c r="H113" s="242"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93" t="inlineStr">
        <is>
          <t>5k</t>
        </is>
      </c>
      <c r="Z113" s="388" t="n"/>
      <c r="AA113" s="389" t="n"/>
      <c r="AB113" s="441" t="n">
        <v>0</v>
      </c>
      <c r="AC113" s="426" t="n"/>
      <c r="AD113" s="426" t="n"/>
      <c r="AE113" s="426" t="n"/>
      <c r="AF113" s="426" t="n"/>
      <c r="AG113" s="426" t="n"/>
      <c r="AH113" s="426" t="n"/>
      <c r="AI113" s="426" t="n"/>
      <c r="AJ113" s="426" t="n"/>
      <c r="AK113" s="426" t="n"/>
      <c r="AL113" s="427" t="n"/>
      <c r="AM113" s="299" t="n"/>
      <c r="AN113" s="201" t="n">
        <v>0</v>
      </c>
      <c r="AO113" s="426" t="n"/>
      <c r="AP113" s="426" t="n"/>
      <c r="AQ113" s="426" t="n"/>
      <c r="AR113" s="426" t="n"/>
      <c r="AS113" s="426" t="n"/>
      <c r="AT113" s="426" t="n"/>
      <c r="AU113" s="426" t="n"/>
      <c r="AV113" s="426" t="n"/>
      <c r="AW113" s="427" t="n"/>
      <c r="AX113" s="151" t="n"/>
    </row>
    <row r="114" ht="18" customHeight="1">
      <c r="B114" s="5" t="n"/>
      <c r="C114" s="391" t="n"/>
      <c r="D114" s="396" t="n"/>
      <c r="E114" s="428" t="n"/>
      <c r="F114" s="193" t="inlineStr">
        <is>
          <t>l</t>
        </is>
      </c>
      <c r="G114" s="389" t="n"/>
      <c r="H114" s="242"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93" t="inlineStr">
        <is>
          <t>5l</t>
        </is>
      </c>
      <c r="Z114" s="388" t="n"/>
      <c r="AA114" s="389" t="n"/>
      <c r="AB114" s="441" t="n">
        <v>0</v>
      </c>
      <c r="AC114" s="426" t="n"/>
      <c r="AD114" s="426" t="n"/>
      <c r="AE114" s="426" t="n"/>
      <c r="AF114" s="426" t="n"/>
      <c r="AG114" s="426" t="n"/>
      <c r="AH114" s="426" t="n"/>
      <c r="AI114" s="426" t="n"/>
      <c r="AJ114" s="426" t="n"/>
      <c r="AK114" s="426" t="n"/>
      <c r="AL114" s="427" t="n"/>
      <c r="AM114" s="299" t="n"/>
      <c r="AN114" s="201" t="n">
        <v>0</v>
      </c>
      <c r="AO114" s="426" t="n"/>
      <c r="AP114" s="426" t="n"/>
      <c r="AQ114" s="426" t="n"/>
      <c r="AR114" s="426" t="n"/>
      <c r="AS114" s="426" t="n"/>
      <c r="AT114" s="426" t="n"/>
      <c r="AU114" s="426" t="n"/>
      <c r="AV114" s="426" t="n"/>
      <c r="AW114" s="427" t="n"/>
      <c r="AX114" s="151" t="n"/>
    </row>
    <row r="115" ht="24.75" customHeight="1">
      <c r="B115" s="5" t="n"/>
      <c r="C115" s="391" t="n"/>
      <c r="D115" s="396" t="n"/>
      <c r="E115" s="428" t="n"/>
      <c r="F115" s="193" t="inlineStr">
        <is>
          <t>m</t>
        </is>
      </c>
      <c r="G115" s="389" t="n"/>
      <c r="H115" s="242"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93" t="inlineStr">
        <is>
          <t>5m</t>
        </is>
      </c>
      <c r="Z115" s="388" t="n"/>
      <c r="AA115" s="389" t="n"/>
      <c r="AB115" s="455" t="n">
        <v>0</v>
      </c>
      <c r="AC115" s="426" t="n"/>
      <c r="AD115" s="426" t="n"/>
      <c r="AE115" s="426" t="n"/>
      <c r="AF115" s="426" t="n"/>
      <c r="AG115" s="426" t="n"/>
      <c r="AH115" s="426" t="n"/>
      <c r="AI115" s="426" t="n"/>
      <c r="AJ115" s="426" t="n"/>
      <c r="AK115" s="426" t="n"/>
      <c r="AL115" s="426" t="n"/>
      <c r="AM115" s="427" t="n"/>
      <c r="AN115" s="201" t="n">
        <v>0</v>
      </c>
      <c r="AO115" s="426" t="n"/>
      <c r="AP115" s="426" t="n"/>
      <c r="AQ115" s="426" t="n"/>
      <c r="AR115" s="426" t="n"/>
      <c r="AS115" s="426" t="n"/>
      <c r="AT115" s="426" t="n"/>
      <c r="AU115" s="426" t="n"/>
      <c r="AV115" s="426" t="n"/>
      <c r="AW115" s="427" t="n"/>
      <c r="AX115" s="151" t="n"/>
    </row>
    <row r="116" ht="17.25" customHeight="1">
      <c r="B116" s="5" t="n"/>
      <c r="C116" s="391" t="n"/>
      <c r="D116" s="396" t="n"/>
      <c r="E116" s="428" t="n"/>
      <c r="F116" s="193" t="inlineStr">
        <is>
          <t>n</t>
        </is>
      </c>
      <c r="G116" s="389" t="n"/>
      <c r="H116" s="145"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93" t="inlineStr">
        <is>
          <t>5n</t>
        </is>
      </c>
      <c r="Z116" s="388" t="n"/>
      <c r="AA116" s="389" t="n"/>
      <c r="AB116" s="188" t="n">
        <v>0</v>
      </c>
      <c r="AC116" s="388" t="n"/>
      <c r="AD116" s="388" t="n"/>
      <c r="AE116" s="388" t="n"/>
      <c r="AF116" s="388" t="n"/>
      <c r="AG116" s="388" t="n"/>
      <c r="AH116" s="388" t="n"/>
      <c r="AI116" s="388" t="n"/>
      <c r="AJ116" s="388" t="n"/>
      <c r="AK116" s="388" t="n"/>
      <c r="AL116" s="388" t="n"/>
      <c r="AM116" s="389" t="n"/>
      <c r="AN116" s="201" t="n">
        <v>0</v>
      </c>
      <c r="AO116" s="426" t="n"/>
      <c r="AP116" s="426" t="n"/>
      <c r="AQ116" s="426" t="n"/>
      <c r="AR116" s="426" t="n"/>
      <c r="AS116" s="426" t="n"/>
      <c r="AT116" s="426" t="n"/>
      <c r="AU116" s="426" t="n"/>
      <c r="AV116" s="426" t="n"/>
      <c r="AW116" s="427" t="n"/>
      <c r="AX116" s="151"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255"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151" t="n"/>
    </row>
    <row r="118" ht="39.75" customHeight="1">
      <c r="B118" s="5" t="n"/>
      <c r="C118" s="391" t="n"/>
      <c r="D118" s="396" t="n"/>
      <c r="E118" s="428" t="n"/>
      <c r="F118" s="193" t="inlineStr">
        <is>
          <t>o</t>
        </is>
      </c>
      <c r="G118" s="389" t="n"/>
      <c r="H118" s="242"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93" t="inlineStr">
        <is>
          <t>5o</t>
        </is>
      </c>
      <c r="Z118" s="388" t="n"/>
      <c r="AA118" s="389" t="n"/>
      <c r="AB118" s="455" t="n">
        <v>0</v>
      </c>
      <c r="AC118" s="426" t="n"/>
      <c r="AD118" s="426" t="n"/>
      <c r="AE118" s="426" t="n"/>
      <c r="AF118" s="426" t="n"/>
      <c r="AG118" s="426" t="n"/>
      <c r="AH118" s="426" t="n"/>
      <c r="AI118" s="426" t="n"/>
      <c r="AJ118" s="426" t="n"/>
      <c r="AK118" s="426" t="n"/>
      <c r="AL118" s="426" t="n"/>
      <c r="AM118" s="427" t="n"/>
      <c r="AN118" s="201" t="n">
        <v>0</v>
      </c>
      <c r="AO118" s="426" t="n"/>
      <c r="AP118" s="426" t="n"/>
      <c r="AQ118" s="426" t="n"/>
      <c r="AR118" s="426" t="n"/>
      <c r="AS118" s="426" t="n"/>
      <c r="AT118" s="426" t="n"/>
      <c r="AU118" s="426" t="n"/>
      <c r="AV118" s="426" t="n"/>
      <c r="AW118" s="427" t="n"/>
      <c r="AX118" s="151" t="n"/>
    </row>
    <row r="119" ht="38.25" customHeight="1">
      <c r="B119" s="5" t="n"/>
      <c r="C119" s="391" t="n"/>
      <c r="D119" s="396" t="n"/>
      <c r="E119" s="428" t="n"/>
      <c r="F119" s="193" t="inlineStr">
        <is>
          <t>p</t>
        </is>
      </c>
      <c r="G119" s="389" t="n"/>
      <c r="H119" s="242"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93" t="inlineStr">
        <is>
          <t>5p</t>
        </is>
      </c>
      <c r="Z119" s="388" t="n"/>
      <c r="AA119" s="389" t="n"/>
      <c r="AB119" s="455" t="n">
        <v>0</v>
      </c>
      <c r="AC119" s="426" t="n"/>
      <c r="AD119" s="426" t="n"/>
      <c r="AE119" s="426" t="n"/>
      <c r="AF119" s="426" t="n"/>
      <c r="AG119" s="426" t="n"/>
      <c r="AH119" s="426" t="n"/>
      <c r="AI119" s="426" t="n"/>
      <c r="AJ119" s="426" t="n"/>
      <c r="AK119" s="426" t="n"/>
      <c r="AL119" s="426" t="n"/>
      <c r="AM119" s="427" t="n"/>
      <c r="AN119" s="201" t="n">
        <v>0</v>
      </c>
      <c r="AO119" s="426" t="n"/>
      <c r="AP119" s="426" t="n"/>
      <c r="AQ119" s="426" t="n"/>
      <c r="AR119" s="426" t="n"/>
      <c r="AS119" s="426" t="n"/>
      <c r="AT119" s="426" t="n"/>
      <c r="AU119" s="426" t="n"/>
      <c r="AV119" s="426" t="n"/>
      <c r="AW119" s="427" t="n"/>
      <c r="AX119" s="151" t="n"/>
    </row>
    <row r="120" hidden="1" ht="16.5" customHeight="1">
      <c r="B120" s="5" t="n"/>
      <c r="C120" s="391" t="n"/>
      <c r="D120" s="396" t="n"/>
      <c r="E120" s="428" t="n"/>
      <c r="F120" s="193" t="inlineStr">
        <is>
          <t>p</t>
        </is>
      </c>
      <c r="G120" s="389" t="n"/>
      <c r="H120" s="45"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93" t="inlineStr">
        <is>
          <t>5p</t>
        </is>
      </c>
      <c r="Z120" s="388" t="n"/>
      <c r="AA120" s="389" t="n"/>
      <c r="AB120" s="458" t="n"/>
      <c r="AC120" s="401" t="n"/>
      <c r="AD120" s="401" t="n"/>
      <c r="AE120" s="401" t="n"/>
      <c r="AF120" s="401" t="n"/>
      <c r="AG120" s="401" t="n"/>
      <c r="AH120" s="401" t="n"/>
      <c r="AI120" s="401" t="n"/>
      <c r="AJ120" s="401" t="n"/>
      <c r="AK120" s="401" t="n"/>
      <c r="AL120" s="401" t="n"/>
      <c r="AM120" s="402" t="n"/>
      <c r="AN120" s="201" t="n"/>
      <c r="AO120" s="426" t="n"/>
      <c r="AP120" s="426" t="n"/>
      <c r="AQ120" s="426" t="n"/>
      <c r="AR120" s="426" t="n"/>
      <c r="AS120" s="426" t="n"/>
      <c r="AT120" s="426" t="n"/>
      <c r="AU120" s="426" t="n"/>
      <c r="AV120" s="426" t="n"/>
      <c r="AW120" s="427" t="n"/>
      <c r="AX120" s="151" t="n"/>
    </row>
    <row r="121" hidden="1" ht="0.75" customHeight="1">
      <c r="B121" s="5" t="n"/>
      <c r="C121" s="391" t="n"/>
      <c r="D121" s="396" t="n"/>
      <c r="E121" s="428" t="n"/>
      <c r="F121" s="193" t="inlineStr">
        <is>
          <t>q</t>
        </is>
      </c>
      <c r="G121" s="389" t="n"/>
      <c r="H121" s="145"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93" t="inlineStr">
        <is>
          <t>5q</t>
        </is>
      </c>
      <c r="Z121" s="388" t="n"/>
      <c r="AA121" s="389" t="n"/>
      <c r="AB121" s="458" t="n"/>
      <c r="AC121" s="401" t="n"/>
      <c r="AD121" s="401" t="n"/>
      <c r="AE121" s="401" t="n"/>
      <c r="AF121" s="401" t="n"/>
      <c r="AG121" s="401" t="n"/>
      <c r="AH121" s="401" t="n"/>
      <c r="AI121" s="401" t="n"/>
      <c r="AJ121" s="401" t="n"/>
      <c r="AK121" s="401" t="n"/>
      <c r="AL121" s="401" t="n"/>
      <c r="AM121" s="402" t="n"/>
      <c r="AN121" s="201" t="n"/>
      <c r="AO121" s="426" t="n"/>
      <c r="AP121" s="426" t="n"/>
      <c r="AQ121" s="426" t="n"/>
      <c r="AR121" s="426" t="n"/>
      <c r="AS121" s="426" t="n"/>
      <c r="AT121" s="426" t="n"/>
      <c r="AU121" s="426" t="n"/>
      <c r="AV121" s="426" t="n"/>
      <c r="AW121" s="427" t="n"/>
      <c r="AX121" s="151" t="n"/>
    </row>
    <row r="122" ht="26.25" customHeight="1">
      <c r="B122" s="5" t="n"/>
      <c r="C122" s="391" t="n"/>
      <c r="D122" s="396" t="n"/>
      <c r="E122" s="428" t="n"/>
      <c r="F122" s="193" t="inlineStr">
        <is>
          <t>q</t>
        </is>
      </c>
      <c r="G122" s="389" t="n"/>
      <c r="H122" s="45"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93" t="inlineStr">
        <is>
          <t>5q</t>
        </is>
      </c>
      <c r="Z122" s="388" t="n"/>
      <c r="AA122" s="389" t="n"/>
      <c r="AB122" s="247" t="n">
        <v>0</v>
      </c>
      <c r="AC122" s="388" t="n"/>
      <c r="AD122" s="388" t="n"/>
      <c r="AE122" s="388" t="n"/>
      <c r="AF122" s="388" t="n"/>
      <c r="AG122" s="388" t="n"/>
      <c r="AH122" s="388" t="n"/>
      <c r="AI122" s="388" t="n"/>
      <c r="AJ122" s="388" t="n"/>
      <c r="AK122" s="388" t="n"/>
      <c r="AL122" s="388" t="n"/>
      <c r="AM122" s="312" t="n"/>
      <c r="AN122" s="201" t="n">
        <v>0</v>
      </c>
      <c r="AO122" s="426" t="n"/>
      <c r="AP122" s="426" t="n"/>
      <c r="AQ122" s="426" t="n"/>
      <c r="AR122" s="426" t="n"/>
      <c r="AS122" s="426" t="n"/>
      <c r="AT122" s="426" t="n"/>
      <c r="AU122" s="426" t="n"/>
      <c r="AV122" s="426" t="n"/>
      <c r="AW122" s="427" t="n"/>
      <c r="AX122" s="151" t="n"/>
      <c r="BD122" s="372">
        <f>SUM(Others.Amount_2_3)</f>
        <v/>
      </c>
    </row>
    <row r="123" ht="33.75" customHeight="1">
      <c r="B123" s="5" t="n"/>
      <c r="C123" s="391" t="n"/>
      <c r="D123" s="396" t="n"/>
      <c r="E123" s="428" t="n"/>
      <c r="F123" s="193" t="inlineStr">
        <is>
          <t>r</t>
        </is>
      </c>
      <c r="G123" s="389" t="n"/>
      <c r="H123" s="216"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93" t="inlineStr">
        <is>
          <t>5r</t>
        </is>
      </c>
      <c r="Z123" s="388" t="n"/>
      <c r="AA123" s="389" t="n"/>
      <c r="AB123" s="247" t="n">
        <v>0</v>
      </c>
      <c r="AC123" s="388" t="n"/>
      <c r="AD123" s="388" t="n"/>
      <c r="AE123" s="388" t="n"/>
      <c r="AF123" s="388" t="n"/>
      <c r="AG123" s="388" t="n"/>
      <c r="AH123" s="388" t="n"/>
      <c r="AI123" s="388" t="n"/>
      <c r="AJ123" s="388" t="n"/>
      <c r="AK123" s="388" t="n"/>
      <c r="AL123" s="388" t="n"/>
      <c r="AM123" s="259" t="n"/>
      <c r="AN123" s="201" t="n">
        <v>0</v>
      </c>
      <c r="AO123" s="426" t="n"/>
      <c r="AP123" s="426" t="n"/>
      <c r="AQ123" s="426" t="n"/>
      <c r="AR123" s="426" t="n"/>
      <c r="AS123" s="426" t="n"/>
      <c r="AT123" s="426" t="n"/>
      <c r="AU123" s="426" t="n"/>
      <c r="AV123" s="426" t="n"/>
      <c r="AW123" s="427" t="n"/>
      <c r="AX123" s="151" t="n"/>
      <c r="BD123" s="372">
        <f>SUM(Others.Amount_2_4,Others.Amount_2_5)</f>
        <v/>
      </c>
    </row>
    <row r="124" ht="27.75" customHeight="1">
      <c r="B124" s="5" t="n"/>
      <c r="C124" s="391" t="n"/>
      <c r="D124" s="396" t="n"/>
      <c r="E124" s="429" t="n"/>
      <c r="F124" s="193"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93" t="inlineStr">
        <is>
          <t>5s</t>
        </is>
      </c>
      <c r="Z124" s="388" t="n"/>
      <c r="AA124" s="389" t="n"/>
      <c r="AB124" s="201" t="n">
        <v>0</v>
      </c>
      <c r="AC124" s="426" t="n"/>
      <c r="AD124" s="426" t="n"/>
      <c r="AE124" s="426" t="n"/>
      <c r="AF124" s="426" t="n"/>
      <c r="AG124" s="426" t="n"/>
      <c r="AH124" s="426" t="n"/>
      <c r="AI124" s="426" t="n"/>
      <c r="AJ124" s="426" t="n"/>
      <c r="AK124" s="426" t="n"/>
      <c r="AL124" s="427" t="n"/>
      <c r="AM124" s="280" t="n"/>
      <c r="AN124" s="201" t="n">
        <v>0</v>
      </c>
      <c r="AO124" s="426" t="n"/>
      <c r="AP124" s="426" t="n"/>
      <c r="AQ124" s="426" t="n"/>
      <c r="AR124" s="426" t="n"/>
      <c r="AS124" s="426" t="n"/>
      <c r="AT124" s="426" t="n"/>
      <c r="AU124" s="426" t="n"/>
      <c r="AV124" s="426" t="n"/>
      <c r="AW124" s="427" t="n"/>
      <c r="AX124" s="151" t="n"/>
      <c r="BG124" s="372">
        <f>MID(Naturedisability_80U_v1,1,1)</f>
        <v/>
      </c>
      <c r="BH124" s="372">
        <f>IF(BG124="1",75000,IF(BG124="2",125000,0))</f>
        <v/>
      </c>
    </row>
    <row r="125" ht="27.75" customHeight="1">
      <c r="B125" s="5" t="n"/>
      <c r="C125" s="391" t="n"/>
      <c r="D125" s="396" t="n"/>
      <c r="E125" s="316" t="n"/>
      <c r="F125" s="193" t="inlineStr">
        <is>
          <t>t</t>
        </is>
      </c>
      <c r="G125" s="389" t="n"/>
      <c r="H125" s="216"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93" t="inlineStr">
        <is>
          <t>5t</t>
        </is>
      </c>
      <c r="Z125" s="388" t="n"/>
      <c r="AA125" s="389" t="n"/>
      <c r="AB125" s="317" t="n">
        <v>0</v>
      </c>
      <c r="AC125" s="388" t="n"/>
      <c r="AD125" s="388" t="n"/>
      <c r="AE125" s="388" t="n"/>
      <c r="AF125" s="388" t="n"/>
      <c r="AG125" s="388" t="n"/>
      <c r="AH125" s="388" t="n"/>
      <c r="AI125" s="388" t="n"/>
      <c r="AJ125" s="388" t="n"/>
      <c r="AK125" s="388" t="n"/>
      <c r="AL125" s="388" t="n"/>
      <c r="AM125" s="280" t="n"/>
      <c r="AN125" s="201" t="n">
        <v>0</v>
      </c>
      <c r="AO125" s="426" t="n"/>
      <c r="AP125" s="426" t="n"/>
      <c r="AQ125" s="426" t="n"/>
      <c r="AR125" s="426" t="n"/>
      <c r="AS125" s="426" t="n"/>
      <c r="AT125" s="426" t="n"/>
      <c r="AU125" s="426" t="n"/>
      <c r="AV125" s="426" t="n"/>
      <c r="AW125" s="427" t="n"/>
      <c r="AX125" s="151" t="n"/>
      <c r="BG125" s="372">
        <f>MID(SELECT80U,1,1)</f>
        <v/>
      </c>
      <c r="BH125" s="372">
        <f>IF(BG125="1",75000,IF(BG125="2",125000,0))</f>
        <v/>
      </c>
    </row>
    <row r="126" ht="31.5" customHeight="1">
      <c r="B126" s="5" t="n"/>
      <c r="C126" s="391" t="n"/>
      <c r="D126" s="396" t="n"/>
      <c r="E126" s="316" t="n"/>
      <c r="F126" s="193" t="inlineStr">
        <is>
          <t>u</t>
        </is>
      </c>
      <c r="G126" s="389" t="n"/>
      <c r="H126" s="216"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93" t="inlineStr">
        <is>
          <t>5u</t>
        </is>
      </c>
      <c r="Z126" s="388" t="n"/>
      <c r="AA126" s="389" t="n"/>
      <c r="AB126" s="317" t="n"/>
      <c r="AC126" s="388" t="n"/>
      <c r="AD126" s="388" t="n"/>
      <c r="AE126" s="388" t="n"/>
      <c r="AF126" s="388" t="n"/>
      <c r="AG126" s="388" t="n"/>
      <c r="AH126" s="388" t="n"/>
      <c r="AI126" s="388" t="n"/>
      <c r="AJ126" s="388" t="n"/>
      <c r="AK126" s="388" t="n"/>
      <c r="AL126" s="388" t="n"/>
      <c r="AM126" s="280" t="n"/>
      <c r="AN126" s="459" t="n"/>
      <c r="AO126" s="388" t="n"/>
      <c r="AP126" s="388" t="n"/>
      <c r="AQ126" s="388" t="n"/>
      <c r="AR126" s="388" t="n"/>
      <c r="AS126" s="388" t="n"/>
      <c r="AT126" s="388" t="n"/>
      <c r="AU126" s="388" t="n"/>
      <c r="AV126" s="388" t="n"/>
      <c r="AW126" s="389" t="n"/>
      <c r="AX126" s="151" t="n"/>
    </row>
    <row r="127" ht="20.1" customHeight="1">
      <c r="B127" s="5" t="n"/>
      <c r="C127" s="392" t="n"/>
      <c r="D127" s="394" t="n"/>
      <c r="E127" s="231" t="n">
        <v>6</v>
      </c>
      <c r="F127" s="233"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93" t="n">
        <v>6</v>
      </c>
      <c r="Z127" s="388" t="n"/>
      <c r="AA127" s="389" t="n"/>
      <c r="AB127" s="201" t="n">
        <v>0</v>
      </c>
      <c r="AC127" s="426" t="n"/>
      <c r="AD127" s="426" t="n"/>
      <c r="AE127" s="426" t="n"/>
      <c r="AF127" s="426" t="n"/>
      <c r="AG127" s="426" t="n"/>
      <c r="AH127" s="426" t="n"/>
      <c r="AI127" s="426" t="n"/>
      <c r="AJ127" s="426" t="n"/>
      <c r="AK127" s="426" t="n"/>
      <c r="AL127" s="427" t="n"/>
      <c r="AM127" s="319" t="n">
        <v>0</v>
      </c>
      <c r="AN127" s="193" t="n">
        <v>6</v>
      </c>
      <c r="AO127" s="201" t="n">
        <v>0</v>
      </c>
      <c r="AP127" s="426" t="n"/>
      <c r="AQ127" s="426" t="n"/>
      <c r="AR127" s="426" t="n"/>
      <c r="AS127" s="426" t="n"/>
      <c r="AT127" s="426" t="n"/>
      <c r="AU127" s="426" t="n"/>
      <c r="AV127" s="426" t="n"/>
      <c r="AW127" s="427" t="n"/>
      <c r="AX127" s="320" t="n"/>
      <c r="AY127" s="221" t="n"/>
    </row>
    <row r="128" hidden="1" ht="15" customHeight="1">
      <c r="B128" s="5" t="n"/>
      <c r="C128" s="347" t="n"/>
      <c r="D128" s="348" t="n"/>
      <c r="E128" s="321"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325" t="n">
        <v>7</v>
      </c>
      <c r="AO128" s="201" t="n">
        <v>0</v>
      </c>
      <c r="AP128" s="426" t="n"/>
      <c r="AQ128" s="426" t="n"/>
      <c r="AR128" s="426" t="n"/>
      <c r="AS128" s="426" t="n"/>
      <c r="AT128" s="426" t="n"/>
      <c r="AU128" s="426" t="n"/>
      <c r="AV128" s="426" t="n"/>
      <c r="AW128" s="427" t="n"/>
      <c r="AX128" s="326" t="inlineStr">
        <is>
          <t>For slab rates,234ABC we're using total income in  which didn't included 112A</t>
        </is>
      </c>
    </row>
    <row r="129" ht="17.25" customHeight="1">
      <c r="B129" s="5" t="n"/>
      <c r="C129" s="347" t="n"/>
      <c r="D129" s="348" t="n"/>
      <c r="E129" s="327"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328" t="n">
        <v>7</v>
      </c>
      <c r="AO129" s="201" t="n">
        <v>0</v>
      </c>
      <c r="AP129" s="426" t="n"/>
      <c r="AQ129" s="426" t="n"/>
      <c r="AR129" s="426" t="n"/>
      <c r="AS129" s="426" t="n"/>
      <c r="AT129" s="426" t="n"/>
      <c r="AU129" s="426" t="n"/>
      <c r="AV129" s="426" t="n"/>
      <c r="AW129" s="427" t="n"/>
      <c r="AX129" s="151" t="n"/>
    </row>
    <row r="130" ht="17.25" customHeight="1">
      <c r="B130" s="5" t="n"/>
      <c r="C130" s="342" t="n"/>
      <c r="D130" s="343" t="n"/>
      <c r="E130" s="196" t="n"/>
      <c r="F130" s="233"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151" t="n"/>
    </row>
    <row r="131" ht="17.25" customHeight="1">
      <c r="B131" s="5" t="n"/>
      <c r="C131" s="347" t="n"/>
      <c r="D131" s="348" t="n"/>
      <c r="E131" s="200" t="n"/>
      <c r="F131" s="193" t="inlineStr">
        <is>
          <t>Sl.No.</t>
        </is>
      </c>
      <c r="G131" s="389" t="n"/>
      <c r="H131" s="193" t="inlineStr">
        <is>
          <t>Nature of Income</t>
        </is>
      </c>
      <c r="I131" s="388" t="n"/>
      <c r="J131" s="388" t="n"/>
      <c r="K131" s="388" t="n"/>
      <c r="L131" s="388" t="n"/>
      <c r="M131" s="388" t="n"/>
      <c r="N131" s="388" t="n"/>
      <c r="O131" s="388" t="n"/>
      <c r="P131" s="388" t="n"/>
      <c r="Q131" s="388" t="n"/>
      <c r="R131" s="388" t="n"/>
      <c r="S131" s="389" t="n"/>
      <c r="T131" s="193"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331" t="n"/>
      <c r="AH131" s="193"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151" t="n"/>
    </row>
    <row r="132" ht="53.25" customHeight="1">
      <c r="B132" s="5" t="n"/>
      <c r="C132" s="347" t="n"/>
      <c r="D132" s="348" t="n"/>
      <c r="E132" s="200" t="n"/>
      <c r="F132" s="193"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333" t="n"/>
      <c r="AH132" s="177" t="n"/>
      <c r="AI132" s="401" t="n"/>
      <c r="AJ132" s="401" t="n"/>
      <c r="AK132" s="401" t="n"/>
      <c r="AL132" s="401" t="n"/>
      <c r="AM132" s="401" t="n"/>
      <c r="AN132" s="401" t="n"/>
      <c r="AO132" s="401" t="n"/>
      <c r="AP132" s="401" t="n"/>
      <c r="AQ132" s="401" t="n"/>
      <c r="AR132" s="401" t="n"/>
      <c r="AS132" s="401" t="n"/>
      <c r="AT132" s="401" t="n"/>
      <c r="AU132" s="401" t="n"/>
      <c r="AV132" s="401" t="n"/>
      <c r="AW132" s="402" t="n"/>
      <c r="AX132" s="151" t="n"/>
    </row>
    <row r="133" ht="56.25" customHeight="1">
      <c r="B133" s="5" t="n"/>
      <c r="C133" s="347" t="n"/>
      <c r="D133" s="348" t="n"/>
      <c r="E133" s="200" t="n"/>
      <c r="F133" s="193">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333"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151" t="n"/>
    </row>
    <row r="134" ht="30" customHeight="1">
      <c r="B134" s="5" t="n"/>
      <c r="C134" s="347" t="n"/>
      <c r="D134" s="348" t="n"/>
      <c r="E134" s="200"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151" t="n"/>
    </row>
    <row r="135" ht="19.35" customHeight="1">
      <c r="B135" s="5" t="n"/>
      <c r="C135" s="355" t="n"/>
      <c r="D135" s="356" t="n"/>
      <c r="E135" s="205" t="n"/>
      <c r="F135" s="145"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337" t="n"/>
      <c r="AN135" s="338" t="n"/>
      <c r="AO135" s="462" t="n">
        <v>0</v>
      </c>
      <c r="AP135" s="426" t="n"/>
      <c r="AQ135" s="426" t="n"/>
      <c r="AR135" s="426" t="n"/>
      <c r="AS135" s="426" t="n"/>
      <c r="AT135" s="426" t="n"/>
      <c r="AU135" s="426" t="n"/>
      <c r="AV135" s="426" t="n"/>
      <c r="AW135" s="427" t="n"/>
      <c r="AX135" s="151" t="n"/>
    </row>
    <row r="136" ht="19.5" customHeight="1">
      <c r="B136" s="5" t="n"/>
      <c r="C136" s="361" t="n"/>
      <c r="D136" s="387" t="n"/>
      <c r="E136" s="327" t="inlineStr">
        <is>
          <t>7a</t>
        </is>
      </c>
      <c r="F136" s="145"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337" t="n"/>
      <c r="AN136" s="338" t="n"/>
      <c r="AO136" s="344" t="n"/>
      <c r="AP136" s="345" t="n"/>
      <c r="AQ136" s="345" t="n"/>
      <c r="AR136" s="345" t="n"/>
      <c r="AS136" s="345" t="n"/>
      <c r="AT136" s="345" t="n"/>
      <c r="AU136" s="345" t="n"/>
      <c r="AV136" s="345" t="n"/>
      <c r="AW136" s="346" t="n"/>
      <c r="AX136" s="151" t="n"/>
    </row>
    <row r="137" ht="19.5" customHeight="1">
      <c r="B137" s="5" t="n"/>
      <c r="C137" s="391" t="n"/>
      <c r="D137" s="396" t="n"/>
      <c r="E137" s="205" t="n"/>
      <c r="F137" s="233"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337" t="n"/>
      <c r="AN137" s="193" t="inlineStr">
        <is>
          <t>i</t>
        </is>
      </c>
      <c r="AO137" s="464" t="n">
        <v>0</v>
      </c>
      <c r="AP137" s="401" t="n"/>
      <c r="AQ137" s="401" t="n"/>
      <c r="AR137" s="401" t="n"/>
      <c r="AS137" s="401" t="n"/>
      <c r="AT137" s="401" t="n"/>
      <c r="AU137" s="401" t="n"/>
      <c r="AV137" s="401" t="n"/>
      <c r="AW137" s="402" t="n"/>
      <c r="AX137" s="151" t="n"/>
    </row>
    <row r="138" ht="19.5" customHeight="1">
      <c r="B138" s="5" t="n"/>
      <c r="C138" s="391" t="n"/>
      <c r="D138" s="396" t="n"/>
      <c r="E138" s="428" t="n"/>
      <c r="F138" s="233"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337" t="n"/>
      <c r="AN138" s="193" t="inlineStr">
        <is>
          <t>ii</t>
        </is>
      </c>
      <c r="AO138" s="464" t="n">
        <v>0</v>
      </c>
      <c r="AP138" s="401" t="n"/>
      <c r="AQ138" s="401" t="n"/>
      <c r="AR138" s="401" t="n"/>
      <c r="AS138" s="401" t="n"/>
      <c r="AT138" s="401" t="n"/>
      <c r="AU138" s="401" t="n"/>
      <c r="AV138" s="401" t="n"/>
      <c r="AW138" s="402" t="n"/>
      <c r="AX138" s="151" t="n"/>
    </row>
    <row r="139" ht="19.5" customHeight="1">
      <c r="B139" s="5" t="n"/>
      <c r="C139" s="392" t="n"/>
      <c r="D139" s="394" t="n"/>
      <c r="E139" s="429" t="n"/>
      <c r="F139" s="233"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337" t="n"/>
      <c r="AN139" s="193" t="inlineStr">
        <is>
          <t>iii</t>
        </is>
      </c>
      <c r="AO139" s="465" t="n">
        <v>0</v>
      </c>
      <c r="AP139" s="426" t="n"/>
      <c r="AQ139" s="426" t="n"/>
      <c r="AR139" s="426" t="n"/>
      <c r="AS139" s="426" t="n"/>
      <c r="AT139" s="426" t="n"/>
      <c r="AU139" s="426" t="n"/>
      <c r="AV139" s="426" t="n"/>
      <c r="AW139" s="427" t="n"/>
      <c r="AX139" s="151" t="n"/>
    </row>
    <row r="140" ht="19.5" customHeight="1">
      <c r="B140" s="5" t="n"/>
      <c r="C140" s="360" t="n"/>
      <c r="D140" s="396" t="n"/>
      <c r="E140" s="205" t="n">
        <v>8</v>
      </c>
      <c r="F140" s="233"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93" t="n">
        <v>8</v>
      </c>
      <c r="AO140" s="462" t="n">
        <v>465132</v>
      </c>
      <c r="AP140" s="426" t="n"/>
      <c r="AQ140" s="426" t="n"/>
      <c r="AR140" s="426" t="n"/>
      <c r="AS140" s="426" t="n"/>
      <c r="AT140" s="426" t="n"/>
      <c r="AU140" s="426" t="n"/>
      <c r="AV140" s="426" t="n"/>
      <c r="AW140" s="427" t="n"/>
      <c r="AX140" s="320" t="n"/>
    </row>
    <row r="141" ht="19.5" customHeight="1">
      <c r="B141" s="5" t="n"/>
      <c r="C141" s="391" t="n"/>
      <c r="D141" s="396" t="n"/>
      <c r="E141" s="327" t="n">
        <v>9</v>
      </c>
      <c r="F141" s="233"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93" t="n">
        <v>9</v>
      </c>
      <c r="AO141" s="462" t="inlineStr"/>
      <c r="AP141" s="426" t="n"/>
      <c r="AQ141" s="426" t="n"/>
      <c r="AR141" s="426" t="n"/>
      <c r="AS141" s="426" t="n"/>
      <c r="AT141" s="426" t="n"/>
      <c r="AU141" s="426" t="n"/>
      <c r="AV141" s="426" t="n"/>
      <c r="AW141" s="427" t="n"/>
      <c r="AX141" s="320" t="n"/>
      <c r="BG141" s="362">
        <f>IF(BacValue=2,IF((IncD.TotalIncome)&lt;=500000,MIN(IncD.TotalTaxPayable,12500),0),IF(BacValue=1,IF((IncD.TotalIncome)&lt;=700000,MIN(IncD.TotalTaxPayable,25000),IF((IncD.TotalTaxPayable&gt;(IncD.TotalIncome-700000)),(IncD.TotalTaxPayable-(IncD.TotalIncome-700000)),0)),0))</f>
        <v/>
      </c>
      <c r="BH141" s="362" t="inlineStr">
        <is>
          <t>Rebate us/87A Old Formula</t>
        </is>
      </c>
    </row>
    <row r="142" ht="19.5" customHeight="1">
      <c r="B142" s="5" t="n"/>
      <c r="C142" s="391" t="n"/>
      <c r="D142" s="396" t="n"/>
      <c r="E142" s="327" t="n">
        <v>10</v>
      </c>
      <c r="F142" s="233"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93" t="n">
        <v>10</v>
      </c>
      <c r="AO142" s="462" t="n">
        <v>0</v>
      </c>
      <c r="AP142" s="426" t="n"/>
      <c r="AQ142" s="426" t="n"/>
      <c r="AR142" s="426" t="n"/>
      <c r="AS142" s="426" t="n"/>
      <c r="AT142" s="426" t="n"/>
      <c r="AU142" s="426" t="n"/>
      <c r="AV142" s="426" t="n"/>
      <c r="AW142" s="427" t="n"/>
      <c r="AX142" s="151" t="n"/>
    </row>
    <row r="143" hidden="1" ht="19.5" customHeight="1">
      <c r="B143" s="5" t="n"/>
      <c r="C143" s="391" t="n"/>
      <c r="D143" s="396" t="n"/>
      <c r="E143" s="327" t="n"/>
      <c r="F143" s="233"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93" t="n"/>
      <c r="AO143" s="357" t="n"/>
      <c r="AP143" s="426" t="n"/>
      <c r="AQ143" s="426" t="n"/>
      <c r="AR143" s="426" t="n"/>
      <c r="AS143" s="426" t="n"/>
      <c r="AT143" s="426" t="n"/>
      <c r="AU143" s="426" t="n"/>
      <c r="AV143" s="426" t="n"/>
      <c r="AW143" s="363" t="n"/>
      <c r="AX143" s="151" t="n"/>
    </row>
    <row r="144" ht="19.5" customHeight="1">
      <c r="B144" s="5" t="n"/>
      <c r="C144" s="391" t="n"/>
      <c r="D144" s="396" t="n"/>
      <c r="E144" s="327" t="n">
        <v>11</v>
      </c>
      <c r="F144" s="233"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93" t="n">
        <v>11</v>
      </c>
      <c r="AO144" s="462" t="n">
        <v>18605</v>
      </c>
      <c r="AP144" s="426" t="n"/>
      <c r="AQ144" s="426" t="n"/>
      <c r="AR144" s="426" t="n"/>
      <c r="AS144" s="426" t="n"/>
      <c r="AT144" s="426" t="n"/>
      <c r="AU144" s="426" t="n"/>
      <c r="AV144" s="426" t="n"/>
      <c r="AW144" s="427" t="n"/>
      <c r="AX144" s="320" t="n"/>
    </row>
    <row r="145" ht="19.5" customHeight="1">
      <c r="B145" s="5" t="n"/>
      <c r="C145" s="391" t="n"/>
      <c r="D145" s="396" t="n"/>
      <c r="E145" s="327"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328" t="n">
        <v>12</v>
      </c>
      <c r="AO145" s="466" t="n">
        <v>0</v>
      </c>
      <c r="AP145" s="426" t="n"/>
      <c r="AQ145" s="426" t="n"/>
      <c r="AR145" s="426" t="n"/>
      <c r="AS145" s="426" t="n"/>
      <c r="AT145" s="426" t="n"/>
      <c r="AU145" s="426" t="n"/>
      <c r="AV145" s="426" t="n"/>
      <c r="AW145" s="427" t="n"/>
      <c r="AX145" s="151" t="n"/>
    </row>
    <row r="146" ht="19.5" customHeight="1">
      <c r="B146" s="5" t="n"/>
      <c r="C146" s="391" t="n"/>
      <c r="D146" s="396" t="n"/>
      <c r="E146" s="327" t="n">
        <v>13</v>
      </c>
      <c r="F146" s="233"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93" t="n">
        <v>13</v>
      </c>
      <c r="AO146" s="467" t="n">
        <v>0</v>
      </c>
      <c r="AP146" s="401" t="n"/>
      <c r="AQ146" s="401" t="n"/>
      <c r="AR146" s="401" t="n"/>
      <c r="AS146" s="401" t="n"/>
      <c r="AT146" s="401" t="n"/>
      <c r="AU146" s="401" t="n"/>
      <c r="AV146" s="401" t="n"/>
      <c r="AW146" s="402" t="n"/>
      <c r="AX146" s="370" t="n"/>
      <c r="AZ146" s="1">
        <f>IF(IncD.TotalTaxPayable&lt;=0,0,ROUND(((IncD.TotalHeadSalaries-IncomeNotified89A-IncomeNotifiedOther89A+TotFamilyPension-IncD.LessDeduction57)/(IncD.TotalIncome))*IncD.TotalTaxPayable,0))</f>
        <v/>
      </c>
    </row>
    <row r="147" hidden="1" ht="19.5" customHeight="1">
      <c r="B147" s="5" t="n"/>
      <c r="C147" s="391" t="n"/>
      <c r="D147" s="396" t="n"/>
      <c r="E147" s="327" t="inlineStr">
        <is>
          <t>13a</t>
        </is>
      </c>
      <c r="F147" s="145"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371" t="n"/>
      <c r="AN147" s="193" t="inlineStr">
        <is>
          <t>13a</t>
        </is>
      </c>
      <c r="AO147" s="467" t="n">
        <v>0</v>
      </c>
      <c r="AP147" s="401" t="n"/>
      <c r="AQ147" s="401" t="n"/>
      <c r="AR147" s="401" t="n"/>
      <c r="AS147" s="401" t="n"/>
      <c r="AT147" s="401" t="n"/>
      <c r="AU147" s="401" t="n"/>
      <c r="AV147" s="401" t="n"/>
      <c r="AW147" s="402" t="n"/>
      <c r="AX147" s="370" t="n"/>
      <c r="AZ147" s="1">
        <f>IF(IncD.TotalTaxPayable&lt;=0,0,ROUND(((IncomeNotified89A)/(IncD.TotalIncome))*IncD.TotalTaxPayable,0))</f>
        <v/>
      </c>
    </row>
    <row r="148" ht="19.5" customHeight="1">
      <c r="B148" s="5" t="n"/>
      <c r="C148" s="391" t="n"/>
      <c r="D148" s="396" t="n"/>
      <c r="E148" s="327"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328" t="n">
        <v>14</v>
      </c>
      <c r="AO148" s="201" t="n">
        <v>0</v>
      </c>
      <c r="AP148" s="426" t="n"/>
      <c r="AQ148" s="426" t="n"/>
      <c r="AR148" s="426" t="n"/>
      <c r="AS148" s="426" t="n"/>
      <c r="AT148" s="426" t="n"/>
      <c r="AU148" s="426" t="n"/>
      <c r="AV148" s="426" t="n"/>
      <c r="AW148" s="427" t="n"/>
      <c r="AX148" s="370" t="n"/>
      <c r="BG148" s="372" t="inlineStr">
        <is>
          <t>Verification Date</t>
        </is>
      </c>
      <c r="BH148" s="389" t="n"/>
      <c r="BI148" s="372">
        <f>VALUE(MID(Ver.Date,1,2))</f>
        <v/>
      </c>
    </row>
    <row r="149" ht="19.5" customHeight="1">
      <c r="B149" s="5" t="n"/>
      <c r="C149" s="391" t="n"/>
      <c r="D149" s="396" t="n"/>
      <c r="E149" s="193" t="n">
        <v>15</v>
      </c>
      <c r="F149" s="233"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93" t="inlineStr">
        <is>
          <t>15a</t>
        </is>
      </c>
      <c r="AO149" s="468" t="n">
        <v>0</v>
      </c>
      <c r="AP149" s="388" t="n"/>
      <c r="AQ149" s="388" t="n"/>
      <c r="AR149" s="388" t="n"/>
      <c r="AS149" s="388" t="n"/>
      <c r="AT149" s="388" t="n"/>
      <c r="AU149" s="388" t="n"/>
      <c r="AV149" s="388" t="n"/>
      <c r="AW149" s="389" t="n"/>
      <c r="AX149" s="370" t="n"/>
      <c r="BG149" s="372" t="inlineStr">
        <is>
          <t>Verification Month</t>
        </is>
      </c>
      <c r="BH149" s="389" t="n"/>
      <c r="BI149" s="372">
        <f>VALUE(MID(Ver.Date,4,2))</f>
        <v/>
      </c>
    </row>
    <row r="150" ht="19.5" customHeight="1">
      <c r="B150" s="5" t="n"/>
      <c r="C150" s="391" t="n"/>
      <c r="D150" s="396" t="n"/>
      <c r="E150" s="428" t="n"/>
      <c r="F150" s="233"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93" t="inlineStr">
        <is>
          <t>15b</t>
        </is>
      </c>
      <c r="AO150" s="468" t="n">
        <v>0</v>
      </c>
      <c r="AP150" s="388" t="n"/>
      <c r="AQ150" s="388" t="n"/>
      <c r="AR150" s="388" t="n"/>
      <c r="AS150" s="388" t="n"/>
      <c r="AT150" s="388" t="n"/>
      <c r="AU150" s="388" t="n"/>
      <c r="AV150" s="388" t="n"/>
      <c r="AW150" s="389" t="n"/>
      <c r="AX150" s="370" t="n"/>
      <c r="BG150" s="372" t="inlineStr">
        <is>
          <t>Verification Year</t>
        </is>
      </c>
      <c r="BH150" s="389" t="n"/>
      <c r="BI150" s="372">
        <f>VALUE(MID(Ver.Date,7,4))</f>
        <v/>
      </c>
    </row>
    <row r="151" ht="19.5" customHeight="1">
      <c r="B151" s="5" t="n"/>
      <c r="C151" s="391" t="n"/>
      <c r="D151" s="396" t="n"/>
      <c r="E151" s="428" t="n"/>
      <c r="F151" s="233"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93" t="inlineStr">
        <is>
          <t>15c</t>
        </is>
      </c>
      <c r="AO151" s="468" t="n">
        <v>0</v>
      </c>
      <c r="AP151" s="388" t="n"/>
      <c r="AQ151" s="388" t="n"/>
      <c r="AR151" s="388" t="n"/>
      <c r="AS151" s="388" t="n"/>
      <c r="AT151" s="388" t="n"/>
      <c r="AU151" s="388" t="n"/>
      <c r="AV151" s="388" t="n"/>
      <c r="AW151" s="389" t="n"/>
      <c r="AX151" s="370" t="n"/>
    </row>
    <row r="152" ht="19.5" customHeight="1">
      <c r="B152" s="5" t="n"/>
      <c r="C152" s="391" t="n"/>
      <c r="D152" s="396" t="n"/>
      <c r="E152" s="429" t="n"/>
      <c r="F152" s="233"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93" t="inlineStr">
        <is>
          <t>15d</t>
        </is>
      </c>
      <c r="AO152" s="468" t="n">
        <v>0</v>
      </c>
      <c r="AP152" s="388" t="n"/>
      <c r="AQ152" s="388" t="n"/>
      <c r="AR152" s="388" t="n"/>
      <c r="AS152" s="388" t="n"/>
      <c r="AT152" s="388" t="n"/>
      <c r="AU152" s="388" t="n"/>
      <c r="AV152" s="388" t="n"/>
      <c r="AW152" s="389" t="n"/>
      <c r="AX152" s="370" t="n"/>
      <c r="BG152" s="372" t="inlineStr">
        <is>
          <t>Due Date + 1</t>
        </is>
      </c>
      <c r="BH152" s="389" t="n"/>
      <c r="BI152" s="379" t="n">
        <v>43313</v>
      </c>
    </row>
    <row r="153" ht="19.5" customHeight="1">
      <c r="B153" s="5" t="n"/>
      <c r="C153" s="391" t="n"/>
      <c r="D153" s="396" t="n"/>
      <c r="E153" s="205" t="n">
        <v>16</v>
      </c>
      <c r="F153" s="233"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328" t="n">
        <v>16</v>
      </c>
      <c r="AO153" s="201" t="n">
        <v>0</v>
      </c>
      <c r="AP153" s="426" t="n"/>
      <c r="AQ153" s="426" t="n"/>
      <c r="AR153" s="426" t="n"/>
      <c r="AS153" s="426" t="n"/>
      <c r="AT153" s="426" t="n"/>
      <c r="AU153" s="426" t="n"/>
      <c r="AV153" s="426" t="n"/>
      <c r="AW153" s="427" t="n"/>
      <c r="AX153" s="370" t="n"/>
      <c r="BG153" s="469" t="inlineStr">
        <is>
          <t>Year End Date</t>
        </is>
      </c>
      <c r="BH153" s="389" t="n"/>
      <c r="BI153" s="379" t="n">
        <v>43465</v>
      </c>
    </row>
    <row r="154" ht="19.5" customHeight="1">
      <c r="B154" s="5" t="n"/>
      <c r="C154" s="392" t="n"/>
      <c r="D154" s="394" t="n"/>
      <c r="E154" s="327" t="n">
        <v>17</v>
      </c>
      <c r="F154" s="233"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328" t="n">
        <v>17</v>
      </c>
      <c r="AO154" s="201" t="n">
        <v>0</v>
      </c>
      <c r="AP154" s="426" t="n"/>
      <c r="AQ154" s="426" t="n"/>
      <c r="AR154" s="426" t="n"/>
      <c r="AS154" s="426" t="n"/>
      <c r="AT154" s="426" t="n"/>
      <c r="AU154" s="426" t="n"/>
      <c r="AV154" s="426" t="n"/>
      <c r="AW154" s="427" t="n"/>
      <c r="AX154" s="370" t="n"/>
    </row>
    <row r="155" ht="12.75" customHeight="1" thickBot="1">
      <c r="B155" s="382" t="n"/>
      <c r="C155" s="383" t="n"/>
      <c r="D155" s="383" t="n"/>
      <c r="E155" s="383" t="n"/>
      <c r="F155" s="383" t="n"/>
      <c r="G155" s="383" t="n"/>
      <c r="H155" s="383" t="n"/>
      <c r="I155" s="383" t="n"/>
      <c r="J155" s="383" t="n"/>
      <c r="K155" s="383" t="n"/>
      <c r="L155" s="383" t="n"/>
      <c r="M155" s="383" t="n"/>
      <c r="N155" s="383" t="n"/>
      <c r="O155" s="383" t="n"/>
      <c r="P155" s="383" t="n"/>
      <c r="Q155" s="383" t="n"/>
      <c r="R155" s="383" t="n"/>
      <c r="S155" s="383" t="n"/>
      <c r="T155" s="383" t="n"/>
      <c r="U155" s="383" t="n"/>
      <c r="V155" s="383" t="n"/>
      <c r="W155" s="383" t="n"/>
      <c r="X155" s="383" t="n"/>
      <c r="Y155" s="383" t="n"/>
      <c r="Z155" s="383" t="n"/>
      <c r="AA155" s="383" t="n"/>
      <c r="AB155" s="383" t="n"/>
      <c r="AC155" s="383" t="n"/>
      <c r="AD155" s="383" t="n"/>
      <c r="AE155" s="383" t="n"/>
      <c r="AF155" s="383" t="n"/>
      <c r="AG155" s="383" t="n"/>
      <c r="AH155" s="383" t="n"/>
      <c r="AI155" s="383" t="n"/>
      <c r="AJ155" s="383" t="n"/>
      <c r="AK155" s="383" t="n"/>
      <c r="AL155" s="383" t="n"/>
      <c r="AM155" s="383" t="n"/>
      <c r="AN155" s="383" t="n"/>
      <c r="AO155" s="383" t="n"/>
      <c r="AP155" s="383" t="n"/>
      <c r="AQ155" s="383" t="n"/>
      <c r="AR155" s="383" t="n"/>
      <c r="AS155" s="383" t="n"/>
      <c r="AT155" s="383" t="n"/>
      <c r="AU155" s="383" t="n"/>
      <c r="AV155" s="383" t="n"/>
      <c r="AW155" s="383" t="n"/>
      <c r="AX155" s="384" t="n"/>
    </row>
    <row r="156" ht="15" customHeight="1"/>
  </sheetData>
  <mergeCells count="464">
    <mergeCell ref="AO87:AW87"/>
    <mergeCell ref="AN11:AW11"/>
    <mergeCell ref="Y98:AA98"/>
    <mergeCell ref="F116:G116"/>
    <mergeCell ref="F129:AM129"/>
    <mergeCell ref="AO37:AW37"/>
    <mergeCell ref="AB99:AM99"/>
    <mergeCell ref="E17:AW17"/>
    <mergeCell ref="F108:G108"/>
    <mergeCell ref="T131:AF131"/>
    <mergeCell ref="AB124:AL124"/>
    <mergeCell ref="AO89:AW89"/>
    <mergeCell ref="E7:N7"/>
    <mergeCell ref="F73:AN73"/>
    <mergeCell ref="Z71:AN71"/>
    <mergeCell ref="F118:G118"/>
    <mergeCell ref="AO91:AW91"/>
    <mergeCell ref="H109:J109"/>
    <mergeCell ref="AA14:AD14"/>
    <mergeCell ref="BG153:BH153"/>
    <mergeCell ref="AO93:AW93"/>
    <mergeCell ref="Z48:AN48"/>
    <mergeCell ref="AD26:AL26"/>
    <mergeCell ref="E21:AC21"/>
    <mergeCell ref="AN6:AW6"/>
    <mergeCell ref="Y116:AA116"/>
    <mergeCell ref="F121:G121"/>
    <mergeCell ref="E23:AC23"/>
    <mergeCell ref="H99:X99"/>
    <mergeCell ref="F96:G96"/>
    <mergeCell ref="AN14:AO14"/>
    <mergeCell ref="E12:V12"/>
    <mergeCell ref="H101:X101"/>
    <mergeCell ref="F98:G98"/>
    <mergeCell ref="L117:X117"/>
    <mergeCell ref="G62:AN62"/>
    <mergeCell ref="E14:V14"/>
    <mergeCell ref="F92:AN92"/>
    <mergeCell ref="AN18:AW18"/>
    <mergeCell ref="G69:I69"/>
    <mergeCell ref="H125:X125"/>
    <mergeCell ref="AB114:AL114"/>
    <mergeCell ref="H112:X112"/>
    <mergeCell ref="AB105:AM105"/>
    <mergeCell ref="Y119:AA119"/>
    <mergeCell ref="AN19:AW19"/>
    <mergeCell ref="G76:AN76"/>
    <mergeCell ref="H114:X114"/>
    <mergeCell ref="K109:X109"/>
    <mergeCell ref="AO137:AW137"/>
    <mergeCell ref="AO88:AW88"/>
    <mergeCell ref="Y104:AA104"/>
    <mergeCell ref="F126:G126"/>
    <mergeCell ref="AO139:AW139"/>
    <mergeCell ref="G77:AN77"/>
    <mergeCell ref="Y117:AW117"/>
    <mergeCell ref="AO55:AW55"/>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F124:G124"/>
    <mergeCell ref="E26:AC26"/>
    <mergeCell ref="AO45:AW45"/>
    <mergeCell ref="H102:X102"/>
    <mergeCell ref="G88:AN88"/>
    <mergeCell ref="G51:AN51"/>
    <mergeCell ref="F152:AM152"/>
    <mergeCell ref="E15:V15"/>
    <mergeCell ref="Z67:AN67"/>
    <mergeCell ref="AO38:AW38"/>
    <mergeCell ref="F114:G114"/>
    <mergeCell ref="E149:E152"/>
    <mergeCell ref="H105:J105"/>
    <mergeCell ref="AO84:AW84"/>
    <mergeCell ref="AB122:AL122"/>
    <mergeCell ref="Z69:AN69"/>
    <mergeCell ref="BG149:BH149"/>
    <mergeCell ref="E31:O31"/>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F145:AM145"/>
    <mergeCell ref="AO48:AW48"/>
    <mergeCell ref="F119:G119"/>
    <mergeCell ref="AO140:AW140"/>
    <mergeCell ref="G83:AN83"/>
    <mergeCell ref="H133:S133"/>
    <mergeCell ref="F112:G112"/>
    <mergeCell ref="AO77:AW77"/>
    <mergeCell ref="F140:AM140"/>
    <mergeCell ref="AO43:AW43"/>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85:AW85"/>
    <mergeCell ref="AO36:AW36"/>
    <mergeCell ref="E27:O27"/>
    <mergeCell ref="F91:AN91"/>
    <mergeCell ref="F143:AM143"/>
    <mergeCell ref="I42:AN42"/>
    <mergeCell ref="AO67:AW67"/>
    <mergeCell ref="F93:AN93"/>
    <mergeCell ref="H124:X124"/>
    <mergeCell ref="AN105:AW105"/>
    <mergeCell ref="AO80:AW80"/>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143:AV143"/>
    <mergeCell ref="AO82:AW82"/>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H133:AW133"/>
    <mergeCell ref="AB120:AM120"/>
    <mergeCell ref="Y111:AA111"/>
    <mergeCell ref="E18:AL18"/>
    <mergeCell ref="AN123:AW123"/>
    <mergeCell ref="Z46:AN46"/>
    <mergeCell ref="AO70:AW70"/>
    <mergeCell ref="G54:H54"/>
    <mergeCell ref="AD20:AL20"/>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Y105:AA105"/>
    <mergeCell ref="G64:AN64"/>
    <mergeCell ref="Y99:AA99"/>
    <mergeCell ref="AO58:AW58"/>
    <mergeCell ref="Z68:AN68"/>
    <mergeCell ref="Y101:AA101"/>
    <mergeCell ref="C140:D154"/>
    <mergeCell ref="AB97:AM97"/>
    <mergeCell ref="AO152:AW152"/>
    <mergeCell ref="AO127:AW127"/>
    <mergeCell ref="G137:AL137"/>
    <mergeCell ref="E24:AC24"/>
    <mergeCell ref="AP3:AW4"/>
    <mergeCell ref="J4:AO4"/>
    <mergeCell ref="AB107:AL107"/>
    <mergeCell ref="G139:AL139"/>
    <mergeCell ref="Y125:AA125"/>
    <mergeCell ref="I55:AN55"/>
    <mergeCell ref="AN25:AW25"/>
    <mergeCell ref="G82:AN82"/>
    <mergeCell ref="Q28:AB28"/>
    <mergeCell ref="C6:D33"/>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Y120:AA120"/>
    <mergeCell ref="I41:AN41"/>
    <mergeCell ref="H123:X123"/>
    <mergeCell ref="F117:K117"/>
    <mergeCell ref="AB116:AM116"/>
    <mergeCell ref="Y107:AA107"/>
    <mergeCell ref="F125:G125"/>
    <mergeCell ref="G72:AW72"/>
    <mergeCell ref="H115:X115"/>
    <mergeCell ref="K105:X105"/>
    <mergeCell ref="F50:AN50"/>
    <mergeCell ref="I56:AN56"/>
    <mergeCell ref="I43:AN43"/>
    <mergeCell ref="W12:AM12"/>
    <mergeCell ref="AB118:AM118"/>
    <mergeCell ref="J68:Y68"/>
    <mergeCell ref="K107:X107"/>
    <mergeCell ref="Y121:AA121"/>
    <mergeCell ref="AO135:AW135"/>
    <mergeCell ref="T133:AF133"/>
    <mergeCell ref="Y115:AA115"/>
    <mergeCell ref="Y102:AA102"/>
    <mergeCell ref="F120:G120"/>
    <mergeCell ref="E6:N6"/>
    <mergeCell ref="P33:Z33"/>
    <mergeCell ref="G138:AL138"/>
    <mergeCell ref="AD25:AL25"/>
    <mergeCell ref="AB123:AL123"/>
    <mergeCell ref="J46:Y46"/>
    <mergeCell ref="W14:Z14"/>
    <mergeCell ref="F78:AW78"/>
    <mergeCell ref="H118:X118"/>
    <mergeCell ref="E25:AC25"/>
    <mergeCell ref="AP14:AW14"/>
    <mergeCell ref="AN10:AW10"/>
    <mergeCell ref="AN106:AW107"/>
    <mergeCell ref="G85:AN85"/>
    <mergeCell ref="AO79:AW79"/>
    <mergeCell ref="AO54:AW54"/>
    <mergeCell ref="J48:Y48"/>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Y123:AA123"/>
    <mergeCell ref="W13:AM13"/>
    <mergeCell ref="AB119:AM119"/>
    <mergeCell ref="AN23:AW23"/>
    <mergeCell ref="G80:AN80"/>
    <mergeCell ref="F141:AM141"/>
    <mergeCell ref="E29:AW29"/>
    <mergeCell ref="AO92:AW92"/>
    <mergeCell ref="G68:I68"/>
    <mergeCell ref="G79:AN79"/>
    <mergeCell ref="E58:E65"/>
    <mergeCell ref="AO42:AW42"/>
    <mergeCell ref="H113:X113"/>
    <mergeCell ref="F135:AL135"/>
    <mergeCell ref="K110:X110"/>
    <mergeCell ref="Y124:AA124"/>
    <mergeCell ref="F84:AN84"/>
    <mergeCell ref="AO44:AW44"/>
    <mergeCell ref="H131:S131"/>
    <mergeCell ref="AN99:AW99"/>
    <mergeCell ref="O6:X6"/>
    <mergeCell ref="H108:X108"/>
    <mergeCell ref="J69:Y69"/>
    <mergeCell ref="AN113:AW113"/>
    <mergeCell ref="Y109:AA110"/>
    <mergeCell ref="AO129:AW129"/>
    <mergeCell ref="AB126:AL126"/>
    <mergeCell ref="AN94:AW94"/>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N121:AW121"/>
    <mergeCell ref="F144:AM144"/>
    <mergeCell ref="AO47:AW47"/>
    <mergeCell ref="AN115:AW115"/>
    <mergeCell ref="C3:D5"/>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AO145:AW145"/>
    <mergeCell ref="F99:G99"/>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AB98:AM98"/>
    <mergeCell ref="G37:H37"/>
    <mergeCell ref="E8:AM8"/>
    <mergeCell ref="AN112:AW112"/>
    <mergeCell ref="Y108:AA108"/>
    <mergeCell ref="F101:G101"/>
    <mergeCell ref="G47:I47"/>
    <mergeCell ref="F53:F55"/>
    <mergeCell ref="E3:I4"/>
    <mergeCell ref="G52:AN52"/>
    <mergeCell ref="AN114:AW114"/>
    <mergeCell ref="G46:I46"/>
    <mergeCell ref="Y97:AA97"/>
    <mergeCell ref="C136:D139"/>
    <mergeCell ref="F128:AM128"/>
    <mergeCell ref="F115:G115"/>
    <mergeCell ref="AO148:AW148"/>
    <mergeCell ref="F102:G102"/>
    <mergeCell ref="AD21:AL21"/>
    <mergeCell ref="F134:AW134"/>
    <mergeCell ref="H96:X96"/>
    <mergeCell ref="AH131:AW131"/>
    <mergeCell ref="AD23:AL23"/>
    <mergeCell ref="AB108:AL108"/>
    <mergeCell ref="Y113:AA113"/>
    <mergeCell ref="L100:X100"/>
    <mergeCell ref="AO74:AW74"/>
    <mergeCell ref="F100:K100"/>
    <mergeCell ref="AO39:AW39"/>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Y118:AA118"/>
    <mergeCell ref="I39:AN39"/>
    <mergeCell ref="G48:I48"/>
    <mergeCell ref="Z70:AN70"/>
    <mergeCell ref="AP5:AX5"/>
  </mergeCells>
  <conditionalFormatting sqref="AB96 AB97:AM97 AB98:AW99 AN96:AW97 AO56:AW56">
    <cfRule type="expression" priority="8"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Y100">
    <cfRule type="expression" priority="3" dxfId="0" stopIfTrue="1">
      <formula>BacValue=1</formula>
    </cfRule>
  </conditionalFormatting>
  <conditionalFormatting sqref="K103">
    <cfRule type="expression" priority="2" dxfId="0" stopIfTrue="1">
      <formula>BacValue=1</formula>
    </cfRule>
  </conditionalFormatting>
  <conditionalFormatting sqref="L100">
    <cfRule type="expression" priority="1"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Stuti Badola</dc:creator>
  <dcterms:created xsi:type="dcterms:W3CDTF">2025-08-18T18:32:37Z</dcterms:created>
  <dcterms:modified xsi:type="dcterms:W3CDTF">2025-10-30T14:22:38Z</dcterms:modified>
  <cp:lastModifiedBy>Stuti Badola</cp:lastModifiedBy>
</cp:coreProperties>
</file>