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3EACA8D3-CBA7-499E-8C23-FAF03DE472D8}" xr6:coauthVersionLast="47" xr6:coauthVersionMax="47" xr10:uidLastSave="{00000000-0000-0000-0000-000000000000}"/>
  <bookViews>
    <workbookView xWindow="-120" yWindow="-120" windowWidth="38640" windowHeight="21120" xr2:uid="{11AEBE64-33AB-4961-BAA4-7267ABB553C4}"/>
  </bookViews>
  <sheets>
    <sheet name="Cost Factor Calculator" sheetId="1" r:id="rId1"/>
    <sheet name="Power Calculation" sheetId="2" r:id="rId2"/>
    <sheet name="New Equation" sheetId="3" r:id="rId3"/>
  </sheets>
  <definedNames>
    <definedName name="_xlnm._FilterDatabase" localSheetId="0" hidden="1">'Cost Factor Calculator'!$A$1:$X$876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03" i="1" l="1"/>
  <c r="W303" i="1"/>
  <c r="V303" i="1"/>
  <c r="T303" i="1"/>
  <c r="N303" i="1"/>
  <c r="H303" i="1"/>
  <c r="U303" i="1" s="1"/>
  <c r="D303" i="1"/>
  <c r="U131" i="1"/>
  <c r="V131" i="1"/>
  <c r="X710" i="1"/>
  <c r="W710" i="1"/>
  <c r="V710" i="1"/>
  <c r="T710" i="1"/>
  <c r="N710" i="1"/>
  <c r="H710" i="1"/>
  <c r="D710" i="1"/>
  <c r="X318" i="1"/>
  <c r="W318" i="1"/>
  <c r="V318" i="1"/>
  <c r="T318" i="1"/>
  <c r="N318" i="1"/>
  <c r="H318" i="1"/>
  <c r="D318" i="1"/>
  <c r="N897" i="1"/>
  <c r="N898" i="1"/>
  <c r="N899" i="1"/>
  <c r="N900" i="1"/>
  <c r="N901" i="1"/>
  <c r="N902" i="1"/>
  <c r="N903" i="1"/>
  <c r="N268" i="1"/>
  <c r="N269" i="1"/>
  <c r="N270" i="1"/>
  <c r="N545" i="1"/>
  <c r="N691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T636" i="1"/>
  <c r="V636" i="1"/>
  <c r="W636" i="1"/>
  <c r="X636" i="1"/>
  <c r="T897" i="1"/>
  <c r="V897" i="1"/>
  <c r="W897" i="1"/>
  <c r="X897" i="1"/>
  <c r="T898" i="1"/>
  <c r="V898" i="1"/>
  <c r="W898" i="1"/>
  <c r="X898" i="1"/>
  <c r="T899" i="1"/>
  <c r="V899" i="1"/>
  <c r="W899" i="1"/>
  <c r="X899" i="1"/>
  <c r="T900" i="1"/>
  <c r="V900" i="1"/>
  <c r="W900" i="1"/>
  <c r="X900" i="1"/>
  <c r="T901" i="1"/>
  <c r="U901" i="1"/>
  <c r="V901" i="1"/>
  <c r="W901" i="1"/>
  <c r="X901" i="1"/>
  <c r="T902" i="1"/>
  <c r="U902" i="1"/>
  <c r="V902" i="1"/>
  <c r="W902" i="1"/>
  <c r="X902" i="1"/>
  <c r="T903" i="1"/>
  <c r="U903" i="1"/>
  <c r="V903" i="1"/>
  <c r="W903" i="1"/>
  <c r="X903" i="1"/>
  <c r="T268" i="1"/>
  <c r="V268" i="1"/>
  <c r="W268" i="1"/>
  <c r="X268" i="1"/>
  <c r="T269" i="1"/>
  <c r="V269" i="1"/>
  <c r="W269" i="1"/>
  <c r="X269" i="1"/>
  <c r="T270" i="1"/>
  <c r="V270" i="1"/>
  <c r="W270" i="1"/>
  <c r="X270" i="1"/>
  <c r="T545" i="1"/>
  <c r="U545" i="1"/>
  <c r="V545" i="1"/>
  <c r="W545" i="1"/>
  <c r="X545" i="1"/>
  <c r="T691" i="1"/>
  <c r="U691" i="1"/>
  <c r="V691" i="1"/>
  <c r="W691" i="1"/>
  <c r="X691" i="1"/>
  <c r="T904" i="1"/>
  <c r="U904" i="1"/>
  <c r="V904" i="1"/>
  <c r="W904" i="1"/>
  <c r="X904" i="1"/>
  <c r="T905" i="1"/>
  <c r="U905" i="1"/>
  <c r="V905" i="1"/>
  <c r="W905" i="1"/>
  <c r="X905" i="1"/>
  <c r="T906" i="1"/>
  <c r="U906" i="1"/>
  <c r="V906" i="1"/>
  <c r="W906" i="1"/>
  <c r="X906" i="1"/>
  <c r="T907" i="1"/>
  <c r="U907" i="1"/>
  <c r="V907" i="1"/>
  <c r="W907" i="1"/>
  <c r="X907" i="1"/>
  <c r="T908" i="1"/>
  <c r="U908" i="1"/>
  <c r="V908" i="1"/>
  <c r="W908" i="1"/>
  <c r="X908" i="1"/>
  <c r="T909" i="1"/>
  <c r="U909" i="1"/>
  <c r="V909" i="1"/>
  <c r="W909" i="1"/>
  <c r="X909" i="1"/>
  <c r="T910" i="1"/>
  <c r="U910" i="1"/>
  <c r="V910" i="1"/>
  <c r="W910" i="1"/>
  <c r="X910" i="1"/>
  <c r="T911" i="1"/>
  <c r="U911" i="1"/>
  <c r="V911" i="1"/>
  <c r="W911" i="1"/>
  <c r="X911" i="1"/>
  <c r="T912" i="1"/>
  <c r="U912" i="1"/>
  <c r="V912" i="1"/>
  <c r="W912" i="1"/>
  <c r="X912" i="1"/>
  <c r="T913" i="1"/>
  <c r="U913" i="1"/>
  <c r="V913" i="1"/>
  <c r="W913" i="1"/>
  <c r="X913" i="1"/>
  <c r="T914" i="1"/>
  <c r="U914" i="1"/>
  <c r="V914" i="1"/>
  <c r="W914" i="1"/>
  <c r="X914" i="1"/>
  <c r="T915" i="1"/>
  <c r="U915" i="1"/>
  <c r="V915" i="1"/>
  <c r="W915" i="1"/>
  <c r="X915" i="1"/>
  <c r="T916" i="1"/>
  <c r="U916" i="1"/>
  <c r="V916" i="1"/>
  <c r="W916" i="1"/>
  <c r="X916" i="1"/>
  <c r="T917" i="1"/>
  <c r="U917" i="1"/>
  <c r="V917" i="1"/>
  <c r="W917" i="1"/>
  <c r="X917" i="1"/>
  <c r="T918" i="1"/>
  <c r="U918" i="1"/>
  <c r="V918" i="1"/>
  <c r="W918" i="1"/>
  <c r="X918" i="1"/>
  <c r="T919" i="1"/>
  <c r="U919" i="1"/>
  <c r="V919" i="1"/>
  <c r="W919" i="1"/>
  <c r="X919" i="1"/>
  <c r="T920" i="1"/>
  <c r="U920" i="1"/>
  <c r="V920" i="1"/>
  <c r="W920" i="1"/>
  <c r="X920" i="1"/>
  <c r="T921" i="1"/>
  <c r="U921" i="1"/>
  <c r="V921" i="1"/>
  <c r="W921" i="1"/>
  <c r="X921" i="1"/>
  <c r="T922" i="1"/>
  <c r="U922" i="1"/>
  <c r="V922" i="1"/>
  <c r="W922" i="1"/>
  <c r="X922" i="1"/>
  <c r="T923" i="1"/>
  <c r="U923" i="1"/>
  <c r="V923" i="1"/>
  <c r="W923" i="1"/>
  <c r="X923" i="1"/>
  <c r="T924" i="1"/>
  <c r="U924" i="1"/>
  <c r="V924" i="1"/>
  <c r="W924" i="1"/>
  <c r="X924" i="1"/>
  <c r="T925" i="1"/>
  <c r="U925" i="1"/>
  <c r="V925" i="1"/>
  <c r="W925" i="1"/>
  <c r="X925" i="1"/>
  <c r="T926" i="1"/>
  <c r="U926" i="1"/>
  <c r="V926" i="1"/>
  <c r="W926" i="1"/>
  <c r="X926" i="1"/>
  <c r="T927" i="1"/>
  <c r="U927" i="1"/>
  <c r="V927" i="1"/>
  <c r="W927" i="1"/>
  <c r="X927" i="1"/>
  <c r="T928" i="1"/>
  <c r="U928" i="1"/>
  <c r="V928" i="1"/>
  <c r="W928" i="1"/>
  <c r="X928" i="1"/>
  <c r="T929" i="1"/>
  <c r="U929" i="1"/>
  <c r="V929" i="1"/>
  <c r="W929" i="1"/>
  <c r="X929" i="1"/>
  <c r="T930" i="1"/>
  <c r="U930" i="1"/>
  <c r="V930" i="1"/>
  <c r="W930" i="1"/>
  <c r="X930" i="1"/>
  <c r="T931" i="1"/>
  <c r="U931" i="1"/>
  <c r="V931" i="1"/>
  <c r="W931" i="1"/>
  <c r="X931" i="1"/>
  <c r="T932" i="1"/>
  <c r="U932" i="1"/>
  <c r="V932" i="1"/>
  <c r="W932" i="1"/>
  <c r="X932" i="1"/>
  <c r="T933" i="1"/>
  <c r="U933" i="1"/>
  <c r="V933" i="1"/>
  <c r="W933" i="1"/>
  <c r="X933" i="1"/>
  <c r="T934" i="1"/>
  <c r="U934" i="1"/>
  <c r="V934" i="1"/>
  <c r="W934" i="1"/>
  <c r="X934" i="1"/>
  <c r="T935" i="1"/>
  <c r="U935" i="1"/>
  <c r="V935" i="1"/>
  <c r="W935" i="1"/>
  <c r="X935" i="1"/>
  <c r="T936" i="1"/>
  <c r="U936" i="1"/>
  <c r="V936" i="1"/>
  <c r="W936" i="1"/>
  <c r="X936" i="1"/>
  <c r="T937" i="1"/>
  <c r="U937" i="1"/>
  <c r="V937" i="1"/>
  <c r="W937" i="1"/>
  <c r="X937" i="1"/>
  <c r="T938" i="1"/>
  <c r="U938" i="1"/>
  <c r="V938" i="1"/>
  <c r="W938" i="1"/>
  <c r="X938" i="1"/>
  <c r="T939" i="1"/>
  <c r="U939" i="1"/>
  <c r="V939" i="1"/>
  <c r="W939" i="1"/>
  <c r="X939" i="1"/>
  <c r="N636" i="1"/>
  <c r="H636" i="1"/>
  <c r="H897" i="1"/>
  <c r="H898" i="1"/>
  <c r="H899" i="1"/>
  <c r="U899" i="1" s="1"/>
  <c r="H900" i="1"/>
  <c r="U900" i="1" s="1"/>
  <c r="H901" i="1"/>
  <c r="H902" i="1"/>
  <c r="H903" i="1"/>
  <c r="H268" i="1"/>
  <c r="U268" i="1" s="1"/>
  <c r="H269" i="1"/>
  <c r="H270" i="1"/>
  <c r="H545" i="1"/>
  <c r="H691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X11" i="1"/>
  <c r="W11" i="1"/>
  <c r="T11" i="1"/>
  <c r="N11" i="1"/>
  <c r="H11" i="1"/>
  <c r="V11" i="1" s="1"/>
  <c r="D11" i="1"/>
  <c r="D389" i="1"/>
  <c r="D390" i="1"/>
  <c r="D391" i="1"/>
  <c r="D392" i="1"/>
  <c r="D393" i="1"/>
  <c r="D394" i="1"/>
  <c r="D395" i="1"/>
  <c r="D396" i="1"/>
  <c r="D636" i="1"/>
  <c r="D897" i="1"/>
  <c r="D898" i="1"/>
  <c r="D899" i="1"/>
  <c r="D900" i="1"/>
  <c r="D901" i="1"/>
  <c r="D902" i="1"/>
  <c r="D903" i="1"/>
  <c r="D268" i="1"/>
  <c r="D269" i="1"/>
  <c r="D270" i="1"/>
  <c r="D545" i="1"/>
  <c r="D691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X490" i="1"/>
  <c r="W490" i="1"/>
  <c r="V490" i="1"/>
  <c r="T490" i="1"/>
  <c r="N490" i="1"/>
  <c r="H490" i="1"/>
  <c r="D490" i="1"/>
  <c r="X370" i="1"/>
  <c r="W370" i="1"/>
  <c r="V370" i="1"/>
  <c r="T370" i="1"/>
  <c r="N370" i="1"/>
  <c r="H370" i="1"/>
  <c r="D370" i="1"/>
  <c r="X2" i="3"/>
  <c r="W2" i="3"/>
  <c r="V2" i="3"/>
  <c r="T2" i="3"/>
  <c r="N2" i="3"/>
  <c r="H2" i="3"/>
  <c r="U2" i="3" s="1"/>
  <c r="D2" i="3"/>
  <c r="T15" i="1"/>
  <c r="T16" i="1"/>
  <c r="T17" i="1"/>
  <c r="T18" i="1"/>
  <c r="T19" i="1"/>
  <c r="T20" i="1"/>
  <c r="C21" i="2"/>
  <c r="D6" i="2"/>
  <c r="D7" i="2"/>
  <c r="D8" i="2"/>
  <c r="D9" i="2"/>
  <c r="D10" i="2"/>
  <c r="D11" i="2"/>
  <c r="D12" i="2"/>
  <c r="D13" i="2"/>
  <c r="D5" i="2"/>
  <c r="H6" i="2"/>
  <c r="I6" i="2" s="1"/>
  <c r="J6" i="2" s="1"/>
  <c r="H7" i="2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5" i="2"/>
  <c r="I5" i="2" s="1"/>
  <c r="J5" i="2" s="1"/>
  <c r="F13" i="2"/>
  <c r="F6" i="2"/>
  <c r="F7" i="2"/>
  <c r="F8" i="2"/>
  <c r="F9" i="2"/>
  <c r="F10" i="2"/>
  <c r="F11" i="2"/>
  <c r="F12" i="2"/>
  <c r="F5" i="2"/>
  <c r="X544" i="1"/>
  <c r="W544" i="1"/>
  <c r="V544" i="1"/>
  <c r="T544" i="1"/>
  <c r="N544" i="1"/>
  <c r="H544" i="1"/>
  <c r="D544" i="1"/>
  <c r="X543" i="1"/>
  <c r="W543" i="1"/>
  <c r="V543" i="1"/>
  <c r="T543" i="1"/>
  <c r="N543" i="1"/>
  <c r="H543" i="1"/>
  <c r="D543" i="1"/>
  <c r="H322" i="1"/>
  <c r="D322" i="1"/>
  <c r="X353" i="1"/>
  <c r="W353" i="1"/>
  <c r="V353" i="1"/>
  <c r="T353" i="1"/>
  <c r="N353" i="1"/>
  <c r="H353" i="1"/>
  <c r="D353" i="1"/>
  <c r="N738" i="1"/>
  <c r="N24" i="1"/>
  <c r="N770" i="1"/>
  <c r="N771" i="1"/>
  <c r="N769" i="1"/>
  <c r="N809" i="1"/>
  <c r="N810" i="1"/>
  <c r="N773" i="1"/>
  <c r="N817" i="1"/>
  <c r="N807" i="1"/>
  <c r="X24" i="1"/>
  <c r="W24" i="1"/>
  <c r="T24" i="1"/>
  <c r="H24" i="1"/>
  <c r="V24" i="1" s="1"/>
  <c r="D24" i="1"/>
  <c r="D725" i="1"/>
  <c r="X614" i="1"/>
  <c r="W614" i="1"/>
  <c r="V614" i="1"/>
  <c r="T614" i="1"/>
  <c r="N614" i="1"/>
  <c r="H614" i="1"/>
  <c r="D614" i="1"/>
  <c r="D578" i="1"/>
  <c r="D581" i="1"/>
  <c r="D583" i="1"/>
  <c r="D611" i="1"/>
  <c r="D613" i="1"/>
  <c r="D590" i="1"/>
  <c r="D585" i="1"/>
  <c r="D738" i="1"/>
  <c r="D770" i="1"/>
  <c r="D771" i="1"/>
  <c r="D769" i="1"/>
  <c r="X530" i="1"/>
  <c r="W530" i="1"/>
  <c r="V530" i="1"/>
  <c r="T530" i="1"/>
  <c r="N530" i="1"/>
  <c r="H530" i="1"/>
  <c r="D530" i="1"/>
  <c r="N663" i="1"/>
  <c r="H705" i="1"/>
  <c r="N705" i="1"/>
  <c r="H520" i="1"/>
  <c r="H706" i="1"/>
  <c r="H439" i="1"/>
  <c r="H440" i="1"/>
  <c r="H441" i="1"/>
  <c r="H444" i="1"/>
  <c r="H589" i="1"/>
  <c r="H612" i="1"/>
  <c r="H578" i="1"/>
  <c r="H581" i="1"/>
  <c r="X706" i="1"/>
  <c r="W706" i="1"/>
  <c r="V706" i="1"/>
  <c r="T706" i="1"/>
  <c r="N706" i="1"/>
  <c r="D706" i="1"/>
  <c r="T327" i="1"/>
  <c r="T328" i="1"/>
  <c r="T329" i="1"/>
  <c r="X580" i="1"/>
  <c r="W580" i="1"/>
  <c r="V580" i="1"/>
  <c r="T580" i="1"/>
  <c r="N580" i="1"/>
  <c r="H580" i="1"/>
  <c r="D580" i="1"/>
  <c r="N383" i="1"/>
  <c r="H323" i="1"/>
  <c r="H324" i="1"/>
  <c r="H325" i="1"/>
  <c r="X701" i="1"/>
  <c r="W701" i="1"/>
  <c r="V701" i="1"/>
  <c r="T701" i="1"/>
  <c r="N701" i="1"/>
  <c r="H701" i="1"/>
  <c r="D701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71" i="1"/>
  <c r="D160" i="1"/>
  <c r="D161" i="1"/>
  <c r="D168" i="1"/>
  <c r="D170" i="1"/>
  <c r="D172" i="1"/>
  <c r="D174" i="1"/>
  <c r="D175" i="1"/>
  <c r="D176" i="1"/>
  <c r="D177" i="1"/>
  <c r="D178" i="1"/>
  <c r="D421" i="1"/>
  <c r="X87" i="1"/>
  <c r="W87" i="1"/>
  <c r="T87" i="1"/>
  <c r="H87" i="1"/>
  <c r="V87" i="1" s="1"/>
  <c r="D87" i="1"/>
  <c r="X82" i="1"/>
  <c r="W82" i="1"/>
  <c r="T82" i="1"/>
  <c r="H82" i="1"/>
  <c r="V82" i="1" s="1"/>
  <c r="D82" i="1"/>
  <c r="X107" i="1"/>
  <c r="W107" i="1"/>
  <c r="T107" i="1"/>
  <c r="N107" i="1"/>
  <c r="H107" i="1"/>
  <c r="V107" i="1" s="1"/>
  <c r="D107" i="1"/>
  <c r="X374" i="1"/>
  <c r="W374" i="1"/>
  <c r="V374" i="1"/>
  <c r="T374" i="1"/>
  <c r="N374" i="1"/>
  <c r="H374" i="1"/>
  <c r="D374" i="1"/>
  <c r="X361" i="1"/>
  <c r="W361" i="1"/>
  <c r="V361" i="1"/>
  <c r="T361" i="1"/>
  <c r="N361" i="1"/>
  <c r="H361" i="1"/>
  <c r="D361" i="1"/>
  <c r="X359" i="1"/>
  <c r="W359" i="1"/>
  <c r="V359" i="1"/>
  <c r="T359" i="1"/>
  <c r="N359" i="1"/>
  <c r="H359" i="1"/>
  <c r="D359" i="1"/>
  <c r="X337" i="1"/>
  <c r="W337" i="1"/>
  <c r="V337" i="1"/>
  <c r="T337" i="1"/>
  <c r="N337" i="1"/>
  <c r="H337" i="1"/>
  <c r="D337" i="1"/>
  <c r="X291" i="1"/>
  <c r="W291" i="1"/>
  <c r="V291" i="1"/>
  <c r="T291" i="1"/>
  <c r="N291" i="1"/>
  <c r="H291" i="1"/>
  <c r="D291" i="1"/>
  <c r="X281" i="1"/>
  <c r="W281" i="1"/>
  <c r="V281" i="1"/>
  <c r="T281" i="1"/>
  <c r="N281" i="1"/>
  <c r="H281" i="1"/>
  <c r="D281" i="1"/>
  <c r="X251" i="1"/>
  <c r="W251" i="1"/>
  <c r="V251" i="1"/>
  <c r="T251" i="1"/>
  <c r="N251" i="1"/>
  <c r="H251" i="1"/>
  <c r="D251" i="1"/>
  <c r="X250" i="1"/>
  <c r="W250" i="1"/>
  <c r="V250" i="1"/>
  <c r="T250" i="1"/>
  <c r="N250" i="1"/>
  <c r="H250" i="1"/>
  <c r="D250" i="1"/>
  <c r="X249" i="1"/>
  <c r="W249" i="1"/>
  <c r="V249" i="1"/>
  <c r="T249" i="1"/>
  <c r="N249" i="1"/>
  <c r="H249" i="1"/>
  <c r="D249" i="1"/>
  <c r="D266" i="1"/>
  <c r="H266" i="1"/>
  <c r="N266" i="1"/>
  <c r="T266" i="1"/>
  <c r="V266" i="1"/>
  <c r="W266" i="1"/>
  <c r="X266" i="1"/>
  <c r="X265" i="1"/>
  <c r="W265" i="1"/>
  <c r="V265" i="1"/>
  <c r="T265" i="1"/>
  <c r="N265" i="1"/>
  <c r="H265" i="1"/>
  <c r="D265" i="1"/>
  <c r="X257" i="1"/>
  <c r="W257" i="1"/>
  <c r="V257" i="1"/>
  <c r="T257" i="1"/>
  <c r="N257" i="1"/>
  <c r="H257" i="1"/>
  <c r="D257" i="1"/>
  <c r="X256" i="1"/>
  <c r="W256" i="1"/>
  <c r="V256" i="1"/>
  <c r="T256" i="1"/>
  <c r="N256" i="1"/>
  <c r="H256" i="1"/>
  <c r="D256" i="1"/>
  <c r="X218" i="1"/>
  <c r="W218" i="1"/>
  <c r="V218" i="1"/>
  <c r="T218" i="1"/>
  <c r="N218" i="1"/>
  <c r="H218" i="1"/>
  <c r="D218" i="1"/>
  <c r="X212" i="1"/>
  <c r="W212" i="1"/>
  <c r="V212" i="1"/>
  <c r="T212" i="1"/>
  <c r="N212" i="1"/>
  <c r="H212" i="1"/>
  <c r="D212" i="1"/>
  <c r="X210" i="1"/>
  <c r="W210" i="1"/>
  <c r="V210" i="1"/>
  <c r="T210" i="1"/>
  <c r="N210" i="1"/>
  <c r="H210" i="1"/>
  <c r="D210" i="1"/>
  <c r="X208" i="1"/>
  <c r="W208" i="1"/>
  <c r="V208" i="1"/>
  <c r="T208" i="1"/>
  <c r="N208" i="1"/>
  <c r="H208" i="1"/>
  <c r="D208" i="1"/>
  <c r="X183" i="1"/>
  <c r="W183" i="1"/>
  <c r="V183" i="1"/>
  <c r="T183" i="1"/>
  <c r="N183" i="1"/>
  <c r="H183" i="1"/>
  <c r="D183" i="1"/>
  <c r="X182" i="1"/>
  <c r="W182" i="1"/>
  <c r="V182" i="1"/>
  <c r="T182" i="1"/>
  <c r="N182" i="1"/>
  <c r="H182" i="1"/>
  <c r="D182" i="1"/>
  <c r="N171" i="1"/>
  <c r="N331" i="1"/>
  <c r="N330" i="1"/>
  <c r="N377" i="1"/>
  <c r="N619" i="1"/>
  <c r="N620" i="1"/>
  <c r="X687" i="1"/>
  <c r="W687" i="1"/>
  <c r="V687" i="1"/>
  <c r="T687" i="1"/>
  <c r="N687" i="1"/>
  <c r="H687" i="1"/>
  <c r="D687" i="1"/>
  <c r="W2" i="1"/>
  <c r="W169" i="1"/>
  <c r="W615" i="1"/>
  <c r="W610" i="1"/>
  <c r="W494" i="1"/>
  <c r="W355" i="1"/>
  <c r="W713" i="1"/>
  <c r="W816" i="1"/>
  <c r="W8" i="1"/>
  <c r="W773" i="1"/>
  <c r="W611" i="1"/>
  <c r="W444" i="1"/>
  <c r="W520" i="1"/>
  <c r="W23" i="1"/>
  <c r="W424" i="1"/>
  <c r="W163" i="1"/>
  <c r="W157" i="1"/>
  <c r="W151" i="1"/>
  <c r="W145" i="1"/>
  <c r="W139" i="1"/>
  <c r="W133" i="1"/>
  <c r="W317" i="1"/>
  <c r="W258" i="1"/>
  <c r="W99" i="1"/>
  <c r="W171" i="1"/>
  <c r="W890" i="1"/>
  <c r="W884" i="1"/>
  <c r="W878" i="1"/>
  <c r="W872" i="1"/>
  <c r="W866" i="1"/>
  <c r="W860" i="1"/>
  <c r="W854" i="1"/>
  <c r="W848" i="1"/>
  <c r="W842" i="1"/>
  <c r="W836" i="1"/>
  <c r="W830" i="1"/>
  <c r="W824" i="1"/>
  <c r="W818" i="1"/>
  <c r="W805" i="1"/>
  <c r="W799" i="1"/>
  <c r="W793" i="1"/>
  <c r="W787" i="1"/>
  <c r="W782" i="1"/>
  <c r="W717" i="1"/>
  <c r="W542" i="1"/>
  <c r="W452" i="1"/>
  <c r="W446" i="1"/>
  <c r="W781" i="1"/>
  <c r="W375" i="1"/>
  <c r="W360" i="1"/>
  <c r="W778" i="1"/>
  <c r="W280" i="1"/>
  <c r="W273" i="1"/>
  <c r="W248" i="1"/>
  <c r="W221" i="1"/>
  <c r="W213" i="1"/>
  <c r="W203" i="1"/>
  <c r="W181" i="1"/>
  <c r="W726" i="1"/>
  <c r="W703" i="1"/>
  <c r="W694" i="1"/>
  <c r="W685" i="1"/>
  <c r="W679" i="1"/>
  <c r="W673" i="1"/>
  <c r="W667" i="1"/>
  <c r="W661" i="1"/>
  <c r="W655" i="1"/>
  <c r="W651" i="1"/>
  <c r="V644" i="1"/>
  <c r="W643" i="1"/>
  <c r="V639" i="1"/>
  <c r="W637" i="1"/>
  <c r="W630" i="1"/>
  <c r="V625" i="1"/>
  <c r="W624" i="1"/>
  <c r="W616" i="1"/>
  <c r="W601" i="1"/>
  <c r="W587" i="1"/>
  <c r="W575" i="1"/>
  <c r="W568" i="1"/>
  <c r="V563" i="1"/>
  <c r="W559" i="1"/>
  <c r="V556" i="1"/>
  <c r="W552" i="1"/>
  <c r="W537" i="1"/>
  <c r="W528" i="1"/>
  <c r="W522" i="1"/>
  <c r="W515" i="1"/>
  <c r="V509" i="1"/>
  <c r="W509" i="1"/>
  <c r="V508" i="1"/>
  <c r="V505" i="1"/>
  <c r="W502" i="1"/>
  <c r="V499" i="1"/>
  <c r="W496" i="1"/>
  <c r="V485" i="1"/>
  <c r="W485" i="1"/>
  <c r="W479" i="1"/>
  <c r="V477" i="1"/>
  <c r="W473" i="1"/>
  <c r="W467" i="1"/>
  <c r="W460" i="1"/>
  <c r="W454" i="1"/>
  <c r="W429" i="1"/>
  <c r="W415" i="1"/>
  <c r="W408" i="1"/>
  <c r="W402" i="1"/>
  <c r="V388" i="1"/>
  <c r="W388" i="1"/>
  <c r="V386" i="1"/>
  <c r="W372" i="1"/>
  <c r="W357" i="1"/>
  <c r="W348" i="1"/>
  <c r="W333" i="1"/>
  <c r="V329" i="1"/>
  <c r="V328" i="1"/>
  <c r="W324" i="1"/>
  <c r="V313" i="1"/>
  <c r="W310" i="1"/>
  <c r="W304" i="1"/>
  <c r="V292" i="1"/>
  <c r="V287" i="1"/>
  <c r="W287" i="1"/>
  <c r="V284" i="1"/>
  <c r="W282" i="1"/>
  <c r="V260" i="1"/>
  <c r="W260" i="1"/>
  <c r="W242" i="1"/>
  <c r="V238" i="1"/>
  <c r="V236" i="1"/>
  <c r="W236" i="1"/>
  <c r="W230" i="1"/>
  <c r="V228" i="1"/>
  <c r="V224" i="1"/>
  <c r="W224" i="1"/>
  <c r="V195" i="1"/>
  <c r="W193" i="1"/>
  <c r="V188" i="1"/>
  <c r="W179" i="1"/>
  <c r="V174" i="1"/>
  <c r="W172" i="1"/>
  <c r="V158" i="1"/>
  <c r="W131" i="1"/>
  <c r="W125" i="1"/>
  <c r="W119" i="1"/>
  <c r="W113" i="1"/>
  <c r="W100" i="1"/>
  <c r="W85" i="1"/>
  <c r="W77" i="1"/>
  <c r="W78" i="1"/>
  <c r="W92" i="1"/>
  <c r="W89" i="1"/>
  <c r="W61" i="1"/>
  <c r="V57" i="1"/>
  <c r="W54" i="1"/>
  <c r="V52" i="1"/>
  <c r="V50" i="1"/>
  <c r="W48" i="1"/>
  <c r="V46" i="1"/>
  <c r="W40" i="1"/>
  <c r="V35" i="1"/>
  <c r="V32" i="1"/>
  <c r="W32" i="1"/>
  <c r="V26" i="1"/>
  <c r="V20" i="1"/>
  <c r="W20" i="1"/>
  <c r="V16" i="1"/>
  <c r="V15" i="1"/>
  <c r="V14" i="1"/>
  <c r="W14" i="1"/>
  <c r="V640" i="1"/>
  <c r="V593" i="1"/>
  <c r="V548" i="1"/>
  <c r="V506" i="1"/>
  <c r="V486" i="1"/>
  <c r="V471" i="1"/>
  <c r="V462" i="1"/>
  <c r="V418" i="1"/>
  <c r="V335" i="1"/>
  <c r="V327" i="1"/>
  <c r="V299" i="1"/>
  <c r="V244" i="1"/>
  <c r="V226" i="1"/>
  <c r="V189" i="1"/>
  <c r="V175" i="1"/>
  <c r="W106" i="1"/>
  <c r="V53" i="1"/>
  <c r="V39" i="1"/>
  <c r="V29" i="1"/>
  <c r="V21" i="1"/>
  <c r="V17" i="1"/>
  <c r="X699" i="1"/>
  <c r="W699" i="1"/>
  <c r="V699" i="1"/>
  <c r="T699" i="1"/>
  <c r="N699" i="1"/>
  <c r="H699" i="1"/>
  <c r="D699" i="1"/>
  <c r="X486" i="1"/>
  <c r="W486" i="1"/>
  <c r="T486" i="1"/>
  <c r="N486" i="1"/>
  <c r="H486" i="1"/>
  <c r="D486" i="1"/>
  <c r="X485" i="1"/>
  <c r="T485" i="1"/>
  <c r="N485" i="1"/>
  <c r="H485" i="1"/>
  <c r="D485" i="1"/>
  <c r="X484" i="1"/>
  <c r="W484" i="1"/>
  <c r="V484" i="1"/>
  <c r="T484" i="1"/>
  <c r="N484" i="1"/>
  <c r="H484" i="1"/>
  <c r="D484" i="1"/>
  <c r="X483" i="1"/>
  <c r="W483" i="1"/>
  <c r="V483" i="1"/>
  <c r="T483" i="1"/>
  <c r="N483" i="1"/>
  <c r="H483" i="1"/>
  <c r="D483" i="1"/>
  <c r="T75" i="1"/>
  <c r="T76" i="1"/>
  <c r="T77" i="1"/>
  <c r="T79" i="1"/>
  <c r="T83" i="1"/>
  <c r="T84" i="1"/>
  <c r="T86" i="1"/>
  <c r="T85" i="1"/>
  <c r="T95" i="1"/>
  <c r="T88" i="1"/>
  <c r="T63" i="1"/>
  <c r="T64" i="1"/>
  <c r="T65" i="1"/>
  <c r="T89" i="1"/>
  <c r="T90" i="1"/>
  <c r="T66" i="1"/>
  <c r="T67" i="1"/>
  <c r="T68" i="1"/>
  <c r="T91" i="1"/>
  <c r="T92" i="1"/>
  <c r="T93" i="1"/>
  <c r="T94" i="1"/>
  <c r="T69" i="1"/>
  <c r="T70" i="1"/>
  <c r="T71" i="1"/>
  <c r="T78" i="1"/>
  <c r="T72" i="1"/>
  <c r="T73" i="1"/>
  <c r="D672" i="1"/>
  <c r="X295" i="1"/>
  <c r="W295" i="1"/>
  <c r="V295" i="1"/>
  <c r="T295" i="1"/>
  <c r="N295" i="1"/>
  <c r="H295" i="1"/>
  <c r="D295" i="1"/>
  <c r="D548" i="1"/>
  <c r="H548" i="1"/>
  <c r="H644" i="1"/>
  <c r="H645" i="1"/>
  <c r="H643" i="1"/>
  <c r="H647" i="1"/>
  <c r="D648" i="1"/>
  <c r="X645" i="1"/>
  <c r="W645" i="1"/>
  <c r="V645" i="1"/>
  <c r="T645" i="1"/>
  <c r="N645" i="1"/>
  <c r="D645" i="1"/>
  <c r="X643" i="1"/>
  <c r="V643" i="1"/>
  <c r="T643" i="1"/>
  <c r="N643" i="1"/>
  <c r="D643" i="1"/>
  <c r="X644" i="1"/>
  <c r="W644" i="1"/>
  <c r="T644" i="1"/>
  <c r="N644" i="1"/>
  <c r="D644" i="1"/>
  <c r="N640" i="1"/>
  <c r="H639" i="1"/>
  <c r="H640" i="1"/>
  <c r="U640" i="1" s="1"/>
  <c r="H642" i="1"/>
  <c r="W639" i="1"/>
  <c r="X639" i="1"/>
  <c r="W640" i="1"/>
  <c r="X640" i="1"/>
  <c r="V642" i="1"/>
  <c r="W642" i="1"/>
  <c r="X642" i="1"/>
  <c r="W548" i="1"/>
  <c r="X548" i="1"/>
  <c r="D640" i="1"/>
  <c r="N477" i="1"/>
  <c r="H477" i="1"/>
  <c r="D477" i="1"/>
  <c r="W889" i="1"/>
  <c r="X889" i="1"/>
  <c r="X890" i="1"/>
  <c r="W893" i="1"/>
  <c r="X893" i="1"/>
  <c r="W894" i="1"/>
  <c r="X894" i="1"/>
  <c r="W895" i="1"/>
  <c r="X895" i="1"/>
  <c r="W896" i="1"/>
  <c r="X896" i="1"/>
  <c r="W499" i="1"/>
  <c r="X499" i="1"/>
  <c r="X509" i="1"/>
  <c r="W443" i="1"/>
  <c r="X443" i="1"/>
  <c r="W471" i="1"/>
  <c r="X471" i="1"/>
  <c r="W477" i="1"/>
  <c r="X477" i="1"/>
  <c r="W647" i="1"/>
  <c r="X647" i="1"/>
  <c r="W648" i="1"/>
  <c r="X648" i="1"/>
  <c r="W646" i="1"/>
  <c r="X646" i="1"/>
  <c r="X651" i="1"/>
  <c r="W650" i="1"/>
  <c r="X650" i="1"/>
  <c r="W649" i="1"/>
  <c r="X649" i="1"/>
  <c r="W604" i="1"/>
  <c r="X604" i="1"/>
  <c r="W584" i="1"/>
  <c r="X584" i="1"/>
  <c r="W570" i="1"/>
  <c r="X570" i="1"/>
  <c r="W571" i="1"/>
  <c r="X571" i="1"/>
  <c r="W296" i="1"/>
  <c r="X296" i="1"/>
  <c r="U296" i="1"/>
  <c r="W506" i="1"/>
  <c r="X506" i="1"/>
  <c r="V507" i="1"/>
  <c r="W507" i="1"/>
  <c r="X507" i="1"/>
  <c r="W508" i="1"/>
  <c r="X508" i="1"/>
  <c r="D507" i="1"/>
  <c r="H507" i="1"/>
  <c r="U507" i="1" s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324" i="1"/>
  <c r="D314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342" i="1"/>
  <c r="D889" i="1"/>
  <c r="D890" i="1"/>
  <c r="D371" i="1"/>
  <c r="D372" i="1"/>
  <c r="D351" i="1"/>
  <c r="D363" i="1"/>
  <c r="D364" i="1"/>
  <c r="D893" i="1"/>
  <c r="D894" i="1"/>
  <c r="D895" i="1"/>
  <c r="D896" i="1"/>
  <c r="D17" i="1"/>
  <c r="D506" i="1"/>
  <c r="D508" i="1"/>
  <c r="D556" i="1"/>
  <c r="D519" i="1"/>
  <c r="D499" i="1"/>
  <c r="V519" i="1"/>
  <c r="V443" i="1"/>
  <c r="N17" i="1"/>
  <c r="N506" i="1"/>
  <c r="N507" i="1"/>
  <c r="N508" i="1"/>
  <c r="N556" i="1"/>
  <c r="N519" i="1"/>
  <c r="N499" i="1"/>
  <c r="N509" i="1"/>
  <c r="X505" i="1"/>
  <c r="W505" i="1"/>
  <c r="T505" i="1"/>
  <c r="N505" i="1"/>
  <c r="H505" i="1"/>
  <c r="D505" i="1"/>
  <c r="D510" i="1"/>
  <c r="H510" i="1"/>
  <c r="N510" i="1"/>
  <c r="T510" i="1"/>
  <c r="V510" i="1"/>
  <c r="W510" i="1"/>
  <c r="X510" i="1"/>
  <c r="W625" i="1"/>
  <c r="X625" i="1"/>
  <c r="N625" i="1"/>
  <c r="H626" i="1"/>
  <c r="H625" i="1"/>
  <c r="U625" i="1" s="1"/>
  <c r="N629" i="1"/>
  <c r="H593" i="1"/>
  <c r="U593" i="1" s="1"/>
  <c r="N563" i="1"/>
  <c r="N515" i="1"/>
  <c r="N516" i="1"/>
  <c r="N517" i="1"/>
  <c r="N518" i="1"/>
  <c r="N365" i="1"/>
  <c r="N366" i="1"/>
  <c r="H356" i="1"/>
  <c r="H358" i="1"/>
  <c r="H360" i="1"/>
  <c r="H362" i="1"/>
  <c r="H367" i="1"/>
  <c r="H365" i="1"/>
  <c r="H366" i="1"/>
  <c r="D365" i="1"/>
  <c r="D366" i="1"/>
  <c r="H482" i="1"/>
  <c r="H487" i="1"/>
  <c r="N487" i="1"/>
  <c r="H628" i="1"/>
  <c r="H630" i="1"/>
  <c r="H631" i="1"/>
  <c r="H632" i="1"/>
  <c r="H634" i="1"/>
  <c r="H635" i="1"/>
  <c r="H633" i="1"/>
  <c r="H605" i="1"/>
  <c r="H606" i="1"/>
  <c r="H616" i="1"/>
  <c r="H618" i="1"/>
  <c r="H622" i="1"/>
  <c r="H624" i="1"/>
  <c r="H663" i="1"/>
  <c r="H673" i="1"/>
  <c r="N320" i="1"/>
  <c r="N326" i="1"/>
  <c r="N327" i="1"/>
  <c r="N328" i="1"/>
  <c r="N329" i="1"/>
  <c r="H327" i="1"/>
  <c r="H328" i="1"/>
  <c r="H329" i="1"/>
  <c r="H418" i="1"/>
  <c r="H419" i="1"/>
  <c r="H420" i="1"/>
  <c r="H429" i="1"/>
  <c r="H430" i="1"/>
  <c r="H434" i="1"/>
  <c r="H445" i="1"/>
  <c r="H457" i="1"/>
  <c r="H458" i="1"/>
  <c r="H463" i="1"/>
  <c r="H467" i="1"/>
  <c r="H468" i="1"/>
  <c r="H469" i="1"/>
  <c r="H475" i="1"/>
  <c r="H478" i="1"/>
  <c r="H479" i="1"/>
  <c r="H489" i="1"/>
  <c r="H492" i="1"/>
  <c r="H496" i="1"/>
  <c r="H498" i="1"/>
  <c r="H500" i="1"/>
  <c r="H501" i="1"/>
  <c r="H503" i="1"/>
  <c r="H502" i="1"/>
  <c r="H504" i="1"/>
  <c r="H511" i="1"/>
  <c r="H512" i="1"/>
  <c r="H513" i="1"/>
  <c r="H514" i="1"/>
  <c r="H515" i="1"/>
  <c r="H516" i="1"/>
  <c r="H517" i="1"/>
  <c r="H556" i="1"/>
  <c r="U556" i="1" s="1"/>
  <c r="H518" i="1"/>
  <c r="H521" i="1"/>
  <c r="H522" i="1"/>
  <c r="H523" i="1"/>
  <c r="H17" i="1"/>
  <c r="H261" i="1"/>
  <c r="H262" i="1"/>
  <c r="H263" i="1"/>
  <c r="H506" i="1"/>
  <c r="U506" i="1" s="1"/>
  <c r="H271" i="1"/>
  <c r="H279" i="1"/>
  <c r="H282" i="1"/>
  <c r="H283" i="1"/>
  <c r="H284" i="1"/>
  <c r="H285" i="1"/>
  <c r="H286" i="1"/>
  <c r="H288" i="1"/>
  <c r="H287" i="1"/>
  <c r="H289" i="1"/>
  <c r="H292" i="1"/>
  <c r="H293" i="1"/>
  <c r="H298" i="1"/>
  <c r="H299" i="1"/>
  <c r="H300" i="1"/>
  <c r="H301" i="1"/>
  <c r="H306" i="1"/>
  <c r="H307" i="1"/>
  <c r="H308" i="1"/>
  <c r="H309" i="1"/>
  <c r="H310" i="1"/>
  <c r="H319" i="1"/>
  <c r="H320" i="1"/>
  <c r="H332" i="1"/>
  <c r="H340" i="1"/>
  <c r="H342" i="1"/>
  <c r="H343" i="1"/>
  <c r="H508" i="1"/>
  <c r="U508" i="1" s="1"/>
  <c r="H348" i="1"/>
  <c r="H350" i="1"/>
  <c r="H352" i="1"/>
  <c r="H368" i="1"/>
  <c r="H379" i="1"/>
  <c r="H381" i="1"/>
  <c r="H383" i="1"/>
  <c r="H386" i="1"/>
  <c r="H387" i="1"/>
  <c r="H388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97" i="1"/>
  <c r="V97" i="1" s="1"/>
  <c r="H98" i="1"/>
  <c r="V98" i="1" s="1"/>
  <c r="H100" i="1"/>
  <c r="V100" i="1" s="1"/>
  <c r="H101" i="1"/>
  <c r="V101" i="1" s="1"/>
  <c r="H102" i="1"/>
  <c r="V102" i="1" s="1"/>
  <c r="H103" i="1"/>
  <c r="V103" i="1" s="1"/>
  <c r="H104" i="1"/>
  <c r="V104" i="1" s="1"/>
  <c r="H105" i="1"/>
  <c r="V105" i="1" s="1"/>
  <c r="H106" i="1"/>
  <c r="V106" i="1" s="1"/>
  <c r="H108" i="1"/>
  <c r="V108" i="1" s="1"/>
  <c r="H109" i="1"/>
  <c r="V109" i="1" s="1"/>
  <c r="H110" i="1"/>
  <c r="V110" i="1" s="1"/>
  <c r="H111" i="1"/>
  <c r="V111" i="1" s="1"/>
  <c r="H112" i="1"/>
  <c r="V112" i="1" s="1"/>
  <c r="H113" i="1"/>
  <c r="V113" i="1" s="1"/>
  <c r="H115" i="1"/>
  <c r="V115" i="1" s="1"/>
  <c r="H116" i="1"/>
  <c r="V116" i="1" s="1"/>
  <c r="H117" i="1"/>
  <c r="V117" i="1" s="1"/>
  <c r="H118" i="1"/>
  <c r="V118" i="1" s="1"/>
  <c r="H119" i="1"/>
  <c r="V119" i="1" s="1"/>
  <c r="H120" i="1"/>
  <c r="V120" i="1" s="1"/>
  <c r="H122" i="1"/>
  <c r="H123" i="1"/>
  <c r="V123" i="1" s="1"/>
  <c r="H124" i="1"/>
  <c r="V124" i="1" s="1"/>
  <c r="H125" i="1"/>
  <c r="V125" i="1" s="1"/>
  <c r="H126" i="1"/>
  <c r="V126" i="1" s="1"/>
  <c r="H127" i="1"/>
  <c r="V127" i="1" s="1"/>
  <c r="H128" i="1"/>
  <c r="V128" i="1" s="1"/>
  <c r="H129" i="1"/>
  <c r="V129" i="1" s="1"/>
  <c r="H130" i="1"/>
  <c r="V130" i="1" s="1"/>
  <c r="H51" i="1"/>
  <c r="H52" i="1"/>
  <c r="H53" i="1"/>
  <c r="H57" i="1"/>
  <c r="H58" i="1"/>
  <c r="H60" i="1"/>
  <c r="H61" i="1"/>
  <c r="H62" i="1"/>
  <c r="H88" i="1"/>
  <c r="V88" i="1" s="1"/>
  <c r="H63" i="1"/>
  <c r="V63" i="1" s="1"/>
  <c r="H64" i="1"/>
  <c r="H65" i="1"/>
  <c r="H89" i="1"/>
  <c r="H90" i="1"/>
  <c r="H66" i="1"/>
  <c r="V66" i="1" s="1"/>
  <c r="H67" i="1"/>
  <c r="V67" i="1" s="1"/>
  <c r="H68" i="1"/>
  <c r="V68" i="1" s="1"/>
  <c r="H91" i="1"/>
  <c r="V91" i="1" s="1"/>
  <c r="H92" i="1"/>
  <c r="H93" i="1"/>
  <c r="H94" i="1"/>
  <c r="V94" i="1" s="1"/>
  <c r="H69" i="1"/>
  <c r="H70" i="1"/>
  <c r="H71" i="1"/>
  <c r="H78" i="1"/>
  <c r="H72" i="1"/>
  <c r="H73" i="1"/>
  <c r="H74" i="1"/>
  <c r="V74" i="1" s="1"/>
  <c r="H75" i="1"/>
  <c r="H76" i="1"/>
  <c r="H77" i="1"/>
  <c r="H79" i="1"/>
  <c r="H80" i="1"/>
  <c r="H83" i="1"/>
  <c r="H84" i="1"/>
  <c r="V84" i="1" s="1"/>
  <c r="H86" i="1"/>
  <c r="U86" i="1" s="1"/>
  <c r="H85" i="1"/>
  <c r="U85" i="1" s="1"/>
  <c r="H95" i="1"/>
  <c r="V95" i="1" s="1"/>
  <c r="H15" i="1"/>
  <c r="H16" i="1"/>
  <c r="H19" i="1"/>
  <c r="H21" i="1"/>
  <c r="H26" i="1"/>
  <c r="H29" i="1"/>
  <c r="H35" i="1"/>
  <c r="H37" i="1"/>
  <c r="H38" i="1"/>
  <c r="H39" i="1"/>
  <c r="H46" i="1"/>
  <c r="H47" i="1"/>
  <c r="H48" i="1"/>
  <c r="H50" i="1"/>
  <c r="W418" i="1"/>
  <c r="X418" i="1"/>
  <c r="N418" i="1"/>
  <c r="T418" i="1"/>
  <c r="D418" i="1"/>
  <c r="V378" i="1"/>
  <c r="W378" i="1"/>
  <c r="X378" i="1"/>
  <c r="V414" i="1"/>
  <c r="W414" i="1"/>
  <c r="X414" i="1"/>
  <c r="U779" i="1"/>
  <c r="V779" i="1"/>
  <c r="W779" i="1"/>
  <c r="X779" i="1"/>
  <c r="U780" i="1"/>
  <c r="V780" i="1"/>
  <c r="W780" i="1"/>
  <c r="X780" i="1"/>
  <c r="N780" i="1"/>
  <c r="T780" i="1"/>
  <c r="N779" i="1"/>
  <c r="T779" i="1"/>
  <c r="D780" i="1"/>
  <c r="D779" i="1"/>
  <c r="T313" i="1"/>
  <c r="W313" i="1"/>
  <c r="N313" i="1"/>
  <c r="X313" i="1"/>
  <c r="H313" i="1"/>
  <c r="D313" i="1"/>
  <c r="W15" i="1"/>
  <c r="X15" i="1"/>
  <c r="W16" i="1"/>
  <c r="X16" i="1"/>
  <c r="W19" i="1"/>
  <c r="X19" i="1"/>
  <c r="W21" i="1"/>
  <c r="X21" i="1"/>
  <c r="W26" i="1"/>
  <c r="X26" i="1"/>
  <c r="W29" i="1"/>
  <c r="X29" i="1"/>
  <c r="W35" i="1"/>
  <c r="X35" i="1"/>
  <c r="W37" i="1"/>
  <c r="X37" i="1"/>
  <c r="W38" i="1"/>
  <c r="X38" i="1"/>
  <c r="W39" i="1"/>
  <c r="X39" i="1"/>
  <c r="W46" i="1"/>
  <c r="X46" i="1"/>
  <c r="W47" i="1"/>
  <c r="X47" i="1"/>
  <c r="X48" i="1"/>
  <c r="W50" i="1"/>
  <c r="X50" i="1"/>
  <c r="W51" i="1"/>
  <c r="X51" i="1"/>
  <c r="W52" i="1"/>
  <c r="X52" i="1"/>
  <c r="W53" i="1"/>
  <c r="X53" i="1"/>
  <c r="W57" i="1"/>
  <c r="X57" i="1"/>
  <c r="W58" i="1"/>
  <c r="X58" i="1"/>
  <c r="W60" i="1"/>
  <c r="X60" i="1"/>
  <c r="X61" i="1"/>
  <c r="W62" i="1"/>
  <c r="X62" i="1"/>
  <c r="W88" i="1"/>
  <c r="X88" i="1"/>
  <c r="W63" i="1"/>
  <c r="X63" i="1"/>
  <c r="W64" i="1"/>
  <c r="X64" i="1"/>
  <c r="W65" i="1"/>
  <c r="X65" i="1"/>
  <c r="X89" i="1"/>
  <c r="W90" i="1"/>
  <c r="X90" i="1"/>
  <c r="W66" i="1"/>
  <c r="X66" i="1"/>
  <c r="W67" i="1"/>
  <c r="X67" i="1"/>
  <c r="W68" i="1"/>
  <c r="X68" i="1"/>
  <c r="W91" i="1"/>
  <c r="X91" i="1"/>
  <c r="X92" i="1"/>
  <c r="W93" i="1"/>
  <c r="X93" i="1"/>
  <c r="W94" i="1"/>
  <c r="X94" i="1"/>
  <c r="W69" i="1"/>
  <c r="X69" i="1"/>
  <c r="W70" i="1"/>
  <c r="X70" i="1"/>
  <c r="W71" i="1"/>
  <c r="X71" i="1"/>
  <c r="X78" i="1"/>
  <c r="W72" i="1"/>
  <c r="X72" i="1"/>
  <c r="W73" i="1"/>
  <c r="X73" i="1"/>
  <c r="W74" i="1"/>
  <c r="X74" i="1"/>
  <c r="W75" i="1"/>
  <c r="X75" i="1"/>
  <c r="W76" i="1"/>
  <c r="X76" i="1"/>
  <c r="X77" i="1"/>
  <c r="W79" i="1"/>
  <c r="X79" i="1"/>
  <c r="W80" i="1"/>
  <c r="X80" i="1"/>
  <c r="W83" i="1"/>
  <c r="X83" i="1"/>
  <c r="W84" i="1"/>
  <c r="X84" i="1"/>
  <c r="W86" i="1"/>
  <c r="X86" i="1"/>
  <c r="X85" i="1"/>
  <c r="W95" i="1"/>
  <c r="X95" i="1"/>
  <c r="W81" i="1"/>
  <c r="X81" i="1"/>
  <c r="W97" i="1"/>
  <c r="X97" i="1"/>
  <c r="W98" i="1"/>
  <c r="X98" i="1"/>
  <c r="X100" i="1"/>
  <c r="W101" i="1"/>
  <c r="X101" i="1"/>
  <c r="W102" i="1"/>
  <c r="X102" i="1"/>
  <c r="W103" i="1"/>
  <c r="X103" i="1"/>
  <c r="W104" i="1"/>
  <c r="X104" i="1"/>
  <c r="W105" i="1"/>
  <c r="X105" i="1"/>
  <c r="X106" i="1"/>
  <c r="W108" i="1"/>
  <c r="X108" i="1"/>
  <c r="W109" i="1"/>
  <c r="X109" i="1"/>
  <c r="W110" i="1"/>
  <c r="X110" i="1"/>
  <c r="W111" i="1"/>
  <c r="X111" i="1"/>
  <c r="W112" i="1"/>
  <c r="X112" i="1"/>
  <c r="X113" i="1"/>
  <c r="W114" i="1"/>
  <c r="X114" i="1"/>
  <c r="W115" i="1"/>
  <c r="X115" i="1"/>
  <c r="W116" i="1"/>
  <c r="X116" i="1"/>
  <c r="W117" i="1"/>
  <c r="X117" i="1"/>
  <c r="W118" i="1"/>
  <c r="X118" i="1"/>
  <c r="X119" i="1"/>
  <c r="W120" i="1"/>
  <c r="X120" i="1"/>
  <c r="W122" i="1"/>
  <c r="X122" i="1"/>
  <c r="W123" i="1"/>
  <c r="X123" i="1"/>
  <c r="W124" i="1"/>
  <c r="X124" i="1"/>
  <c r="X125" i="1"/>
  <c r="W126" i="1"/>
  <c r="X126" i="1"/>
  <c r="W127" i="1"/>
  <c r="X127" i="1"/>
  <c r="W128" i="1"/>
  <c r="X128" i="1"/>
  <c r="W129" i="1"/>
  <c r="X129" i="1"/>
  <c r="W130" i="1"/>
  <c r="X130" i="1"/>
  <c r="W158" i="1"/>
  <c r="X158" i="1"/>
  <c r="W159" i="1"/>
  <c r="X159" i="1"/>
  <c r="W170" i="1"/>
  <c r="X170" i="1"/>
  <c r="W174" i="1"/>
  <c r="X174" i="1"/>
  <c r="W175" i="1"/>
  <c r="X175" i="1"/>
  <c r="W176" i="1"/>
  <c r="X176" i="1"/>
  <c r="W177" i="1"/>
  <c r="X177" i="1"/>
  <c r="W178" i="1"/>
  <c r="X178" i="1"/>
  <c r="X179" i="1"/>
  <c r="W187" i="1"/>
  <c r="X187" i="1"/>
  <c r="W188" i="1"/>
  <c r="X188" i="1"/>
  <c r="W189" i="1"/>
  <c r="X189" i="1"/>
  <c r="W190" i="1"/>
  <c r="X190" i="1"/>
  <c r="W192" i="1"/>
  <c r="X192" i="1"/>
  <c r="X193" i="1"/>
  <c r="W194" i="1"/>
  <c r="X194" i="1"/>
  <c r="W195" i="1"/>
  <c r="X195" i="1"/>
  <c r="W196" i="1"/>
  <c r="X196" i="1"/>
  <c r="W205" i="1"/>
  <c r="X205" i="1"/>
  <c r="W220" i="1"/>
  <c r="X220" i="1"/>
  <c r="X224" i="1"/>
  <c r="W225" i="1"/>
  <c r="X225" i="1"/>
  <c r="W226" i="1"/>
  <c r="X226" i="1"/>
  <c r="W227" i="1"/>
  <c r="X227" i="1"/>
  <c r="W228" i="1"/>
  <c r="X228" i="1"/>
  <c r="W229" i="1"/>
  <c r="X229" i="1"/>
  <c r="X230" i="1"/>
  <c r="W231" i="1"/>
  <c r="X231" i="1"/>
  <c r="W232" i="1"/>
  <c r="X232" i="1"/>
  <c r="W233" i="1"/>
  <c r="X233" i="1"/>
  <c r="W234" i="1"/>
  <c r="X234" i="1"/>
  <c r="W235" i="1"/>
  <c r="X235" i="1"/>
  <c r="X236" i="1"/>
  <c r="W237" i="1"/>
  <c r="X237" i="1"/>
  <c r="W238" i="1"/>
  <c r="X238" i="1"/>
  <c r="W239" i="1"/>
  <c r="X239" i="1"/>
  <c r="W240" i="1"/>
  <c r="X240" i="1"/>
  <c r="W241" i="1"/>
  <c r="X241" i="1"/>
  <c r="X242" i="1"/>
  <c r="W243" i="1"/>
  <c r="X243" i="1"/>
  <c r="W244" i="1"/>
  <c r="X244" i="1"/>
  <c r="W252" i="1"/>
  <c r="X252" i="1"/>
  <c r="W253" i="1"/>
  <c r="X253" i="1"/>
  <c r="W254" i="1"/>
  <c r="X254" i="1"/>
  <c r="X260" i="1"/>
  <c r="W17" i="1"/>
  <c r="X17" i="1"/>
  <c r="W261" i="1"/>
  <c r="X261" i="1"/>
  <c r="W262" i="1"/>
  <c r="X262" i="1"/>
  <c r="W263" i="1"/>
  <c r="X263" i="1"/>
  <c r="W271" i="1"/>
  <c r="X271" i="1"/>
  <c r="W279" i="1"/>
  <c r="X279" i="1"/>
  <c r="X282" i="1"/>
  <c r="W283" i="1"/>
  <c r="X283" i="1"/>
  <c r="W284" i="1"/>
  <c r="X284" i="1"/>
  <c r="W285" i="1"/>
  <c r="X285" i="1"/>
  <c r="W286" i="1"/>
  <c r="X286" i="1"/>
  <c r="W288" i="1"/>
  <c r="X288" i="1"/>
  <c r="X287" i="1"/>
  <c r="W289" i="1"/>
  <c r="X289" i="1"/>
  <c r="W292" i="1"/>
  <c r="X292" i="1"/>
  <c r="W293" i="1"/>
  <c r="X293" i="1"/>
  <c r="W298" i="1"/>
  <c r="X298" i="1"/>
  <c r="W299" i="1"/>
  <c r="X299" i="1"/>
  <c r="W300" i="1"/>
  <c r="X300" i="1"/>
  <c r="W301" i="1"/>
  <c r="X301" i="1"/>
  <c r="W306" i="1"/>
  <c r="X306" i="1"/>
  <c r="W307" i="1"/>
  <c r="X307" i="1"/>
  <c r="W308" i="1"/>
  <c r="X308" i="1"/>
  <c r="W309" i="1"/>
  <c r="X309" i="1"/>
  <c r="X310" i="1"/>
  <c r="W319" i="1"/>
  <c r="X319" i="1"/>
  <c r="W320" i="1"/>
  <c r="X320" i="1"/>
  <c r="W332" i="1"/>
  <c r="X332" i="1"/>
  <c r="W340" i="1"/>
  <c r="X340" i="1"/>
  <c r="W342" i="1"/>
  <c r="X342" i="1"/>
  <c r="W343" i="1"/>
  <c r="X343" i="1"/>
  <c r="X348" i="1"/>
  <c r="W350" i="1"/>
  <c r="X350" i="1"/>
  <c r="W352" i="1"/>
  <c r="X352" i="1"/>
  <c r="W368" i="1"/>
  <c r="X368" i="1"/>
  <c r="W379" i="1"/>
  <c r="X379" i="1"/>
  <c r="W381" i="1"/>
  <c r="X381" i="1"/>
  <c r="W383" i="1"/>
  <c r="X383" i="1"/>
  <c r="W386" i="1"/>
  <c r="X386" i="1"/>
  <c r="W387" i="1"/>
  <c r="X387" i="1"/>
  <c r="X388" i="1"/>
  <c r="W397" i="1"/>
  <c r="X397" i="1"/>
  <c r="W398" i="1"/>
  <c r="X398" i="1"/>
  <c r="W399" i="1"/>
  <c r="X399" i="1"/>
  <c r="W400" i="1"/>
  <c r="X400" i="1"/>
  <c r="W401" i="1"/>
  <c r="X401" i="1"/>
  <c r="X402" i="1"/>
  <c r="W403" i="1"/>
  <c r="X403" i="1"/>
  <c r="W404" i="1"/>
  <c r="X404" i="1"/>
  <c r="W405" i="1"/>
  <c r="X405" i="1"/>
  <c r="W406" i="1"/>
  <c r="X406" i="1"/>
  <c r="W407" i="1"/>
  <c r="X407" i="1"/>
  <c r="X408" i="1"/>
  <c r="W409" i="1"/>
  <c r="X409" i="1"/>
  <c r="W410" i="1"/>
  <c r="X410" i="1"/>
  <c r="W411" i="1"/>
  <c r="X411" i="1"/>
  <c r="W412" i="1"/>
  <c r="X412" i="1"/>
  <c r="W413" i="1"/>
  <c r="X413" i="1"/>
  <c r="X415" i="1"/>
  <c r="W416" i="1"/>
  <c r="X416" i="1"/>
  <c r="W419" i="1"/>
  <c r="X419" i="1"/>
  <c r="W420" i="1"/>
  <c r="X420" i="1"/>
  <c r="X429" i="1"/>
  <c r="W430" i="1"/>
  <c r="X430" i="1"/>
  <c r="W434" i="1"/>
  <c r="X434" i="1"/>
  <c r="W445" i="1"/>
  <c r="X445" i="1"/>
  <c r="W457" i="1"/>
  <c r="X457" i="1"/>
  <c r="W458" i="1"/>
  <c r="X458" i="1"/>
  <c r="W463" i="1"/>
  <c r="X463" i="1"/>
  <c r="X467" i="1"/>
  <c r="W468" i="1"/>
  <c r="X468" i="1"/>
  <c r="W469" i="1"/>
  <c r="X469" i="1"/>
  <c r="W475" i="1"/>
  <c r="X475" i="1"/>
  <c r="W478" i="1"/>
  <c r="X478" i="1"/>
  <c r="X479" i="1"/>
  <c r="W482" i="1"/>
  <c r="X482" i="1"/>
  <c r="W487" i="1"/>
  <c r="X487" i="1"/>
  <c r="W488" i="1"/>
  <c r="X488" i="1"/>
  <c r="W489" i="1"/>
  <c r="X489" i="1"/>
  <c r="W492" i="1"/>
  <c r="X492" i="1"/>
  <c r="X496" i="1"/>
  <c r="W498" i="1"/>
  <c r="X498" i="1"/>
  <c r="W500" i="1"/>
  <c r="X500" i="1"/>
  <c r="W501" i="1"/>
  <c r="X501" i="1"/>
  <c r="W503" i="1"/>
  <c r="X503" i="1"/>
  <c r="X502" i="1"/>
  <c r="W504" i="1"/>
  <c r="X504" i="1"/>
  <c r="W511" i="1"/>
  <c r="X511" i="1"/>
  <c r="W512" i="1"/>
  <c r="X512" i="1"/>
  <c r="W513" i="1"/>
  <c r="X513" i="1"/>
  <c r="W514" i="1"/>
  <c r="X514" i="1"/>
  <c r="X515" i="1"/>
  <c r="W516" i="1"/>
  <c r="X516" i="1"/>
  <c r="W517" i="1"/>
  <c r="X517" i="1"/>
  <c r="W556" i="1"/>
  <c r="X556" i="1"/>
  <c r="W518" i="1"/>
  <c r="X518" i="1"/>
  <c r="W521" i="1"/>
  <c r="X521" i="1"/>
  <c r="X522" i="1"/>
  <c r="W523" i="1"/>
  <c r="X523" i="1"/>
  <c r="W532" i="1"/>
  <c r="X532" i="1"/>
  <c r="W546" i="1"/>
  <c r="X546" i="1"/>
  <c r="W547" i="1"/>
  <c r="X547" i="1"/>
  <c r="W549" i="1"/>
  <c r="X549" i="1"/>
  <c r="W551" i="1"/>
  <c r="X551" i="1"/>
  <c r="X552" i="1"/>
  <c r="W553" i="1"/>
  <c r="X553" i="1"/>
  <c r="W554" i="1"/>
  <c r="X554" i="1"/>
  <c r="W555" i="1"/>
  <c r="X555" i="1"/>
  <c r="W557" i="1"/>
  <c r="X557" i="1"/>
  <c r="X559" i="1"/>
  <c r="W560" i="1"/>
  <c r="X560" i="1"/>
  <c r="W561" i="1"/>
  <c r="X561" i="1"/>
  <c r="W563" i="1"/>
  <c r="X563" i="1"/>
  <c r="W564" i="1"/>
  <c r="X564" i="1"/>
  <c r="X568" i="1"/>
  <c r="W572" i="1"/>
  <c r="X572" i="1"/>
  <c r="W573" i="1"/>
  <c r="X573" i="1"/>
  <c r="W594" i="1"/>
  <c r="X594" i="1"/>
  <c r="W599" i="1"/>
  <c r="X599" i="1"/>
  <c r="W600" i="1"/>
  <c r="X600" i="1"/>
  <c r="X601" i="1"/>
  <c r="W602" i="1"/>
  <c r="X602" i="1"/>
  <c r="W605" i="1"/>
  <c r="X605" i="1"/>
  <c r="W606" i="1"/>
  <c r="X606" i="1"/>
  <c r="X616" i="1"/>
  <c r="W618" i="1"/>
  <c r="X618" i="1"/>
  <c r="W622" i="1"/>
  <c r="X622" i="1"/>
  <c r="X624" i="1"/>
  <c r="W628" i="1"/>
  <c r="X628" i="1"/>
  <c r="X630" i="1"/>
  <c r="W631" i="1"/>
  <c r="X631" i="1"/>
  <c r="W632" i="1"/>
  <c r="X632" i="1"/>
  <c r="W634" i="1"/>
  <c r="X634" i="1"/>
  <c r="W635" i="1"/>
  <c r="X635" i="1"/>
  <c r="W633" i="1"/>
  <c r="X633" i="1"/>
  <c r="X637" i="1"/>
  <c r="W638" i="1"/>
  <c r="X638" i="1"/>
  <c r="W641" i="1"/>
  <c r="X641" i="1"/>
  <c r="W652" i="1"/>
  <c r="X652" i="1"/>
  <c r="W653" i="1"/>
  <c r="X653" i="1"/>
  <c r="W654" i="1"/>
  <c r="X654" i="1"/>
  <c r="X655" i="1"/>
  <c r="W656" i="1"/>
  <c r="X656" i="1"/>
  <c r="W657" i="1"/>
  <c r="X657" i="1"/>
  <c r="W658" i="1"/>
  <c r="X658" i="1"/>
  <c r="W659" i="1"/>
  <c r="X659" i="1"/>
  <c r="W660" i="1"/>
  <c r="X660" i="1"/>
  <c r="X661" i="1"/>
  <c r="W662" i="1"/>
  <c r="X662" i="1"/>
  <c r="W663" i="1"/>
  <c r="X663" i="1"/>
  <c r="W664" i="1"/>
  <c r="X664" i="1"/>
  <c r="W665" i="1"/>
  <c r="X665" i="1"/>
  <c r="W666" i="1"/>
  <c r="X666" i="1"/>
  <c r="X667" i="1"/>
  <c r="W668" i="1"/>
  <c r="X668" i="1"/>
  <c r="W669" i="1"/>
  <c r="X669" i="1"/>
  <c r="W670" i="1"/>
  <c r="X670" i="1"/>
  <c r="W671" i="1"/>
  <c r="X671" i="1"/>
  <c r="X673" i="1"/>
  <c r="W675" i="1"/>
  <c r="X675" i="1"/>
  <c r="W678" i="1"/>
  <c r="X678" i="1"/>
  <c r="X679" i="1"/>
  <c r="W680" i="1"/>
  <c r="X680" i="1"/>
  <c r="W681" i="1"/>
  <c r="X681" i="1"/>
  <c r="W683" i="1"/>
  <c r="X683" i="1"/>
  <c r="W684" i="1"/>
  <c r="X684" i="1"/>
  <c r="X685" i="1"/>
  <c r="W686" i="1"/>
  <c r="X686" i="1"/>
  <c r="W688" i="1"/>
  <c r="X688" i="1"/>
  <c r="W689" i="1"/>
  <c r="X689" i="1"/>
  <c r="W690" i="1"/>
  <c r="X690" i="1"/>
  <c r="W692" i="1"/>
  <c r="X692" i="1"/>
  <c r="X694" i="1"/>
  <c r="W697" i="1"/>
  <c r="X697" i="1"/>
  <c r="W698" i="1"/>
  <c r="X698" i="1"/>
  <c r="W700" i="1"/>
  <c r="X700" i="1"/>
  <c r="X703" i="1"/>
  <c r="W704" i="1"/>
  <c r="X704" i="1"/>
  <c r="W705" i="1"/>
  <c r="X705" i="1"/>
  <c r="W96" i="1"/>
  <c r="X96" i="1"/>
  <c r="X131" i="1"/>
  <c r="W724" i="1"/>
  <c r="X724" i="1"/>
  <c r="W180" i="1"/>
  <c r="X180" i="1"/>
  <c r="X181" i="1"/>
  <c r="W184" i="1"/>
  <c r="X184" i="1"/>
  <c r="W185" i="1"/>
  <c r="X185" i="1"/>
  <c r="W186" i="1"/>
  <c r="X186" i="1"/>
  <c r="W191" i="1"/>
  <c r="X191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X203" i="1"/>
  <c r="W204" i="1"/>
  <c r="X204" i="1"/>
  <c r="W206" i="1"/>
  <c r="X206" i="1"/>
  <c r="W207" i="1"/>
  <c r="X207" i="1"/>
  <c r="W209" i="1"/>
  <c r="X209" i="1"/>
  <c r="W211" i="1"/>
  <c r="X211" i="1"/>
  <c r="X213" i="1"/>
  <c r="W214" i="1"/>
  <c r="X214" i="1"/>
  <c r="W215" i="1"/>
  <c r="X215" i="1"/>
  <c r="W216" i="1"/>
  <c r="X216" i="1"/>
  <c r="W217" i="1"/>
  <c r="X217" i="1"/>
  <c r="W219" i="1"/>
  <c r="X219" i="1"/>
  <c r="X221" i="1"/>
  <c r="W222" i="1"/>
  <c r="X222" i="1"/>
  <c r="W223" i="1"/>
  <c r="X223" i="1"/>
  <c r="W245" i="1"/>
  <c r="X245" i="1"/>
  <c r="W246" i="1"/>
  <c r="X246" i="1"/>
  <c r="W247" i="1"/>
  <c r="X247" i="1"/>
  <c r="X248" i="1"/>
  <c r="W775" i="1"/>
  <c r="X775" i="1"/>
  <c r="W255" i="1"/>
  <c r="X255" i="1"/>
  <c r="W259" i="1"/>
  <c r="X259" i="1"/>
  <c r="W264" i="1"/>
  <c r="X264" i="1"/>
  <c r="W272" i="1"/>
  <c r="X272" i="1"/>
  <c r="X273" i="1"/>
  <c r="W274" i="1"/>
  <c r="X274" i="1"/>
  <c r="W275" i="1"/>
  <c r="X275" i="1"/>
  <c r="W276" i="1"/>
  <c r="X276" i="1"/>
  <c r="W277" i="1"/>
  <c r="X277" i="1"/>
  <c r="W278" i="1"/>
  <c r="X278" i="1"/>
  <c r="X280" i="1"/>
  <c r="W290" i="1"/>
  <c r="X290" i="1"/>
  <c r="W294" i="1"/>
  <c r="X294" i="1"/>
  <c r="W297" i="1"/>
  <c r="X297" i="1"/>
  <c r="W311" i="1"/>
  <c r="X311" i="1"/>
  <c r="W312" i="1"/>
  <c r="X312" i="1"/>
  <c r="W315" i="1"/>
  <c r="X315" i="1"/>
  <c r="W321" i="1"/>
  <c r="X321" i="1"/>
  <c r="W776" i="1"/>
  <c r="X776" i="1"/>
  <c r="W326" i="1"/>
  <c r="X326" i="1"/>
  <c r="W327" i="1"/>
  <c r="X327" i="1"/>
  <c r="W328" i="1"/>
  <c r="X328" i="1"/>
  <c r="W329" i="1"/>
  <c r="X329" i="1"/>
  <c r="X333" i="1"/>
  <c r="W334" i="1"/>
  <c r="X334" i="1"/>
  <c r="W335" i="1"/>
  <c r="X335" i="1"/>
  <c r="W336" i="1"/>
  <c r="X336" i="1"/>
  <c r="W338" i="1"/>
  <c r="X338" i="1"/>
  <c r="W339" i="1"/>
  <c r="X339" i="1"/>
  <c r="W777" i="1"/>
  <c r="X777" i="1"/>
  <c r="X778" i="1"/>
  <c r="W341" i="1"/>
  <c r="X341" i="1"/>
  <c r="W344" i="1"/>
  <c r="X344" i="1"/>
  <c r="W345" i="1"/>
  <c r="X345" i="1"/>
  <c r="W347" i="1"/>
  <c r="X347" i="1"/>
  <c r="W349" i="1"/>
  <c r="X349" i="1"/>
  <c r="W356" i="1"/>
  <c r="X356" i="1"/>
  <c r="W358" i="1"/>
  <c r="X358" i="1"/>
  <c r="X360" i="1"/>
  <c r="W362" i="1"/>
  <c r="X362" i="1"/>
  <c r="W367" i="1"/>
  <c r="X367" i="1"/>
  <c r="W369" i="1"/>
  <c r="X369" i="1"/>
  <c r="W373" i="1"/>
  <c r="X373" i="1"/>
  <c r="X375" i="1"/>
  <c r="W376" i="1"/>
  <c r="X376" i="1"/>
  <c r="W417" i="1"/>
  <c r="X417" i="1"/>
  <c r="X781" i="1"/>
  <c r="W435" i="1"/>
  <c r="X435" i="1"/>
  <c r="W436" i="1"/>
  <c r="X436" i="1"/>
  <c r="W437" i="1"/>
  <c r="X437" i="1"/>
  <c r="W438" i="1"/>
  <c r="X438" i="1"/>
  <c r="W442" i="1"/>
  <c r="X442" i="1"/>
  <c r="X446" i="1"/>
  <c r="W447" i="1"/>
  <c r="X447" i="1"/>
  <c r="W448" i="1"/>
  <c r="X448" i="1"/>
  <c r="W449" i="1"/>
  <c r="X449" i="1"/>
  <c r="W450" i="1"/>
  <c r="X450" i="1"/>
  <c r="W451" i="1"/>
  <c r="X451" i="1"/>
  <c r="X452" i="1"/>
  <c r="W453" i="1"/>
  <c r="X453" i="1"/>
  <c r="X454" i="1"/>
  <c r="W455" i="1"/>
  <c r="X455" i="1"/>
  <c r="W456" i="1"/>
  <c r="X456" i="1"/>
  <c r="W459" i="1"/>
  <c r="X459" i="1"/>
  <c r="X460" i="1"/>
  <c r="W461" i="1"/>
  <c r="X461" i="1"/>
  <c r="W462" i="1"/>
  <c r="X462" i="1"/>
  <c r="W464" i="1"/>
  <c r="X464" i="1"/>
  <c r="W465" i="1"/>
  <c r="X465" i="1"/>
  <c r="W470" i="1"/>
  <c r="X470" i="1"/>
  <c r="W472" i="1"/>
  <c r="X472" i="1"/>
  <c r="X473" i="1"/>
  <c r="W474" i="1"/>
  <c r="X474" i="1"/>
  <c r="W480" i="1"/>
  <c r="X480" i="1"/>
  <c r="W481" i="1"/>
  <c r="X481" i="1"/>
  <c r="W524" i="1"/>
  <c r="X524" i="1"/>
  <c r="W525" i="1"/>
  <c r="X525" i="1"/>
  <c r="W526" i="1"/>
  <c r="X526" i="1"/>
  <c r="W527" i="1"/>
  <c r="X527" i="1"/>
  <c r="X528" i="1"/>
  <c r="W529" i="1"/>
  <c r="X529" i="1"/>
  <c r="W531" i="1"/>
  <c r="X531" i="1"/>
  <c r="W533" i="1"/>
  <c r="X533" i="1"/>
  <c r="W536" i="1"/>
  <c r="X536" i="1"/>
  <c r="X537" i="1"/>
  <c r="W538" i="1"/>
  <c r="X538" i="1"/>
  <c r="W539" i="1"/>
  <c r="X539" i="1"/>
  <c r="W540" i="1"/>
  <c r="X540" i="1"/>
  <c r="W541" i="1"/>
  <c r="X541" i="1"/>
  <c r="X542" i="1"/>
  <c r="W617" i="1"/>
  <c r="X617" i="1"/>
  <c r="W621" i="1"/>
  <c r="X621" i="1"/>
  <c r="W623" i="1"/>
  <c r="X623" i="1"/>
  <c r="W626" i="1"/>
  <c r="X626" i="1"/>
  <c r="W696" i="1"/>
  <c r="X696" i="1"/>
  <c r="W702" i="1"/>
  <c r="X702" i="1"/>
  <c r="W708" i="1"/>
  <c r="X708" i="1"/>
  <c r="W714" i="1"/>
  <c r="X714" i="1"/>
  <c r="W715" i="1"/>
  <c r="X715" i="1"/>
  <c r="W716" i="1"/>
  <c r="X716" i="1"/>
  <c r="X717" i="1"/>
  <c r="W718" i="1"/>
  <c r="X718" i="1"/>
  <c r="W719" i="1"/>
  <c r="X719" i="1"/>
  <c r="W720" i="1"/>
  <c r="X720" i="1"/>
  <c r="W721" i="1"/>
  <c r="X721" i="1"/>
  <c r="W722" i="1"/>
  <c r="X722" i="1"/>
  <c r="W173" i="1"/>
  <c r="X173" i="1"/>
  <c r="X782" i="1"/>
  <c r="W783" i="1"/>
  <c r="X783" i="1"/>
  <c r="W784" i="1"/>
  <c r="X784" i="1"/>
  <c r="W731" i="1"/>
  <c r="X731" i="1"/>
  <c r="W785" i="1"/>
  <c r="X785" i="1"/>
  <c r="W786" i="1"/>
  <c r="X786" i="1"/>
  <c r="X787" i="1"/>
  <c r="W682" i="1"/>
  <c r="X682" i="1"/>
  <c r="W788" i="1"/>
  <c r="X788" i="1"/>
  <c r="W789" i="1"/>
  <c r="X789" i="1"/>
  <c r="W790" i="1"/>
  <c r="X790" i="1"/>
  <c r="W791" i="1"/>
  <c r="X791" i="1"/>
  <c r="W792" i="1"/>
  <c r="X792" i="1"/>
  <c r="X793" i="1"/>
  <c r="W794" i="1"/>
  <c r="X794" i="1"/>
  <c r="W795" i="1"/>
  <c r="X795" i="1"/>
  <c r="W796" i="1"/>
  <c r="X796" i="1"/>
  <c r="W797" i="1"/>
  <c r="X797" i="1"/>
  <c r="W798" i="1"/>
  <c r="X798" i="1"/>
  <c r="X799" i="1"/>
  <c r="W800" i="1"/>
  <c r="X800" i="1"/>
  <c r="W801" i="1"/>
  <c r="X801" i="1"/>
  <c r="W802" i="1"/>
  <c r="X802" i="1"/>
  <c r="W803" i="1"/>
  <c r="X803" i="1"/>
  <c r="W804" i="1"/>
  <c r="X804" i="1"/>
  <c r="X805" i="1"/>
  <c r="W695" i="1"/>
  <c r="X695" i="1"/>
  <c r="W723" i="1"/>
  <c r="X723" i="1"/>
  <c r="W593" i="1"/>
  <c r="X593" i="1"/>
  <c r="W806" i="1"/>
  <c r="X806" i="1"/>
  <c r="X20" i="1"/>
  <c r="W49" i="1"/>
  <c r="X49" i="1"/>
  <c r="W55" i="1"/>
  <c r="X55" i="1"/>
  <c r="X172" i="1"/>
  <c r="W812" i="1"/>
  <c r="X812" i="1"/>
  <c r="W813" i="1"/>
  <c r="X813" i="1"/>
  <c r="X818" i="1"/>
  <c r="W819" i="1"/>
  <c r="X819" i="1"/>
  <c r="W820" i="1"/>
  <c r="X820" i="1"/>
  <c r="W821" i="1"/>
  <c r="X821" i="1"/>
  <c r="W822" i="1"/>
  <c r="X822" i="1"/>
  <c r="W823" i="1"/>
  <c r="X823" i="1"/>
  <c r="X824" i="1"/>
  <c r="W603" i="1"/>
  <c r="X603" i="1"/>
  <c r="W562" i="1"/>
  <c r="X562" i="1"/>
  <c r="W825" i="1"/>
  <c r="X825" i="1"/>
  <c r="W826" i="1"/>
  <c r="X826" i="1"/>
  <c r="X304" i="1"/>
  <c r="W305" i="1"/>
  <c r="X305" i="1"/>
  <c r="W302" i="1"/>
  <c r="X302" i="1"/>
  <c r="W827" i="1"/>
  <c r="X827" i="1"/>
  <c r="W828" i="1"/>
  <c r="X828" i="1"/>
  <c r="W586" i="1"/>
  <c r="X586" i="1"/>
  <c r="W829" i="1"/>
  <c r="X829" i="1"/>
  <c r="X830" i="1"/>
  <c r="W831" i="1"/>
  <c r="X831" i="1"/>
  <c r="W832" i="1"/>
  <c r="X832" i="1"/>
  <c r="W833" i="1"/>
  <c r="X833" i="1"/>
  <c r="W834" i="1"/>
  <c r="X834" i="1"/>
  <c r="W835" i="1"/>
  <c r="X835" i="1"/>
  <c r="X836" i="1"/>
  <c r="W837" i="1"/>
  <c r="X837" i="1"/>
  <c r="W838" i="1"/>
  <c r="X838" i="1"/>
  <c r="W839" i="1"/>
  <c r="X839" i="1"/>
  <c r="W840" i="1"/>
  <c r="X840" i="1"/>
  <c r="W841" i="1"/>
  <c r="X841" i="1"/>
  <c r="X842" i="1"/>
  <c r="W843" i="1"/>
  <c r="X843" i="1"/>
  <c r="W844" i="1"/>
  <c r="X844" i="1"/>
  <c r="W845" i="1"/>
  <c r="X845" i="1"/>
  <c r="W846" i="1"/>
  <c r="X846" i="1"/>
  <c r="W847" i="1"/>
  <c r="X847" i="1"/>
  <c r="X848" i="1"/>
  <c r="W849" i="1"/>
  <c r="X849" i="1"/>
  <c r="W850" i="1"/>
  <c r="X850" i="1"/>
  <c r="W851" i="1"/>
  <c r="X851" i="1"/>
  <c r="W852" i="1"/>
  <c r="X852" i="1"/>
  <c r="W853" i="1"/>
  <c r="X853" i="1"/>
  <c r="X854" i="1"/>
  <c r="W855" i="1"/>
  <c r="X855" i="1"/>
  <c r="W856" i="1"/>
  <c r="X856" i="1"/>
  <c r="W857" i="1"/>
  <c r="X857" i="1"/>
  <c r="W858" i="1"/>
  <c r="X858" i="1"/>
  <c r="W859" i="1"/>
  <c r="X859" i="1"/>
  <c r="X860" i="1"/>
  <c r="W861" i="1"/>
  <c r="X861" i="1"/>
  <c r="W862" i="1"/>
  <c r="X862" i="1"/>
  <c r="W863" i="1"/>
  <c r="X863" i="1"/>
  <c r="W864" i="1"/>
  <c r="X864" i="1"/>
  <c r="W865" i="1"/>
  <c r="X865" i="1"/>
  <c r="X866" i="1"/>
  <c r="W867" i="1"/>
  <c r="X867" i="1"/>
  <c r="W868" i="1"/>
  <c r="X868" i="1"/>
  <c r="W869" i="1"/>
  <c r="X869" i="1"/>
  <c r="W870" i="1"/>
  <c r="X870" i="1"/>
  <c r="W871" i="1"/>
  <c r="X871" i="1"/>
  <c r="X872" i="1"/>
  <c r="W873" i="1"/>
  <c r="X873" i="1"/>
  <c r="W874" i="1"/>
  <c r="X874" i="1"/>
  <c r="W875" i="1"/>
  <c r="X875" i="1"/>
  <c r="W876" i="1"/>
  <c r="X876" i="1"/>
  <c r="W877" i="1"/>
  <c r="X877" i="1"/>
  <c r="X878" i="1"/>
  <c r="W879" i="1"/>
  <c r="X879" i="1"/>
  <c r="W880" i="1"/>
  <c r="X880" i="1"/>
  <c r="W881" i="1"/>
  <c r="X881" i="1"/>
  <c r="W882" i="1"/>
  <c r="X882" i="1"/>
  <c r="W883" i="1"/>
  <c r="X883" i="1"/>
  <c r="X884" i="1"/>
  <c r="W885" i="1"/>
  <c r="X885" i="1"/>
  <c r="W886" i="1"/>
  <c r="X886" i="1"/>
  <c r="W887" i="1"/>
  <c r="W888" i="1"/>
  <c r="X888" i="1"/>
  <c r="W371" i="1"/>
  <c r="X371" i="1"/>
  <c r="W363" i="1"/>
  <c r="X363" i="1"/>
  <c r="W674" i="1"/>
  <c r="X674" i="1"/>
  <c r="W676" i="1"/>
  <c r="X676" i="1"/>
  <c r="W677" i="1"/>
  <c r="X677" i="1"/>
  <c r="W121" i="1"/>
  <c r="X121" i="1"/>
  <c r="W59" i="1"/>
  <c r="X59" i="1"/>
  <c r="W138" i="1"/>
  <c r="X138" i="1"/>
  <c r="X324" i="1"/>
  <c r="W314" i="1"/>
  <c r="X314" i="1"/>
  <c r="W364" i="1"/>
  <c r="X364" i="1"/>
  <c r="X372" i="1"/>
  <c r="W351" i="1"/>
  <c r="X351" i="1"/>
  <c r="W431" i="1"/>
  <c r="X431" i="1"/>
  <c r="X357" i="1"/>
  <c r="W725" i="1"/>
  <c r="X725" i="1"/>
  <c r="X726" i="1"/>
  <c r="W727" i="1"/>
  <c r="X727" i="1"/>
  <c r="W728" i="1"/>
  <c r="X728" i="1"/>
  <c r="W476" i="1"/>
  <c r="X476" i="1"/>
  <c r="W729" i="1"/>
  <c r="X729" i="1"/>
  <c r="W730" i="1"/>
  <c r="X730" i="1"/>
  <c r="X587" i="1"/>
  <c r="W588" i="1"/>
  <c r="X588" i="1"/>
  <c r="W574" i="1"/>
  <c r="X574" i="1"/>
  <c r="X575" i="1"/>
  <c r="W576" i="1"/>
  <c r="X576" i="1"/>
  <c r="W579" i="1"/>
  <c r="X579" i="1"/>
  <c r="W582" i="1"/>
  <c r="X582" i="1"/>
  <c r="W627" i="1"/>
  <c r="X627" i="1"/>
  <c r="W629" i="1"/>
  <c r="X629" i="1"/>
  <c r="W672" i="1"/>
  <c r="X672" i="1"/>
  <c r="W45" i="1"/>
  <c r="X45" i="1"/>
  <c r="W28" i="1"/>
  <c r="X28" i="1"/>
  <c r="W18" i="1"/>
  <c r="X18" i="1"/>
  <c r="X40" i="1"/>
  <c r="W41" i="1"/>
  <c r="X41" i="1"/>
  <c r="W43" i="1"/>
  <c r="X43" i="1"/>
  <c r="W31" i="1"/>
  <c r="X31" i="1"/>
  <c r="W33" i="1"/>
  <c r="X33" i="1"/>
  <c r="X32" i="1"/>
  <c r="X54" i="1"/>
  <c r="W168" i="1"/>
  <c r="X168" i="1"/>
  <c r="W519" i="1"/>
  <c r="X519" i="1"/>
  <c r="D329" i="1"/>
  <c r="D328" i="1"/>
  <c r="D327" i="1"/>
  <c r="N605" i="1"/>
  <c r="T605" i="1"/>
  <c r="V159" i="1"/>
  <c r="T159" i="1"/>
  <c r="N159" i="1"/>
  <c r="H159" i="1"/>
  <c r="D16" i="1"/>
  <c r="D15" i="1"/>
  <c r="N673" i="1"/>
  <c r="N458" i="1"/>
  <c r="D78" i="1"/>
  <c r="N50" i="1"/>
  <c r="T50" i="1"/>
  <c r="D50" i="1"/>
  <c r="N35" i="1"/>
  <c r="T35" i="1"/>
  <c r="D35" i="1"/>
  <c r="N39" i="1"/>
  <c r="T39" i="1"/>
  <c r="D39" i="1"/>
  <c r="N53" i="1"/>
  <c r="T53" i="1"/>
  <c r="D53" i="1"/>
  <c r="N342" i="1"/>
  <c r="T342" i="1"/>
  <c r="N593" i="1"/>
  <c r="N514" i="1"/>
  <c r="T514" i="1"/>
  <c r="V514" i="1"/>
  <c r="T48" i="1"/>
  <c r="T47" i="1"/>
  <c r="V58" i="1"/>
  <c r="T52" i="1"/>
  <c r="T58" i="1"/>
  <c r="T60" i="1"/>
  <c r="T61" i="1"/>
  <c r="T62" i="1"/>
  <c r="T74" i="1"/>
  <c r="T80" i="1"/>
  <c r="D487" i="1"/>
  <c r="H563" i="1"/>
  <c r="U563" i="1" s="1"/>
  <c r="D458" i="1"/>
  <c r="D593" i="1"/>
  <c r="D563" i="1"/>
  <c r="N496" i="1"/>
  <c r="T496" i="1"/>
  <c r="V496" i="1"/>
  <c r="N504" i="1"/>
  <c r="T504" i="1"/>
  <c r="V504" i="1"/>
  <c r="D504" i="1"/>
  <c r="N633" i="1"/>
  <c r="D95" i="1"/>
  <c r="D94" i="1"/>
  <c r="D93" i="1"/>
  <c r="D92" i="1"/>
  <c r="D91" i="1"/>
  <c r="D90" i="1"/>
  <c r="D89" i="1"/>
  <c r="D88" i="1"/>
  <c r="D85" i="1"/>
  <c r="D86" i="1"/>
  <c r="D83" i="1"/>
  <c r="D84" i="1"/>
  <c r="D79" i="1"/>
  <c r="D77" i="1"/>
  <c r="D76" i="1"/>
  <c r="D75" i="1"/>
  <c r="D73" i="1"/>
  <c r="D69" i="1"/>
  <c r="D71" i="1"/>
  <c r="T230" i="1"/>
  <c r="V230" i="1"/>
  <c r="H230" i="1"/>
  <c r="D230" i="1"/>
  <c r="T228" i="1"/>
  <c r="H228" i="1"/>
  <c r="D228" i="1"/>
  <c r="V196" i="1"/>
  <c r="T196" i="1"/>
  <c r="N196" i="1"/>
  <c r="H196" i="1"/>
  <c r="D196" i="1"/>
  <c r="N195" i="1"/>
  <c r="T195" i="1"/>
  <c r="H195" i="1"/>
  <c r="D195" i="1"/>
  <c r="D496" i="1"/>
  <c r="D633" i="1"/>
  <c r="D673" i="1"/>
  <c r="D663" i="1"/>
  <c r="D516" i="1"/>
  <c r="D517" i="1"/>
  <c r="D518" i="1"/>
  <c r="D605" i="1"/>
  <c r="D515" i="1"/>
  <c r="D514" i="1"/>
  <c r="N469" i="1"/>
  <c r="N468" i="1"/>
  <c r="D469" i="1"/>
  <c r="D468" i="1"/>
  <c r="N48" i="1"/>
  <c r="N47" i="1"/>
  <c r="D48" i="1"/>
  <c r="D47" i="1"/>
  <c r="V387" i="1"/>
  <c r="T387" i="1"/>
  <c r="N387" i="1"/>
  <c r="T386" i="1"/>
  <c r="N386" i="1"/>
  <c r="D387" i="1"/>
  <c r="D386" i="1"/>
  <c r="N131" i="1"/>
  <c r="D131" i="1"/>
  <c r="V447" i="1"/>
  <c r="T447" i="1"/>
  <c r="H447" i="1"/>
  <c r="N447" i="1"/>
  <c r="D447" i="1"/>
  <c r="H462" i="1"/>
  <c r="T462" i="1"/>
  <c r="N462" i="1"/>
  <c r="D462" i="1"/>
  <c r="V461" i="1"/>
  <c r="T461" i="1"/>
  <c r="H461" i="1"/>
  <c r="N461" i="1"/>
  <c r="D461" i="1"/>
  <c r="T320" i="1"/>
  <c r="T319" i="1"/>
  <c r="V320" i="1"/>
  <c r="N319" i="1"/>
  <c r="V450" i="1"/>
  <c r="H450" i="1"/>
  <c r="T450" i="1"/>
  <c r="N450" i="1"/>
  <c r="D450" i="1"/>
  <c r="V455" i="1"/>
  <c r="H455" i="1"/>
  <c r="T455" i="1"/>
  <c r="N455" i="1"/>
  <c r="D455" i="1"/>
  <c r="V451" i="1"/>
  <c r="H451" i="1"/>
  <c r="T451" i="1"/>
  <c r="N451" i="1"/>
  <c r="D451" i="1"/>
  <c r="H454" i="1"/>
  <c r="T454" i="1"/>
  <c r="H452" i="1"/>
  <c r="T452" i="1"/>
  <c r="T453" i="1"/>
  <c r="H453" i="1"/>
  <c r="V452" i="1"/>
  <c r="V453" i="1"/>
  <c r="V454" i="1"/>
  <c r="V456" i="1"/>
  <c r="N452" i="1"/>
  <c r="D452" i="1"/>
  <c r="T410" i="1"/>
  <c r="V411" i="1"/>
  <c r="T411" i="1"/>
  <c r="N411" i="1"/>
  <c r="D411" i="1"/>
  <c r="V410" i="1"/>
  <c r="N410" i="1"/>
  <c r="D410" i="1"/>
  <c r="X14" i="1"/>
  <c r="J887" i="1"/>
  <c r="X887" i="1" s="1"/>
  <c r="X171" i="1"/>
  <c r="X331" i="1"/>
  <c r="X330" i="1"/>
  <c r="X377" i="1"/>
  <c r="X619" i="1"/>
  <c r="X620" i="1"/>
  <c r="X99" i="1"/>
  <c r="X30" i="1"/>
  <c r="X495" i="1"/>
  <c r="X497" i="1"/>
  <c r="X258" i="1"/>
  <c r="X267" i="1"/>
  <c r="X693" i="1"/>
  <c r="X466" i="1"/>
  <c r="X316" i="1"/>
  <c r="X317" i="1"/>
  <c r="X323" i="1"/>
  <c r="X325" i="1"/>
  <c r="X346" i="1"/>
  <c r="X565" i="1"/>
  <c r="X566" i="1"/>
  <c r="X567" i="1"/>
  <c r="X811" i="1"/>
  <c r="X772" i="1"/>
  <c r="X132" i="1"/>
  <c r="X133" i="1"/>
  <c r="X134" i="1"/>
  <c r="X135" i="1"/>
  <c r="X136" i="1"/>
  <c r="X137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421" i="1"/>
  <c r="X160" i="1"/>
  <c r="X161" i="1"/>
  <c r="X422" i="1"/>
  <c r="X162" i="1"/>
  <c r="X163" i="1"/>
  <c r="X164" i="1"/>
  <c r="X165" i="1"/>
  <c r="X166" i="1"/>
  <c r="X167" i="1"/>
  <c r="X423" i="1"/>
  <c r="X424" i="1"/>
  <c r="X425" i="1"/>
  <c r="X426" i="1"/>
  <c r="X427" i="1"/>
  <c r="X428" i="1"/>
  <c r="X22" i="1"/>
  <c r="X23" i="1"/>
  <c r="X27" i="1"/>
  <c r="X569" i="1"/>
  <c r="X577" i="1"/>
  <c r="X520" i="1"/>
  <c r="X439" i="1"/>
  <c r="X440" i="1"/>
  <c r="X441" i="1"/>
  <c r="X444" i="1"/>
  <c r="X589" i="1"/>
  <c r="X612" i="1"/>
  <c r="X578" i="1"/>
  <c r="X581" i="1"/>
  <c r="X583" i="1"/>
  <c r="X611" i="1"/>
  <c r="X613" i="1"/>
  <c r="X590" i="1"/>
  <c r="X585" i="1"/>
  <c r="X738" i="1"/>
  <c r="X770" i="1"/>
  <c r="X771" i="1"/>
  <c r="X769" i="1"/>
  <c r="X809" i="1"/>
  <c r="X810" i="1"/>
  <c r="X773" i="1"/>
  <c r="X817" i="1"/>
  <c r="X807" i="1"/>
  <c r="X808" i="1"/>
  <c r="X814" i="1"/>
  <c r="X759" i="1"/>
  <c r="X8" i="1"/>
  <c r="X7" i="1"/>
  <c r="X765" i="1"/>
  <c r="X768" i="1"/>
  <c r="X892" i="1"/>
  <c r="X891" i="1"/>
  <c r="X816" i="1"/>
  <c r="X815" i="1"/>
  <c r="X744" i="1"/>
  <c r="X535" i="1"/>
  <c r="X534" i="1"/>
  <c r="X709" i="1"/>
  <c r="X713" i="1"/>
  <c r="X736" i="1"/>
  <c r="X735" i="1"/>
  <c r="X712" i="1"/>
  <c r="X711" i="1"/>
  <c r="X355" i="1"/>
  <c r="X354" i="1"/>
  <c r="X322" i="1"/>
  <c r="X493" i="1"/>
  <c r="X494" i="1"/>
  <c r="X596" i="1"/>
  <c r="X597" i="1"/>
  <c r="X598" i="1"/>
  <c r="X595" i="1"/>
  <c r="X609" i="1"/>
  <c r="X610" i="1"/>
  <c r="X591" i="1"/>
  <c r="X592" i="1"/>
  <c r="X732" i="1"/>
  <c r="X733" i="1"/>
  <c r="X734" i="1"/>
  <c r="X615" i="1"/>
  <c r="X608" i="1"/>
  <c r="X558" i="1"/>
  <c r="X550" i="1"/>
  <c r="X432" i="1"/>
  <c r="X433" i="1"/>
  <c r="X169" i="1"/>
  <c r="X9" i="1"/>
  <c r="X10" i="1"/>
  <c r="X3" i="1"/>
  <c r="X4" i="1"/>
  <c r="X5" i="1"/>
  <c r="X2" i="1"/>
  <c r="X6" i="1"/>
  <c r="X12" i="1"/>
  <c r="X13" i="1"/>
  <c r="X36" i="1"/>
  <c r="X25" i="1"/>
  <c r="X34" i="1"/>
  <c r="X42" i="1"/>
  <c r="X56" i="1"/>
  <c r="X44" i="1"/>
  <c r="X491" i="1"/>
  <c r="X607" i="1"/>
  <c r="X748" i="1"/>
  <c r="X758" i="1"/>
  <c r="X756" i="1"/>
  <c r="X750" i="1"/>
  <c r="X749" i="1"/>
  <c r="X751" i="1"/>
  <c r="X747" i="1"/>
  <c r="X743" i="1"/>
  <c r="X763" i="1"/>
  <c r="X767" i="1"/>
  <c r="X766" i="1"/>
  <c r="X762" i="1"/>
  <c r="X760" i="1"/>
  <c r="X757" i="1"/>
  <c r="X707" i="1"/>
  <c r="X742" i="1"/>
  <c r="X754" i="1"/>
  <c r="X741" i="1"/>
  <c r="X774" i="1"/>
  <c r="X755" i="1"/>
  <c r="X737" i="1"/>
  <c r="X740" i="1"/>
  <c r="X745" i="1"/>
  <c r="X746" i="1"/>
  <c r="X739" i="1"/>
  <c r="X753" i="1"/>
  <c r="X752" i="1"/>
  <c r="X761" i="1"/>
  <c r="X764" i="1"/>
  <c r="X380" i="1"/>
  <c r="X382" i="1"/>
  <c r="X384" i="1"/>
  <c r="X385" i="1"/>
  <c r="W331" i="1"/>
  <c r="W330" i="1"/>
  <c r="W377" i="1"/>
  <c r="W619" i="1"/>
  <c r="W620" i="1"/>
  <c r="W30" i="1"/>
  <c r="W495" i="1"/>
  <c r="W497" i="1"/>
  <c r="W267" i="1"/>
  <c r="W693" i="1"/>
  <c r="W466" i="1"/>
  <c r="W316" i="1"/>
  <c r="W323" i="1"/>
  <c r="W325" i="1"/>
  <c r="W346" i="1"/>
  <c r="W565" i="1"/>
  <c r="W566" i="1"/>
  <c r="W567" i="1"/>
  <c r="W811" i="1"/>
  <c r="W772" i="1"/>
  <c r="W132" i="1"/>
  <c r="W134" i="1"/>
  <c r="W135" i="1"/>
  <c r="W136" i="1"/>
  <c r="W137" i="1"/>
  <c r="W140" i="1"/>
  <c r="W141" i="1"/>
  <c r="W142" i="1"/>
  <c r="W143" i="1"/>
  <c r="W144" i="1"/>
  <c r="W146" i="1"/>
  <c r="W147" i="1"/>
  <c r="W148" i="1"/>
  <c r="W149" i="1"/>
  <c r="W150" i="1"/>
  <c r="W152" i="1"/>
  <c r="W153" i="1"/>
  <c r="W154" i="1"/>
  <c r="W155" i="1"/>
  <c r="W156" i="1"/>
  <c r="W421" i="1"/>
  <c r="W160" i="1"/>
  <c r="W161" i="1"/>
  <c r="W422" i="1"/>
  <c r="W162" i="1"/>
  <c r="W164" i="1"/>
  <c r="W165" i="1"/>
  <c r="W166" i="1"/>
  <c r="W167" i="1"/>
  <c r="W423" i="1"/>
  <c r="W425" i="1"/>
  <c r="W426" i="1"/>
  <c r="W427" i="1"/>
  <c r="W428" i="1"/>
  <c r="W22" i="1"/>
  <c r="W27" i="1"/>
  <c r="W569" i="1"/>
  <c r="W577" i="1"/>
  <c r="W439" i="1"/>
  <c r="W440" i="1"/>
  <c r="W441" i="1"/>
  <c r="W589" i="1"/>
  <c r="W612" i="1"/>
  <c r="W578" i="1"/>
  <c r="W581" i="1"/>
  <c r="W583" i="1"/>
  <c r="W613" i="1"/>
  <c r="W590" i="1"/>
  <c r="W585" i="1"/>
  <c r="W738" i="1"/>
  <c r="W770" i="1"/>
  <c r="W771" i="1"/>
  <c r="W769" i="1"/>
  <c r="W809" i="1"/>
  <c r="W810" i="1"/>
  <c r="W817" i="1"/>
  <c r="W807" i="1"/>
  <c r="W808" i="1"/>
  <c r="W814" i="1"/>
  <c r="W759" i="1"/>
  <c r="W7" i="1"/>
  <c r="W765" i="1"/>
  <c r="W768" i="1"/>
  <c r="W892" i="1"/>
  <c r="W891" i="1"/>
  <c r="W815" i="1"/>
  <c r="W744" i="1"/>
  <c r="W535" i="1"/>
  <c r="W534" i="1"/>
  <c r="W709" i="1"/>
  <c r="W736" i="1"/>
  <c r="W735" i="1"/>
  <c r="W712" i="1"/>
  <c r="W711" i="1"/>
  <c r="W354" i="1"/>
  <c r="W322" i="1"/>
  <c r="W493" i="1"/>
  <c r="W596" i="1"/>
  <c r="W597" i="1"/>
  <c r="W598" i="1"/>
  <c r="W595" i="1"/>
  <c r="W609" i="1"/>
  <c r="W591" i="1"/>
  <c r="W592" i="1"/>
  <c r="W732" i="1"/>
  <c r="W733" i="1"/>
  <c r="W734" i="1"/>
  <c r="W608" i="1"/>
  <c r="W558" i="1"/>
  <c r="W550" i="1"/>
  <c r="W432" i="1"/>
  <c r="W433" i="1"/>
  <c r="W9" i="1"/>
  <c r="W10" i="1"/>
  <c r="W3" i="1"/>
  <c r="W4" i="1"/>
  <c r="W5" i="1"/>
  <c r="W6" i="1"/>
  <c r="W12" i="1"/>
  <c r="W13" i="1"/>
  <c r="W36" i="1"/>
  <c r="W25" i="1"/>
  <c r="W34" i="1"/>
  <c r="W42" i="1"/>
  <c r="W56" i="1"/>
  <c r="W44" i="1"/>
  <c r="W491" i="1"/>
  <c r="W607" i="1"/>
  <c r="W748" i="1"/>
  <c r="W758" i="1"/>
  <c r="W756" i="1"/>
  <c r="W750" i="1"/>
  <c r="W749" i="1"/>
  <c r="W751" i="1"/>
  <c r="W747" i="1"/>
  <c r="W743" i="1"/>
  <c r="W763" i="1"/>
  <c r="W767" i="1"/>
  <c r="W766" i="1"/>
  <c r="W762" i="1"/>
  <c r="W760" i="1"/>
  <c r="W757" i="1"/>
  <c r="W707" i="1"/>
  <c r="W742" i="1"/>
  <c r="W754" i="1"/>
  <c r="W741" i="1"/>
  <c r="W774" i="1"/>
  <c r="W755" i="1"/>
  <c r="W737" i="1"/>
  <c r="W740" i="1"/>
  <c r="W745" i="1"/>
  <c r="W746" i="1"/>
  <c r="W739" i="1"/>
  <c r="W753" i="1"/>
  <c r="W752" i="1"/>
  <c r="W761" i="1"/>
  <c r="W764" i="1"/>
  <c r="W380" i="1"/>
  <c r="W382" i="1"/>
  <c r="W384" i="1"/>
  <c r="W385" i="1"/>
  <c r="V601" i="1"/>
  <c r="T601" i="1"/>
  <c r="N601" i="1"/>
  <c r="H601" i="1"/>
  <c r="D601" i="1"/>
  <c r="V602" i="1"/>
  <c r="T602" i="1"/>
  <c r="N602" i="1"/>
  <c r="H602" i="1"/>
  <c r="D602" i="1"/>
  <c r="V662" i="1"/>
  <c r="T662" i="1"/>
  <c r="N662" i="1"/>
  <c r="H662" i="1"/>
  <c r="D662" i="1"/>
  <c r="V661" i="1"/>
  <c r="T661" i="1"/>
  <c r="N661" i="1"/>
  <c r="H661" i="1"/>
  <c r="D661" i="1"/>
  <c r="V660" i="1"/>
  <c r="T660" i="1"/>
  <c r="H660" i="1"/>
  <c r="N660" i="1"/>
  <c r="D660" i="1"/>
  <c r="V659" i="1"/>
  <c r="T659" i="1"/>
  <c r="N659" i="1"/>
  <c r="H659" i="1"/>
  <c r="D659" i="1"/>
  <c r="V671" i="1"/>
  <c r="T671" i="1"/>
  <c r="N671" i="1"/>
  <c r="H671" i="1"/>
  <c r="D671" i="1"/>
  <c r="V670" i="1"/>
  <c r="T670" i="1"/>
  <c r="N670" i="1"/>
  <c r="H670" i="1"/>
  <c r="D670" i="1"/>
  <c r="H657" i="1"/>
  <c r="D657" i="1"/>
  <c r="V667" i="1"/>
  <c r="T667" i="1"/>
  <c r="N667" i="1"/>
  <c r="H667" i="1"/>
  <c r="D667" i="1"/>
  <c r="V665" i="1"/>
  <c r="T665" i="1"/>
  <c r="N665" i="1"/>
  <c r="H665" i="1"/>
  <c r="D665" i="1"/>
  <c r="D666" i="1"/>
  <c r="H666" i="1"/>
  <c r="N666" i="1"/>
  <c r="T666" i="1"/>
  <c r="V666" i="1"/>
  <c r="D564" i="1"/>
  <c r="D568" i="1"/>
  <c r="D561" i="1"/>
  <c r="D562" i="1"/>
  <c r="D573" i="1"/>
  <c r="D825" i="1"/>
  <c r="D826" i="1"/>
  <c r="D304" i="1"/>
  <c r="D305" i="1"/>
  <c r="D302" i="1"/>
  <c r="D827" i="1"/>
  <c r="D828" i="1"/>
  <c r="D586" i="1"/>
  <c r="D829" i="1"/>
  <c r="D830" i="1"/>
  <c r="D831" i="1"/>
  <c r="D818" i="1"/>
  <c r="D819" i="1"/>
  <c r="D513" i="1"/>
  <c r="D820" i="1"/>
  <c r="D482" i="1"/>
  <c r="D523" i="1"/>
  <c r="D503" i="1"/>
  <c r="D821" i="1"/>
  <c r="D822" i="1"/>
  <c r="D823" i="1"/>
  <c r="D824" i="1"/>
  <c r="D813" i="1"/>
  <c r="D19" i="1"/>
  <c r="D20" i="1"/>
  <c r="D26" i="1"/>
  <c r="D38" i="1"/>
  <c r="D49" i="1"/>
  <c r="D51" i="1"/>
  <c r="D55" i="1"/>
  <c r="D57" i="1"/>
  <c r="D812" i="1"/>
  <c r="D806" i="1"/>
  <c r="D560" i="1"/>
  <c r="D695" i="1"/>
  <c r="D723" i="1"/>
  <c r="D803" i="1"/>
  <c r="D804" i="1"/>
  <c r="D805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790" i="1"/>
  <c r="D789" i="1"/>
  <c r="D788" i="1"/>
  <c r="D14" i="1"/>
  <c r="D21" i="1"/>
  <c r="D29" i="1"/>
  <c r="D37" i="1"/>
  <c r="D46" i="1"/>
  <c r="D52" i="1"/>
  <c r="D58" i="1"/>
  <c r="D192" i="1"/>
  <c r="D205" i="1"/>
  <c r="D220" i="1"/>
  <c r="D224" i="1"/>
  <c r="D233" i="1"/>
  <c r="D244" i="1"/>
  <c r="D252" i="1"/>
  <c r="D271" i="1"/>
  <c r="D279" i="1"/>
  <c r="D282" i="1"/>
  <c r="D289" i="1"/>
  <c r="D292" i="1"/>
  <c r="D293" i="1"/>
  <c r="D301" i="1"/>
  <c r="D306" i="1"/>
  <c r="D307" i="1"/>
  <c r="D308" i="1"/>
  <c r="D309" i="1"/>
  <c r="D332" i="1"/>
  <c r="D350" i="1"/>
  <c r="D352" i="1"/>
  <c r="D368" i="1"/>
  <c r="D379" i="1"/>
  <c r="D388" i="1"/>
  <c r="D434" i="1"/>
  <c r="D445" i="1"/>
  <c r="D457" i="1"/>
  <c r="D467" i="1"/>
  <c r="D475" i="1"/>
  <c r="D488" i="1"/>
  <c r="D501" i="1"/>
  <c r="D512" i="1"/>
  <c r="D521" i="1"/>
  <c r="D532" i="1"/>
  <c r="D546" i="1"/>
  <c r="D547" i="1"/>
  <c r="D549" i="1"/>
  <c r="D551" i="1"/>
  <c r="D552" i="1"/>
  <c r="D553" i="1"/>
  <c r="D554" i="1"/>
  <c r="D555" i="1"/>
  <c r="D557" i="1"/>
  <c r="D559" i="1"/>
  <c r="D599" i="1"/>
  <c r="D600" i="1"/>
  <c r="D606" i="1"/>
  <c r="D616" i="1"/>
  <c r="D622" i="1"/>
  <c r="D630" i="1"/>
  <c r="D631" i="1"/>
  <c r="D634" i="1"/>
  <c r="D635" i="1"/>
  <c r="D637" i="1"/>
  <c r="D638" i="1"/>
  <c r="D652" i="1"/>
  <c r="D654" i="1"/>
  <c r="D664" i="1"/>
  <c r="D675" i="1"/>
  <c r="D678" i="1"/>
  <c r="D680" i="1"/>
  <c r="D681" i="1"/>
  <c r="D683" i="1"/>
  <c r="D684" i="1"/>
  <c r="D685" i="1"/>
  <c r="D686" i="1"/>
  <c r="D688" i="1"/>
  <c r="D690" i="1"/>
  <c r="D689" i="1"/>
  <c r="D692" i="1"/>
  <c r="D694" i="1"/>
  <c r="D700" i="1"/>
  <c r="D704" i="1"/>
  <c r="D703" i="1"/>
  <c r="D179" i="1"/>
  <c r="D180" i="1"/>
  <c r="D181" i="1"/>
  <c r="D184" i="1"/>
  <c r="D185" i="1"/>
  <c r="D186" i="1"/>
  <c r="D187" i="1"/>
  <c r="D188" i="1"/>
  <c r="D189" i="1"/>
  <c r="D191" i="1"/>
  <c r="D193" i="1"/>
  <c r="D194" i="1"/>
  <c r="D197" i="1"/>
  <c r="D198" i="1"/>
  <c r="D199" i="1"/>
  <c r="D200" i="1"/>
  <c r="D201" i="1"/>
  <c r="D202" i="1"/>
  <c r="D203" i="1"/>
  <c r="D204" i="1"/>
  <c r="D206" i="1"/>
  <c r="D207" i="1"/>
  <c r="D209" i="1"/>
  <c r="D211" i="1"/>
  <c r="D213" i="1"/>
  <c r="D214" i="1"/>
  <c r="D215" i="1"/>
  <c r="D216" i="1"/>
  <c r="D217" i="1"/>
  <c r="D219" i="1"/>
  <c r="D221" i="1"/>
  <c r="D222" i="1"/>
  <c r="D223" i="1"/>
  <c r="D225" i="1"/>
  <c r="D226" i="1"/>
  <c r="D227" i="1"/>
  <c r="D229" i="1"/>
  <c r="D231" i="1"/>
  <c r="D232" i="1"/>
  <c r="D234" i="1"/>
  <c r="D235" i="1"/>
  <c r="D236" i="1"/>
  <c r="D237" i="1"/>
  <c r="D238" i="1"/>
  <c r="D239" i="1"/>
  <c r="D240" i="1"/>
  <c r="D241" i="1"/>
  <c r="D242" i="1"/>
  <c r="D243" i="1"/>
  <c r="D245" i="1"/>
  <c r="D246" i="1"/>
  <c r="D247" i="1"/>
  <c r="D248" i="1"/>
  <c r="D253" i="1"/>
  <c r="D254" i="1"/>
  <c r="D775" i="1"/>
  <c r="D255" i="1"/>
  <c r="D259" i="1"/>
  <c r="D260" i="1"/>
  <c r="D263" i="1"/>
  <c r="D264" i="1"/>
  <c r="D272" i="1"/>
  <c r="D273" i="1"/>
  <c r="D274" i="1"/>
  <c r="D275" i="1"/>
  <c r="D276" i="1"/>
  <c r="D277" i="1"/>
  <c r="D278" i="1"/>
  <c r="D280" i="1"/>
  <c r="D283" i="1"/>
  <c r="D285" i="1"/>
  <c r="D284" i="1"/>
  <c r="D286" i="1"/>
  <c r="D287" i="1"/>
  <c r="D288" i="1"/>
  <c r="D290" i="1"/>
  <c r="D294" i="1"/>
  <c r="D297" i="1"/>
  <c r="D298" i="1"/>
  <c r="D299" i="1"/>
  <c r="D300" i="1"/>
  <c r="D311" i="1"/>
  <c r="D312" i="1"/>
  <c r="D315" i="1"/>
  <c r="D319" i="1"/>
  <c r="D321" i="1"/>
  <c r="D776" i="1"/>
  <c r="D326" i="1"/>
  <c r="D333" i="1"/>
  <c r="D334" i="1"/>
  <c r="D335" i="1"/>
  <c r="D336" i="1"/>
  <c r="D338" i="1"/>
  <c r="D339" i="1"/>
  <c r="D340" i="1"/>
  <c r="D777" i="1"/>
  <c r="D778" i="1"/>
  <c r="D341" i="1"/>
  <c r="D343" i="1"/>
  <c r="D344" i="1"/>
  <c r="D345" i="1"/>
  <c r="D347" i="1"/>
  <c r="D348" i="1"/>
  <c r="D349" i="1"/>
  <c r="D356" i="1"/>
  <c r="D358" i="1"/>
  <c r="D360" i="1"/>
  <c r="D362" i="1"/>
  <c r="D367" i="1"/>
  <c r="D369" i="1"/>
  <c r="D373" i="1"/>
  <c r="D375" i="1"/>
  <c r="D376" i="1"/>
  <c r="D378" i="1"/>
  <c r="D381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2" i="1"/>
  <c r="D413" i="1"/>
  <c r="D414" i="1"/>
  <c r="D415" i="1"/>
  <c r="D416" i="1"/>
  <c r="D417" i="1"/>
  <c r="D781" i="1"/>
  <c r="D419" i="1"/>
  <c r="D420" i="1"/>
  <c r="D430" i="1"/>
  <c r="D429" i="1"/>
  <c r="D435" i="1"/>
  <c r="D436" i="1"/>
  <c r="D437" i="1"/>
  <c r="D438" i="1"/>
  <c r="D442" i="1"/>
  <c r="D446" i="1"/>
  <c r="D448" i="1"/>
  <c r="D449" i="1"/>
  <c r="D453" i="1"/>
  <c r="D454" i="1"/>
  <c r="D456" i="1"/>
  <c r="D459" i="1"/>
  <c r="D460" i="1"/>
  <c r="D463" i="1"/>
  <c r="D464" i="1"/>
  <c r="D465" i="1"/>
  <c r="D470" i="1"/>
  <c r="D472" i="1"/>
  <c r="D473" i="1"/>
  <c r="D474" i="1"/>
  <c r="D478" i="1"/>
  <c r="D479" i="1"/>
  <c r="D480" i="1"/>
  <c r="D481" i="1"/>
  <c r="D489" i="1"/>
  <c r="D492" i="1"/>
  <c r="D498" i="1"/>
  <c r="D500" i="1"/>
  <c r="D502" i="1"/>
  <c r="D511" i="1"/>
  <c r="D522" i="1"/>
  <c r="D524" i="1"/>
  <c r="D525" i="1"/>
  <c r="D526" i="1"/>
  <c r="D527" i="1"/>
  <c r="D528" i="1"/>
  <c r="D529" i="1"/>
  <c r="D531" i="1"/>
  <c r="D533" i="1"/>
  <c r="D536" i="1"/>
  <c r="D537" i="1"/>
  <c r="D538" i="1"/>
  <c r="D539" i="1"/>
  <c r="D540" i="1"/>
  <c r="D541" i="1"/>
  <c r="D542" i="1"/>
  <c r="D617" i="1"/>
  <c r="D621" i="1"/>
  <c r="D623" i="1"/>
  <c r="D626" i="1"/>
  <c r="D658" i="1"/>
  <c r="D668" i="1"/>
  <c r="D669" i="1"/>
  <c r="D696" i="1"/>
  <c r="D702" i="1"/>
  <c r="D708" i="1"/>
  <c r="D714" i="1"/>
  <c r="D715" i="1"/>
  <c r="D716" i="1"/>
  <c r="D717" i="1"/>
  <c r="D718" i="1"/>
  <c r="D719" i="1"/>
  <c r="D720" i="1"/>
  <c r="D721" i="1"/>
  <c r="D722" i="1"/>
  <c r="D173" i="1"/>
  <c r="D782" i="1"/>
  <c r="D190" i="1"/>
  <c r="D261" i="1"/>
  <c r="D262" i="1"/>
  <c r="D383" i="1"/>
  <c r="D783" i="1"/>
  <c r="D784" i="1"/>
  <c r="D731" i="1"/>
  <c r="D785" i="1"/>
  <c r="D60" i="1"/>
  <c r="D61" i="1"/>
  <c r="D62" i="1"/>
  <c r="D63" i="1"/>
  <c r="D64" i="1"/>
  <c r="D65" i="1"/>
  <c r="D66" i="1"/>
  <c r="D67" i="1"/>
  <c r="D68" i="1"/>
  <c r="D70" i="1"/>
  <c r="D72" i="1"/>
  <c r="D74" i="1"/>
  <c r="D80" i="1"/>
  <c r="D81" i="1"/>
  <c r="D96" i="1"/>
  <c r="D114" i="1"/>
  <c r="D786" i="1"/>
  <c r="D787" i="1"/>
  <c r="D656" i="1"/>
  <c r="D682" i="1"/>
  <c r="D655" i="1"/>
  <c r="D679" i="1"/>
  <c r="D653" i="1"/>
  <c r="D641" i="1"/>
  <c r="D632" i="1"/>
  <c r="D628" i="1"/>
  <c r="D618" i="1"/>
  <c r="D624" i="1"/>
  <c r="D705" i="1"/>
  <c r="D594" i="1"/>
  <c r="D603" i="1"/>
  <c r="D572" i="1"/>
  <c r="D697" i="1"/>
  <c r="D698" i="1"/>
  <c r="D724" i="1"/>
  <c r="D310" i="1"/>
  <c r="D104" i="1"/>
  <c r="D103" i="1"/>
  <c r="D102" i="1"/>
  <c r="D106" i="1"/>
  <c r="D105" i="1"/>
  <c r="D98" i="1"/>
  <c r="D100" i="1"/>
  <c r="D97" i="1"/>
  <c r="D101" i="1"/>
  <c r="D112" i="1"/>
  <c r="D113" i="1"/>
  <c r="D109" i="1"/>
  <c r="D111" i="1"/>
  <c r="D108" i="1"/>
  <c r="D117" i="1"/>
  <c r="D118" i="1"/>
  <c r="D119" i="1"/>
  <c r="D115" i="1"/>
  <c r="D120" i="1"/>
  <c r="D116" i="1"/>
  <c r="D123" i="1"/>
  <c r="D126" i="1"/>
  <c r="D125" i="1"/>
  <c r="D122" i="1"/>
  <c r="D124" i="1"/>
  <c r="D127" i="1"/>
  <c r="D130" i="1"/>
  <c r="D128" i="1"/>
  <c r="D129" i="1"/>
  <c r="D110" i="1"/>
  <c r="D674" i="1"/>
  <c r="D676" i="1"/>
  <c r="D677" i="1"/>
  <c r="D121" i="1"/>
  <c r="D59" i="1"/>
  <c r="D138" i="1"/>
  <c r="D431" i="1"/>
  <c r="D357" i="1"/>
  <c r="D726" i="1"/>
  <c r="D727" i="1"/>
  <c r="D728" i="1"/>
  <c r="D476" i="1"/>
  <c r="D729" i="1"/>
  <c r="D730" i="1"/>
  <c r="D587" i="1"/>
  <c r="D588" i="1"/>
  <c r="D574" i="1"/>
  <c r="D575" i="1"/>
  <c r="D576" i="1"/>
  <c r="D579" i="1"/>
  <c r="D582" i="1"/>
  <c r="D627" i="1"/>
  <c r="D629" i="1"/>
  <c r="D45" i="1"/>
  <c r="D28" i="1"/>
  <c r="D18" i="1"/>
  <c r="D40" i="1"/>
  <c r="D41" i="1"/>
  <c r="D43" i="1"/>
  <c r="D31" i="1"/>
  <c r="D33" i="1"/>
  <c r="D32" i="1"/>
  <c r="D54" i="1"/>
  <c r="D509" i="1"/>
  <c r="D443" i="1"/>
  <c r="D471" i="1"/>
  <c r="D639" i="1"/>
  <c r="D642" i="1"/>
  <c r="D647" i="1"/>
  <c r="D646" i="1"/>
  <c r="D651" i="1"/>
  <c r="D650" i="1"/>
  <c r="D649" i="1"/>
  <c r="D604" i="1"/>
  <c r="D584" i="1"/>
  <c r="D570" i="1"/>
  <c r="D571" i="1"/>
  <c r="D296" i="1"/>
  <c r="D331" i="1"/>
  <c r="D330" i="1"/>
  <c r="D377" i="1"/>
  <c r="D619" i="1"/>
  <c r="D620" i="1"/>
  <c r="D99" i="1"/>
  <c r="D30" i="1"/>
  <c r="D495" i="1"/>
  <c r="D497" i="1"/>
  <c r="D258" i="1"/>
  <c r="D267" i="1"/>
  <c r="D693" i="1"/>
  <c r="D466" i="1"/>
  <c r="D316" i="1"/>
  <c r="D317" i="1"/>
  <c r="D323" i="1"/>
  <c r="D325" i="1"/>
  <c r="D346" i="1"/>
  <c r="D565" i="1"/>
  <c r="D566" i="1"/>
  <c r="D567" i="1"/>
  <c r="D811" i="1"/>
  <c r="D772" i="1"/>
  <c r="D132" i="1"/>
  <c r="D133" i="1"/>
  <c r="D134" i="1"/>
  <c r="D135" i="1"/>
  <c r="D136" i="1"/>
  <c r="D137" i="1"/>
  <c r="D139" i="1"/>
  <c r="D140" i="1"/>
  <c r="D141" i="1"/>
  <c r="D142" i="1"/>
  <c r="D143" i="1"/>
  <c r="D144" i="1"/>
  <c r="D422" i="1"/>
  <c r="D162" i="1"/>
  <c r="D163" i="1"/>
  <c r="D164" i="1"/>
  <c r="D165" i="1"/>
  <c r="D166" i="1"/>
  <c r="D167" i="1"/>
  <c r="D423" i="1"/>
  <c r="D424" i="1"/>
  <c r="D425" i="1"/>
  <c r="D426" i="1"/>
  <c r="D427" i="1"/>
  <c r="D428" i="1"/>
  <c r="D22" i="1"/>
  <c r="D23" i="1"/>
  <c r="D27" i="1"/>
  <c r="D569" i="1"/>
  <c r="D577" i="1"/>
  <c r="D520" i="1"/>
  <c r="D439" i="1"/>
  <c r="D440" i="1"/>
  <c r="D441" i="1"/>
  <c r="D444" i="1"/>
  <c r="D589" i="1"/>
  <c r="D612" i="1"/>
  <c r="D809" i="1"/>
  <c r="D810" i="1"/>
  <c r="D773" i="1"/>
  <c r="D817" i="1"/>
  <c r="D807" i="1"/>
  <c r="D808" i="1"/>
  <c r="D814" i="1"/>
  <c r="D759" i="1"/>
  <c r="D8" i="1"/>
  <c r="D7" i="1"/>
  <c r="D765" i="1"/>
  <c r="D768" i="1"/>
  <c r="D892" i="1"/>
  <c r="D891" i="1"/>
  <c r="D816" i="1"/>
  <c r="D815" i="1"/>
  <c r="D744" i="1"/>
  <c r="D535" i="1"/>
  <c r="D534" i="1"/>
  <c r="D709" i="1"/>
  <c r="D713" i="1"/>
  <c r="D736" i="1"/>
  <c r="D735" i="1"/>
  <c r="D712" i="1"/>
  <c r="D711" i="1"/>
  <c r="D355" i="1"/>
  <c r="D354" i="1"/>
  <c r="D493" i="1"/>
  <c r="D494" i="1"/>
  <c r="D596" i="1"/>
  <c r="D597" i="1"/>
  <c r="D598" i="1"/>
  <c r="D595" i="1"/>
  <c r="D609" i="1"/>
  <c r="D610" i="1"/>
  <c r="D591" i="1"/>
  <c r="D592" i="1"/>
  <c r="D732" i="1"/>
  <c r="D733" i="1"/>
  <c r="D734" i="1"/>
  <c r="D615" i="1"/>
  <c r="D608" i="1"/>
  <c r="D558" i="1"/>
  <c r="D550" i="1"/>
  <c r="D432" i="1"/>
  <c r="D433" i="1"/>
  <c r="D169" i="1"/>
  <c r="D9" i="1"/>
  <c r="D10" i="1"/>
  <c r="D3" i="1"/>
  <c r="D4" i="1"/>
  <c r="D5" i="1"/>
  <c r="D2" i="1"/>
  <c r="D6" i="1"/>
  <c r="D12" i="1"/>
  <c r="D13" i="1"/>
  <c r="D36" i="1"/>
  <c r="D25" i="1"/>
  <c r="D34" i="1"/>
  <c r="D42" i="1"/>
  <c r="D56" i="1"/>
  <c r="D44" i="1"/>
  <c r="D491" i="1"/>
  <c r="D607" i="1"/>
  <c r="D748" i="1"/>
  <c r="D758" i="1"/>
  <c r="D756" i="1"/>
  <c r="D750" i="1"/>
  <c r="D749" i="1"/>
  <c r="D751" i="1"/>
  <c r="D747" i="1"/>
  <c r="D743" i="1"/>
  <c r="D763" i="1"/>
  <c r="D767" i="1"/>
  <c r="D766" i="1"/>
  <c r="D762" i="1"/>
  <c r="D760" i="1"/>
  <c r="D757" i="1"/>
  <c r="D707" i="1"/>
  <c r="D742" i="1"/>
  <c r="D754" i="1"/>
  <c r="D741" i="1"/>
  <c r="D774" i="1"/>
  <c r="D755" i="1"/>
  <c r="D737" i="1"/>
  <c r="D740" i="1"/>
  <c r="D745" i="1"/>
  <c r="D746" i="1"/>
  <c r="D739" i="1"/>
  <c r="D753" i="1"/>
  <c r="D752" i="1"/>
  <c r="D761" i="1"/>
  <c r="D764" i="1"/>
  <c r="D380" i="1"/>
  <c r="D382" i="1"/>
  <c r="D384" i="1"/>
  <c r="D385" i="1"/>
  <c r="V429" i="1"/>
  <c r="T429" i="1"/>
  <c r="N429" i="1"/>
  <c r="U175" i="1"/>
  <c r="T247" i="1"/>
  <c r="H247" i="1"/>
  <c r="U775" i="1"/>
  <c r="H259" i="1"/>
  <c r="T259" i="1"/>
  <c r="H311" i="1"/>
  <c r="T311" i="1"/>
  <c r="U776" i="1"/>
  <c r="T340" i="1"/>
  <c r="U777" i="1"/>
  <c r="T343" i="1"/>
  <c r="T348" i="1"/>
  <c r="T413" i="1"/>
  <c r="U781" i="1"/>
  <c r="U446" i="1"/>
  <c r="T448" i="1"/>
  <c r="H448" i="1"/>
  <c r="T449" i="1"/>
  <c r="H449" i="1"/>
  <c r="T459" i="1"/>
  <c r="H459" i="1"/>
  <c r="T460" i="1"/>
  <c r="H460" i="1"/>
  <c r="U464" i="1"/>
  <c r="U472" i="1"/>
  <c r="T473" i="1"/>
  <c r="H473" i="1"/>
  <c r="T498" i="1"/>
  <c r="T500" i="1"/>
  <c r="T502" i="1"/>
  <c r="T511" i="1"/>
  <c r="U522" i="1"/>
  <c r="U524" i="1"/>
  <c r="U525" i="1"/>
  <c r="U526" i="1"/>
  <c r="U527" i="1"/>
  <c r="U528" i="1"/>
  <c r="T541" i="1"/>
  <c r="H541" i="1"/>
  <c r="T617" i="1"/>
  <c r="H617" i="1"/>
  <c r="U20" i="1"/>
  <c r="U172" i="1"/>
  <c r="U818" i="1"/>
  <c r="U819" i="1"/>
  <c r="U820" i="1"/>
  <c r="U822" i="1"/>
  <c r="U823" i="1"/>
  <c r="U846" i="1"/>
  <c r="U847" i="1"/>
  <c r="U866" i="1"/>
  <c r="U867" i="1"/>
  <c r="U868" i="1"/>
  <c r="U885" i="1"/>
  <c r="U890" i="1"/>
  <c r="U889" i="1"/>
  <c r="U346" i="1"/>
  <c r="U811" i="1"/>
  <c r="U772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421" i="1"/>
  <c r="U160" i="1"/>
  <c r="U161" i="1"/>
  <c r="U422" i="1"/>
  <c r="U162" i="1"/>
  <c r="U163" i="1"/>
  <c r="U164" i="1"/>
  <c r="U165" i="1"/>
  <c r="U166" i="1"/>
  <c r="U167" i="1"/>
  <c r="U423" i="1"/>
  <c r="U424" i="1"/>
  <c r="U425" i="1"/>
  <c r="U426" i="1"/>
  <c r="U427" i="1"/>
  <c r="U428" i="1"/>
  <c r="U355" i="1"/>
  <c r="U354" i="1"/>
  <c r="U169" i="1"/>
  <c r="U747" i="1"/>
  <c r="U743" i="1"/>
  <c r="U380" i="1"/>
  <c r="U382" i="1"/>
  <c r="U384" i="1"/>
  <c r="U385" i="1"/>
  <c r="V37" i="1"/>
  <c r="V170" i="1"/>
  <c r="V192" i="1"/>
  <c r="V205" i="1"/>
  <c r="V220" i="1"/>
  <c r="V233" i="1"/>
  <c r="V252" i="1"/>
  <c r="V271" i="1"/>
  <c r="V279" i="1"/>
  <c r="V282" i="1"/>
  <c r="V289" i="1"/>
  <c r="V293" i="1"/>
  <c r="V301" i="1"/>
  <c r="V306" i="1"/>
  <c r="V307" i="1"/>
  <c r="V308" i="1"/>
  <c r="V309" i="1"/>
  <c r="V332" i="1"/>
  <c r="V350" i="1"/>
  <c r="V352" i="1"/>
  <c r="V368" i="1"/>
  <c r="V379" i="1"/>
  <c r="V434" i="1"/>
  <c r="V445" i="1"/>
  <c r="V457" i="1"/>
  <c r="V467" i="1"/>
  <c r="V475" i="1"/>
  <c r="V488" i="1"/>
  <c r="V501" i="1"/>
  <c r="V512" i="1"/>
  <c r="V521" i="1"/>
  <c r="V532" i="1"/>
  <c r="V546" i="1"/>
  <c r="V547" i="1"/>
  <c r="V549" i="1"/>
  <c r="V551" i="1"/>
  <c r="V552" i="1"/>
  <c r="V553" i="1"/>
  <c r="V554" i="1"/>
  <c r="V555" i="1"/>
  <c r="V557" i="1"/>
  <c r="V559" i="1"/>
  <c r="V599" i="1"/>
  <c r="V600" i="1"/>
  <c r="V606" i="1"/>
  <c r="V616" i="1"/>
  <c r="V622" i="1"/>
  <c r="V630" i="1"/>
  <c r="V631" i="1"/>
  <c r="V634" i="1"/>
  <c r="V635" i="1"/>
  <c r="V637" i="1"/>
  <c r="V638" i="1"/>
  <c r="V652" i="1"/>
  <c r="V654" i="1"/>
  <c r="V664" i="1"/>
  <c r="V675" i="1"/>
  <c r="V678" i="1"/>
  <c r="V680" i="1"/>
  <c r="V681" i="1"/>
  <c r="V683" i="1"/>
  <c r="V684" i="1"/>
  <c r="V685" i="1"/>
  <c r="V686" i="1"/>
  <c r="V688" i="1"/>
  <c r="V690" i="1"/>
  <c r="V689" i="1"/>
  <c r="V692" i="1"/>
  <c r="V694" i="1"/>
  <c r="V700" i="1"/>
  <c r="V704" i="1"/>
  <c r="V703" i="1"/>
  <c r="V803" i="1"/>
  <c r="V804" i="1"/>
  <c r="V805" i="1"/>
  <c r="V176" i="1"/>
  <c r="V177" i="1"/>
  <c r="V178" i="1"/>
  <c r="V179" i="1"/>
  <c r="V180" i="1"/>
  <c r="V181" i="1"/>
  <c r="V184" i="1"/>
  <c r="V185" i="1"/>
  <c r="V186" i="1"/>
  <c r="V187" i="1"/>
  <c r="V191" i="1"/>
  <c r="V193" i="1"/>
  <c r="V194" i="1"/>
  <c r="V197" i="1"/>
  <c r="V198" i="1"/>
  <c r="V199" i="1"/>
  <c r="V200" i="1"/>
  <c r="V201" i="1"/>
  <c r="V202" i="1"/>
  <c r="V203" i="1"/>
  <c r="V204" i="1"/>
  <c r="V206" i="1"/>
  <c r="V207" i="1"/>
  <c r="V209" i="1"/>
  <c r="V211" i="1"/>
  <c r="V213" i="1"/>
  <c r="V214" i="1"/>
  <c r="V215" i="1"/>
  <c r="V216" i="1"/>
  <c r="V217" i="1"/>
  <c r="V219" i="1"/>
  <c r="V221" i="1"/>
  <c r="V222" i="1"/>
  <c r="V223" i="1"/>
  <c r="V225" i="1"/>
  <c r="V227" i="1"/>
  <c r="V229" i="1"/>
  <c r="V231" i="1"/>
  <c r="V232" i="1"/>
  <c r="V234" i="1"/>
  <c r="V235" i="1"/>
  <c r="V237" i="1"/>
  <c r="V239" i="1"/>
  <c r="V240" i="1"/>
  <c r="V241" i="1"/>
  <c r="V242" i="1"/>
  <c r="V243" i="1"/>
  <c r="V245" i="1"/>
  <c r="V246" i="1"/>
  <c r="V247" i="1"/>
  <c r="V248" i="1"/>
  <c r="V253" i="1"/>
  <c r="V254" i="1"/>
  <c r="V775" i="1"/>
  <c r="V255" i="1"/>
  <c r="V259" i="1"/>
  <c r="V263" i="1"/>
  <c r="V264" i="1"/>
  <c r="V272" i="1"/>
  <c r="V273" i="1"/>
  <c r="V274" i="1"/>
  <c r="V275" i="1"/>
  <c r="V276" i="1"/>
  <c r="V277" i="1"/>
  <c r="V278" i="1"/>
  <c r="V280" i="1"/>
  <c r="V283" i="1"/>
  <c r="V285" i="1"/>
  <c r="V286" i="1"/>
  <c r="V288" i="1"/>
  <c r="V290" i="1"/>
  <c r="V294" i="1"/>
  <c r="V297" i="1"/>
  <c r="V298" i="1"/>
  <c r="V300" i="1"/>
  <c r="V311" i="1"/>
  <c r="V312" i="1"/>
  <c r="V315" i="1"/>
  <c r="V319" i="1"/>
  <c r="V321" i="1"/>
  <c r="V776" i="1"/>
  <c r="V326" i="1"/>
  <c r="V333" i="1"/>
  <c r="V334" i="1"/>
  <c r="V336" i="1"/>
  <c r="V338" i="1"/>
  <c r="V339" i="1"/>
  <c r="V340" i="1"/>
  <c r="V777" i="1"/>
  <c r="V778" i="1"/>
  <c r="V341" i="1"/>
  <c r="V343" i="1"/>
  <c r="V344" i="1"/>
  <c r="V345" i="1"/>
  <c r="V347" i="1"/>
  <c r="V348" i="1"/>
  <c r="V349" i="1"/>
  <c r="V356" i="1"/>
  <c r="V358" i="1"/>
  <c r="V360" i="1"/>
  <c r="V362" i="1"/>
  <c r="V367" i="1"/>
  <c r="V369" i="1"/>
  <c r="V373" i="1"/>
  <c r="V375" i="1"/>
  <c r="V376" i="1"/>
  <c r="V381" i="1"/>
  <c r="V397" i="1"/>
  <c r="V398" i="1"/>
  <c r="V400" i="1"/>
  <c r="V401" i="1"/>
  <c r="V402" i="1"/>
  <c r="V403" i="1"/>
  <c r="V404" i="1"/>
  <c r="V405" i="1"/>
  <c r="V406" i="1"/>
  <c r="V407" i="1"/>
  <c r="V408" i="1"/>
  <c r="V409" i="1"/>
  <c r="V412" i="1"/>
  <c r="V413" i="1"/>
  <c r="V415" i="1"/>
  <c r="V416" i="1"/>
  <c r="V417" i="1"/>
  <c r="V781" i="1"/>
  <c r="V419" i="1"/>
  <c r="V420" i="1"/>
  <c r="V430" i="1"/>
  <c r="V435" i="1"/>
  <c r="V436" i="1"/>
  <c r="V437" i="1"/>
  <c r="V438" i="1"/>
  <c r="V442" i="1"/>
  <c r="V446" i="1"/>
  <c r="V448" i="1"/>
  <c r="V449" i="1"/>
  <c r="V459" i="1"/>
  <c r="V460" i="1"/>
  <c r="V463" i="1"/>
  <c r="V464" i="1"/>
  <c r="V465" i="1"/>
  <c r="V470" i="1"/>
  <c r="V472" i="1"/>
  <c r="V473" i="1"/>
  <c r="V474" i="1"/>
  <c r="V478" i="1"/>
  <c r="V479" i="1"/>
  <c r="V480" i="1"/>
  <c r="V481" i="1"/>
  <c r="V489" i="1"/>
  <c r="V492" i="1"/>
  <c r="V498" i="1"/>
  <c r="V500" i="1"/>
  <c r="V502" i="1"/>
  <c r="V511" i="1"/>
  <c r="V522" i="1"/>
  <c r="V524" i="1"/>
  <c r="V525" i="1"/>
  <c r="V526" i="1"/>
  <c r="V527" i="1"/>
  <c r="V528" i="1"/>
  <c r="V529" i="1"/>
  <c r="V531" i="1"/>
  <c r="V533" i="1"/>
  <c r="V536" i="1"/>
  <c r="V537" i="1"/>
  <c r="V538" i="1"/>
  <c r="V539" i="1"/>
  <c r="V540" i="1"/>
  <c r="V541" i="1"/>
  <c r="V542" i="1"/>
  <c r="V617" i="1"/>
  <c r="V621" i="1"/>
  <c r="V623" i="1"/>
  <c r="V626" i="1"/>
  <c r="V657" i="1"/>
  <c r="V658" i="1"/>
  <c r="V668" i="1"/>
  <c r="V669" i="1"/>
  <c r="V696" i="1"/>
  <c r="V708" i="1"/>
  <c r="V714" i="1"/>
  <c r="V715" i="1"/>
  <c r="V716" i="1"/>
  <c r="V717" i="1"/>
  <c r="V718" i="1"/>
  <c r="V719" i="1"/>
  <c r="V720" i="1"/>
  <c r="V722" i="1"/>
  <c r="V173" i="1"/>
  <c r="V782" i="1"/>
  <c r="V19" i="1"/>
  <c r="V861" i="1"/>
  <c r="V862" i="1"/>
  <c r="V863" i="1"/>
  <c r="V864" i="1"/>
  <c r="V38" i="1"/>
  <c r="V49" i="1"/>
  <c r="V51" i="1"/>
  <c r="V55" i="1"/>
  <c r="V695" i="1"/>
  <c r="V723" i="1"/>
  <c r="V172" i="1"/>
  <c r="V190" i="1"/>
  <c r="V261" i="1"/>
  <c r="V262" i="1"/>
  <c r="V383" i="1"/>
  <c r="V783" i="1"/>
  <c r="V784" i="1"/>
  <c r="V731" i="1"/>
  <c r="V785" i="1"/>
  <c r="V786" i="1"/>
  <c r="V787" i="1"/>
  <c r="V656" i="1"/>
  <c r="V682" i="1"/>
  <c r="V655" i="1"/>
  <c r="V679" i="1"/>
  <c r="V653" i="1"/>
  <c r="V641" i="1"/>
  <c r="V632" i="1"/>
  <c r="V628" i="1"/>
  <c r="V618" i="1"/>
  <c r="V624" i="1"/>
  <c r="V705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6" i="1"/>
  <c r="V560" i="1"/>
  <c r="V812" i="1"/>
  <c r="V813" i="1"/>
  <c r="V818" i="1"/>
  <c r="V819" i="1"/>
  <c r="V513" i="1"/>
  <c r="V820" i="1"/>
  <c r="V482" i="1"/>
  <c r="V523" i="1"/>
  <c r="V503" i="1"/>
  <c r="V821" i="1"/>
  <c r="V822" i="1"/>
  <c r="V823" i="1"/>
  <c r="V824" i="1"/>
  <c r="V564" i="1"/>
  <c r="V568" i="1"/>
  <c r="V561" i="1"/>
  <c r="V562" i="1"/>
  <c r="V573" i="1"/>
  <c r="V304" i="1"/>
  <c r="V305" i="1"/>
  <c r="V302" i="1"/>
  <c r="V827" i="1"/>
  <c r="V828" i="1"/>
  <c r="V586" i="1"/>
  <c r="V831" i="1"/>
  <c r="V832" i="1"/>
  <c r="V833" i="1"/>
  <c r="V834" i="1"/>
  <c r="V841" i="1"/>
  <c r="V842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5" i="1"/>
  <c r="V866" i="1"/>
  <c r="V867" i="1"/>
  <c r="V868" i="1"/>
  <c r="V869" i="1"/>
  <c r="V870" i="1"/>
  <c r="V880" i="1"/>
  <c r="V881" i="1"/>
  <c r="V882" i="1"/>
  <c r="V883" i="1"/>
  <c r="V884" i="1"/>
  <c r="V885" i="1"/>
  <c r="V886" i="1"/>
  <c r="V888" i="1"/>
  <c r="V893" i="1"/>
  <c r="V894" i="1"/>
  <c r="V895" i="1"/>
  <c r="V371" i="1"/>
  <c r="V363" i="1"/>
  <c r="V896" i="1"/>
  <c r="V890" i="1"/>
  <c r="V889" i="1"/>
  <c r="V594" i="1"/>
  <c r="V603" i="1"/>
  <c r="V572" i="1"/>
  <c r="V697" i="1"/>
  <c r="V698" i="1"/>
  <c r="V724" i="1"/>
  <c r="V310" i="1"/>
  <c r="V674" i="1"/>
  <c r="V676" i="1"/>
  <c r="V677" i="1"/>
  <c r="V138" i="1"/>
  <c r="V324" i="1"/>
  <c r="V314" i="1"/>
  <c r="V364" i="1"/>
  <c r="V372" i="1"/>
  <c r="V351" i="1"/>
  <c r="V431" i="1"/>
  <c r="V357" i="1"/>
  <c r="V725" i="1"/>
  <c r="V726" i="1"/>
  <c r="V727" i="1"/>
  <c r="V728" i="1"/>
  <c r="V476" i="1"/>
  <c r="V729" i="1"/>
  <c r="V730" i="1"/>
  <c r="V587" i="1"/>
  <c r="V588" i="1"/>
  <c r="V574" i="1"/>
  <c r="V575" i="1"/>
  <c r="V576" i="1"/>
  <c r="V579" i="1"/>
  <c r="V582" i="1"/>
  <c r="V627" i="1"/>
  <c r="V629" i="1"/>
  <c r="V672" i="1"/>
  <c r="V45" i="1"/>
  <c r="V28" i="1"/>
  <c r="V18" i="1"/>
  <c r="V40" i="1"/>
  <c r="V41" i="1"/>
  <c r="V43" i="1"/>
  <c r="V31" i="1"/>
  <c r="V33" i="1"/>
  <c r="V54" i="1"/>
  <c r="V168" i="1"/>
  <c r="V647" i="1"/>
  <c r="V648" i="1"/>
  <c r="V646" i="1"/>
  <c r="V651" i="1"/>
  <c r="V650" i="1"/>
  <c r="V649" i="1"/>
  <c r="V604" i="1"/>
  <c r="V584" i="1"/>
  <c r="V570" i="1"/>
  <c r="V571" i="1"/>
  <c r="V296" i="1"/>
  <c r="V331" i="1"/>
  <c r="V330" i="1"/>
  <c r="V377" i="1"/>
  <c r="V619" i="1"/>
  <c r="V620" i="1"/>
  <c r="V99" i="1"/>
  <c r="V30" i="1"/>
  <c r="V495" i="1"/>
  <c r="V497" i="1"/>
  <c r="V258" i="1"/>
  <c r="V267" i="1"/>
  <c r="V693" i="1"/>
  <c r="V466" i="1"/>
  <c r="V316" i="1"/>
  <c r="V317" i="1"/>
  <c r="V323" i="1"/>
  <c r="V325" i="1"/>
  <c r="V346" i="1"/>
  <c r="V565" i="1"/>
  <c r="V566" i="1"/>
  <c r="V567" i="1"/>
  <c r="V811" i="1"/>
  <c r="V421" i="1"/>
  <c r="V422" i="1"/>
  <c r="V162" i="1"/>
  <c r="V163" i="1"/>
  <c r="V164" i="1"/>
  <c r="V165" i="1"/>
  <c r="V166" i="1"/>
  <c r="V167" i="1"/>
  <c r="V423" i="1"/>
  <c r="V424" i="1"/>
  <c r="V425" i="1"/>
  <c r="V426" i="1"/>
  <c r="V427" i="1"/>
  <c r="V428" i="1"/>
  <c r="V27" i="1"/>
  <c r="V569" i="1"/>
  <c r="V577" i="1"/>
  <c r="V520" i="1"/>
  <c r="V439" i="1"/>
  <c r="V440" i="1"/>
  <c r="V441" i="1"/>
  <c r="V444" i="1"/>
  <c r="V589" i="1"/>
  <c r="V612" i="1"/>
  <c r="V578" i="1"/>
  <c r="V581" i="1"/>
  <c r="V583" i="1"/>
  <c r="V611" i="1"/>
  <c r="V613" i="1"/>
  <c r="V590" i="1"/>
  <c r="V585" i="1"/>
  <c r="V535" i="1"/>
  <c r="V534" i="1"/>
  <c r="V709" i="1"/>
  <c r="V713" i="1"/>
  <c r="V736" i="1"/>
  <c r="V735" i="1"/>
  <c r="V712" i="1"/>
  <c r="V711" i="1"/>
  <c r="V355" i="1"/>
  <c r="V354" i="1"/>
  <c r="V322" i="1"/>
  <c r="V493" i="1"/>
  <c r="V494" i="1"/>
  <c r="V596" i="1"/>
  <c r="V597" i="1"/>
  <c r="V598" i="1"/>
  <c r="V595" i="1"/>
  <c r="V609" i="1"/>
  <c r="V610" i="1"/>
  <c r="V591" i="1"/>
  <c r="V592" i="1"/>
  <c r="V732" i="1"/>
  <c r="V733" i="1"/>
  <c r="V734" i="1"/>
  <c r="V615" i="1"/>
  <c r="V608" i="1"/>
  <c r="V558" i="1"/>
  <c r="V550" i="1"/>
  <c r="V432" i="1"/>
  <c r="V433" i="1"/>
  <c r="V169" i="1"/>
  <c r="V36" i="1"/>
  <c r="V25" i="1"/>
  <c r="V34" i="1"/>
  <c r="V42" i="1"/>
  <c r="V56" i="1"/>
  <c r="V44" i="1"/>
  <c r="V491" i="1"/>
  <c r="V607" i="1"/>
  <c r="V707" i="1"/>
  <c r="V380" i="1"/>
  <c r="V382" i="1"/>
  <c r="V384" i="1"/>
  <c r="V385" i="1"/>
  <c r="V399" i="1"/>
  <c r="T703" i="1"/>
  <c r="N703" i="1"/>
  <c r="H703" i="1"/>
  <c r="T689" i="1"/>
  <c r="N689" i="1"/>
  <c r="H689" i="1"/>
  <c r="T893" i="1"/>
  <c r="N893" i="1"/>
  <c r="H893" i="1"/>
  <c r="T554" i="1"/>
  <c r="N554" i="1"/>
  <c r="H554" i="1"/>
  <c r="T553" i="1"/>
  <c r="N553" i="1"/>
  <c r="H553" i="1"/>
  <c r="T388" i="1"/>
  <c r="N388" i="1"/>
  <c r="T352" i="1"/>
  <c r="N352" i="1"/>
  <c r="S878" i="1"/>
  <c r="V878" i="1" s="1"/>
  <c r="S872" i="1"/>
  <c r="T872" i="1" s="1"/>
  <c r="S879" i="1"/>
  <c r="T879" i="1" s="1"/>
  <c r="S873" i="1"/>
  <c r="T873" i="1" s="1"/>
  <c r="S876" i="1"/>
  <c r="T876" i="1" s="1"/>
  <c r="S871" i="1"/>
  <c r="T871" i="1" s="1"/>
  <c r="S877" i="1"/>
  <c r="V877" i="1" s="1"/>
  <c r="S874" i="1"/>
  <c r="T874" i="1" s="1"/>
  <c r="S875" i="1"/>
  <c r="T875" i="1" s="1"/>
  <c r="S835" i="1"/>
  <c r="V835" i="1" s="1"/>
  <c r="S836" i="1"/>
  <c r="V836" i="1" s="1"/>
  <c r="S837" i="1"/>
  <c r="V837" i="1" s="1"/>
  <c r="S838" i="1"/>
  <c r="V838" i="1" s="1"/>
  <c r="S839" i="1"/>
  <c r="T839" i="1" s="1"/>
  <c r="S840" i="1"/>
  <c r="V840" i="1" s="1"/>
  <c r="S843" i="1"/>
  <c r="V843" i="1" s="1"/>
  <c r="T881" i="1"/>
  <c r="N881" i="1"/>
  <c r="H881" i="1"/>
  <c r="T880" i="1"/>
  <c r="N880" i="1"/>
  <c r="H880" i="1"/>
  <c r="T851" i="1"/>
  <c r="N851" i="1"/>
  <c r="T844" i="1"/>
  <c r="N844" i="1"/>
  <c r="H844" i="1"/>
  <c r="T842" i="1"/>
  <c r="N842" i="1"/>
  <c r="H842" i="1"/>
  <c r="T834" i="1"/>
  <c r="T841" i="1"/>
  <c r="N838" i="1"/>
  <c r="H838" i="1"/>
  <c r="T21" i="1"/>
  <c r="T29" i="1"/>
  <c r="T37" i="1"/>
  <c r="T46" i="1"/>
  <c r="T158" i="1"/>
  <c r="T170" i="1"/>
  <c r="T174" i="1"/>
  <c r="T192" i="1"/>
  <c r="T205" i="1"/>
  <c r="T220" i="1"/>
  <c r="T224" i="1"/>
  <c r="T233" i="1"/>
  <c r="T244" i="1"/>
  <c r="T252" i="1"/>
  <c r="T271" i="1"/>
  <c r="T279" i="1"/>
  <c r="T282" i="1"/>
  <c r="T289" i="1"/>
  <c r="T292" i="1"/>
  <c r="T293" i="1"/>
  <c r="T301" i="1"/>
  <c r="T306" i="1"/>
  <c r="T307" i="1"/>
  <c r="T308" i="1"/>
  <c r="T309" i="1"/>
  <c r="T332" i="1"/>
  <c r="T350" i="1"/>
  <c r="T368" i="1"/>
  <c r="T379" i="1"/>
  <c r="T434" i="1"/>
  <c r="T445" i="1"/>
  <c r="T457" i="1"/>
  <c r="T467" i="1"/>
  <c r="T475" i="1"/>
  <c r="T488" i="1"/>
  <c r="T501" i="1"/>
  <c r="T512" i="1"/>
  <c r="T521" i="1"/>
  <c r="T532" i="1"/>
  <c r="T546" i="1"/>
  <c r="T547" i="1"/>
  <c r="T549" i="1"/>
  <c r="T551" i="1"/>
  <c r="T552" i="1"/>
  <c r="T555" i="1"/>
  <c r="T557" i="1"/>
  <c r="T559" i="1"/>
  <c r="T599" i="1"/>
  <c r="T600" i="1"/>
  <c r="T606" i="1"/>
  <c r="T616" i="1"/>
  <c r="T630" i="1"/>
  <c r="T634" i="1"/>
  <c r="T637" i="1"/>
  <c r="T175" i="1"/>
  <c r="T176" i="1"/>
  <c r="T177" i="1"/>
  <c r="T178" i="1"/>
  <c r="T179" i="1"/>
  <c r="T180" i="1"/>
  <c r="T181" i="1"/>
  <c r="T184" i="1"/>
  <c r="T185" i="1"/>
  <c r="T186" i="1"/>
  <c r="T187" i="1"/>
  <c r="T188" i="1"/>
  <c r="T189" i="1"/>
  <c r="T191" i="1"/>
  <c r="T193" i="1"/>
  <c r="T194" i="1"/>
  <c r="T197" i="1"/>
  <c r="T198" i="1"/>
  <c r="T199" i="1"/>
  <c r="T200" i="1"/>
  <c r="T201" i="1"/>
  <c r="T202" i="1"/>
  <c r="T203" i="1"/>
  <c r="T204" i="1"/>
  <c r="T206" i="1"/>
  <c r="T207" i="1"/>
  <c r="T209" i="1"/>
  <c r="T211" i="1"/>
  <c r="T213" i="1"/>
  <c r="T214" i="1"/>
  <c r="T215" i="1"/>
  <c r="T216" i="1"/>
  <c r="T217" i="1"/>
  <c r="T219" i="1"/>
  <c r="T221" i="1"/>
  <c r="T222" i="1"/>
  <c r="T223" i="1"/>
  <c r="T225" i="1"/>
  <c r="T226" i="1"/>
  <c r="T227" i="1"/>
  <c r="T229" i="1"/>
  <c r="T231" i="1"/>
  <c r="T232" i="1"/>
  <c r="T234" i="1"/>
  <c r="T235" i="1"/>
  <c r="T236" i="1"/>
  <c r="T237" i="1"/>
  <c r="T238" i="1"/>
  <c r="T239" i="1"/>
  <c r="T240" i="1"/>
  <c r="T241" i="1"/>
  <c r="T242" i="1"/>
  <c r="T243" i="1"/>
  <c r="T245" i="1"/>
  <c r="T246" i="1"/>
  <c r="T248" i="1"/>
  <c r="T253" i="1"/>
  <c r="T254" i="1"/>
  <c r="T775" i="1"/>
  <c r="T255" i="1"/>
  <c r="T260" i="1"/>
  <c r="T263" i="1"/>
  <c r="T264" i="1"/>
  <c r="T657" i="1"/>
  <c r="T668" i="1"/>
  <c r="T696" i="1"/>
  <c r="T173" i="1"/>
  <c r="T784" i="1"/>
  <c r="T785" i="1"/>
  <c r="T786" i="1"/>
  <c r="T787" i="1"/>
  <c r="T788" i="1"/>
  <c r="T803" i="1"/>
  <c r="T805" i="1"/>
  <c r="T804" i="1"/>
  <c r="T812" i="1"/>
  <c r="T824" i="1"/>
  <c r="T272" i="1"/>
  <c r="T273" i="1"/>
  <c r="T274" i="1"/>
  <c r="T275" i="1"/>
  <c r="T276" i="1"/>
  <c r="T277" i="1"/>
  <c r="T278" i="1"/>
  <c r="T280" i="1"/>
  <c r="T283" i="1"/>
  <c r="T285" i="1"/>
  <c r="T284" i="1"/>
  <c r="T286" i="1"/>
  <c r="T287" i="1"/>
  <c r="T288" i="1"/>
  <c r="T290" i="1"/>
  <c r="T294" i="1"/>
  <c r="T297" i="1"/>
  <c r="T298" i="1"/>
  <c r="T299" i="1"/>
  <c r="T300" i="1"/>
  <c r="T722" i="1"/>
  <c r="T190" i="1"/>
  <c r="T887" i="1"/>
  <c r="T622" i="1"/>
  <c r="T631" i="1"/>
  <c r="T635" i="1"/>
  <c r="T638" i="1"/>
  <c r="T652" i="1"/>
  <c r="T654" i="1"/>
  <c r="T400" i="1"/>
  <c r="T402" i="1"/>
  <c r="T403" i="1"/>
  <c r="T405" i="1"/>
  <c r="T406" i="1"/>
  <c r="T408" i="1"/>
  <c r="T409" i="1"/>
  <c r="T435" i="1"/>
  <c r="T436" i="1"/>
  <c r="T437" i="1"/>
  <c r="T438" i="1"/>
  <c r="T442" i="1"/>
  <c r="T446" i="1"/>
  <c r="T456" i="1"/>
  <c r="T463" i="1"/>
  <c r="T464" i="1"/>
  <c r="T465" i="1"/>
  <c r="T470" i="1"/>
  <c r="T472" i="1"/>
  <c r="T474" i="1"/>
  <c r="T478" i="1"/>
  <c r="T479" i="1"/>
  <c r="T480" i="1"/>
  <c r="T481" i="1"/>
  <c r="T489" i="1"/>
  <c r="T492" i="1"/>
  <c r="T522" i="1"/>
  <c r="T524" i="1"/>
  <c r="T525" i="1"/>
  <c r="T526" i="1"/>
  <c r="T527" i="1"/>
  <c r="T528" i="1"/>
  <c r="T529" i="1"/>
  <c r="T531" i="1"/>
  <c r="T533" i="1"/>
  <c r="T536" i="1"/>
  <c r="T537" i="1"/>
  <c r="T538" i="1"/>
  <c r="T539" i="1"/>
  <c r="T540" i="1"/>
  <c r="T542" i="1"/>
  <c r="T621" i="1"/>
  <c r="T708" i="1"/>
  <c r="T714" i="1"/>
  <c r="T715" i="1"/>
  <c r="T716" i="1"/>
  <c r="T717" i="1"/>
  <c r="T718" i="1"/>
  <c r="T719" i="1"/>
  <c r="T813" i="1"/>
  <c r="T821" i="1"/>
  <c r="T304" i="1"/>
  <c r="T305" i="1"/>
  <c r="T302" i="1"/>
  <c r="T827" i="1"/>
  <c r="T828" i="1"/>
  <c r="T831" i="1"/>
  <c r="T869" i="1"/>
  <c r="T870" i="1"/>
  <c r="T886" i="1"/>
  <c r="T896" i="1"/>
  <c r="T861" i="1"/>
  <c r="T862" i="1"/>
  <c r="T863" i="1"/>
  <c r="T864" i="1"/>
  <c r="T783" i="1"/>
  <c r="T704" i="1"/>
  <c r="T338" i="1"/>
  <c r="T349" i="1"/>
  <c r="T397" i="1"/>
  <c r="T398" i="1"/>
  <c r="T401" i="1"/>
  <c r="T404" i="1"/>
  <c r="T407" i="1"/>
  <c r="T781" i="1"/>
  <c r="T430" i="1"/>
  <c r="T623" i="1"/>
  <c r="T626" i="1"/>
  <c r="T664" i="1"/>
  <c r="T675" i="1"/>
  <c r="T678" i="1"/>
  <c r="T680" i="1"/>
  <c r="T681" i="1"/>
  <c r="T683" i="1"/>
  <c r="T684" i="1"/>
  <c r="T685" i="1"/>
  <c r="T686" i="1"/>
  <c r="T688" i="1"/>
  <c r="T690" i="1"/>
  <c r="T692" i="1"/>
  <c r="T694" i="1"/>
  <c r="T700" i="1"/>
  <c r="T312" i="1"/>
  <c r="T315" i="1"/>
  <c r="T321" i="1"/>
  <c r="T776" i="1"/>
  <c r="T326" i="1"/>
  <c r="T333" i="1"/>
  <c r="T334" i="1"/>
  <c r="T335" i="1"/>
  <c r="T336" i="1"/>
  <c r="T339" i="1"/>
  <c r="T777" i="1"/>
  <c r="T778" i="1"/>
  <c r="T341" i="1"/>
  <c r="T344" i="1"/>
  <c r="T345" i="1"/>
  <c r="T347" i="1"/>
  <c r="T356" i="1"/>
  <c r="T358" i="1"/>
  <c r="T360" i="1"/>
  <c r="T362" i="1"/>
  <c r="T367" i="1"/>
  <c r="T369" i="1"/>
  <c r="T373" i="1"/>
  <c r="T375" i="1"/>
  <c r="T376" i="1"/>
  <c r="T378" i="1"/>
  <c r="T381" i="1"/>
  <c r="T399" i="1"/>
  <c r="T412" i="1"/>
  <c r="T414" i="1"/>
  <c r="T415" i="1"/>
  <c r="T416" i="1"/>
  <c r="T417" i="1"/>
  <c r="T419" i="1"/>
  <c r="T420" i="1"/>
  <c r="T658" i="1"/>
  <c r="T669" i="1"/>
  <c r="T720" i="1"/>
  <c r="T782" i="1"/>
  <c r="T695" i="1"/>
  <c r="T723" i="1"/>
  <c r="T884" i="1"/>
  <c r="T894" i="1"/>
  <c r="T895" i="1"/>
  <c r="T261" i="1"/>
  <c r="T262" i="1"/>
  <c r="T383" i="1"/>
  <c r="T731" i="1"/>
  <c r="T656" i="1"/>
  <c r="T682" i="1"/>
  <c r="T655" i="1"/>
  <c r="T679" i="1"/>
  <c r="T653" i="1"/>
  <c r="T641" i="1"/>
  <c r="T632" i="1"/>
  <c r="T628" i="1"/>
  <c r="T618" i="1"/>
  <c r="T624" i="1"/>
  <c r="T705" i="1"/>
  <c r="T560" i="1"/>
  <c r="T26" i="1"/>
  <c r="T38" i="1"/>
  <c r="T49" i="1"/>
  <c r="T51" i="1"/>
  <c r="T55" i="1"/>
  <c r="T57" i="1"/>
  <c r="T172" i="1"/>
  <c r="T818" i="1"/>
  <c r="T819" i="1"/>
  <c r="T513" i="1"/>
  <c r="T820" i="1"/>
  <c r="T482" i="1"/>
  <c r="T523" i="1"/>
  <c r="T503" i="1"/>
  <c r="T822" i="1"/>
  <c r="T823" i="1"/>
  <c r="T564" i="1"/>
  <c r="T568" i="1"/>
  <c r="T561" i="1"/>
  <c r="T562" i="1"/>
  <c r="T573" i="1"/>
  <c r="T586" i="1"/>
  <c r="T885" i="1"/>
  <c r="T888" i="1"/>
  <c r="T371" i="1"/>
  <c r="T363" i="1"/>
  <c r="T702" i="1"/>
  <c r="T96" i="1"/>
  <c r="T114" i="1"/>
  <c r="T825" i="1"/>
  <c r="T826" i="1"/>
  <c r="T829" i="1"/>
  <c r="T830" i="1"/>
  <c r="T791" i="1"/>
  <c r="T792" i="1"/>
  <c r="T793" i="1"/>
  <c r="T794" i="1"/>
  <c r="T795" i="1"/>
  <c r="T797" i="1"/>
  <c r="T798" i="1"/>
  <c r="T799" i="1"/>
  <c r="T800" i="1"/>
  <c r="T801" i="1"/>
  <c r="T832" i="1"/>
  <c r="T833" i="1"/>
  <c r="T806" i="1"/>
  <c r="T845" i="1"/>
  <c r="T846" i="1"/>
  <c r="T847" i="1"/>
  <c r="T848" i="1"/>
  <c r="T849" i="1"/>
  <c r="T850" i="1"/>
  <c r="T852" i="1"/>
  <c r="T853" i="1"/>
  <c r="T854" i="1"/>
  <c r="T855" i="1"/>
  <c r="T856" i="1"/>
  <c r="T857" i="1"/>
  <c r="T858" i="1"/>
  <c r="T859" i="1"/>
  <c r="T860" i="1"/>
  <c r="T865" i="1"/>
  <c r="T866" i="1"/>
  <c r="T868" i="1"/>
  <c r="T867" i="1"/>
  <c r="T802" i="1"/>
  <c r="T790" i="1"/>
  <c r="T789" i="1"/>
  <c r="T796" i="1"/>
  <c r="T882" i="1"/>
  <c r="T883" i="1"/>
  <c r="T81" i="1"/>
  <c r="T890" i="1"/>
  <c r="T889" i="1"/>
  <c r="T594" i="1"/>
  <c r="T603" i="1"/>
  <c r="T572" i="1"/>
  <c r="T697" i="1"/>
  <c r="T698" i="1"/>
  <c r="T724" i="1"/>
  <c r="T310" i="1"/>
  <c r="T104" i="1"/>
  <c r="T103" i="1"/>
  <c r="T102" i="1"/>
  <c r="T106" i="1"/>
  <c r="T105" i="1"/>
  <c r="T98" i="1"/>
  <c r="T100" i="1"/>
  <c r="T97" i="1"/>
  <c r="T101" i="1"/>
  <c r="T112" i="1"/>
  <c r="T113" i="1"/>
  <c r="T109" i="1"/>
  <c r="T111" i="1"/>
  <c r="T108" i="1"/>
  <c r="T117" i="1"/>
  <c r="T118" i="1"/>
  <c r="T119" i="1"/>
  <c r="T115" i="1"/>
  <c r="T120" i="1"/>
  <c r="T116" i="1"/>
  <c r="T123" i="1"/>
  <c r="T126" i="1"/>
  <c r="T125" i="1"/>
  <c r="T122" i="1"/>
  <c r="T124" i="1"/>
  <c r="T127" i="1"/>
  <c r="T130" i="1"/>
  <c r="T128" i="1"/>
  <c r="T129" i="1"/>
  <c r="T110" i="1"/>
  <c r="T674" i="1"/>
  <c r="T676" i="1"/>
  <c r="T677" i="1"/>
  <c r="T121" i="1"/>
  <c r="T59" i="1"/>
  <c r="T138" i="1"/>
  <c r="T324" i="1"/>
  <c r="T314" i="1"/>
  <c r="T364" i="1"/>
  <c r="T372" i="1"/>
  <c r="T351" i="1"/>
  <c r="T431" i="1"/>
  <c r="T357" i="1"/>
  <c r="T725" i="1"/>
  <c r="T726" i="1"/>
  <c r="T727" i="1"/>
  <c r="T728" i="1"/>
  <c r="T476" i="1"/>
  <c r="T729" i="1"/>
  <c r="T730" i="1"/>
  <c r="T587" i="1"/>
  <c r="T588" i="1"/>
  <c r="T574" i="1"/>
  <c r="T575" i="1"/>
  <c r="T576" i="1"/>
  <c r="T579" i="1"/>
  <c r="T582" i="1"/>
  <c r="T627" i="1"/>
  <c r="T629" i="1"/>
  <c r="T672" i="1"/>
  <c r="T45" i="1"/>
  <c r="T28" i="1"/>
  <c r="T40" i="1"/>
  <c r="T41" i="1"/>
  <c r="T43" i="1"/>
  <c r="T31" i="1"/>
  <c r="T33" i="1"/>
  <c r="T32" i="1"/>
  <c r="T54" i="1"/>
  <c r="T168" i="1"/>
  <c r="T519" i="1"/>
  <c r="T499" i="1"/>
  <c r="T509" i="1"/>
  <c r="T443" i="1"/>
  <c r="T471" i="1"/>
  <c r="T477" i="1"/>
  <c r="T639" i="1"/>
  <c r="T642" i="1"/>
  <c r="T548" i="1"/>
  <c r="T647" i="1"/>
  <c r="T648" i="1"/>
  <c r="T646" i="1"/>
  <c r="T651" i="1"/>
  <c r="T650" i="1"/>
  <c r="T649" i="1"/>
  <c r="T604" i="1"/>
  <c r="T584" i="1"/>
  <c r="T570" i="1"/>
  <c r="T571" i="1"/>
  <c r="T296" i="1"/>
  <c r="T171" i="1"/>
  <c r="T331" i="1"/>
  <c r="T330" i="1"/>
  <c r="T377" i="1"/>
  <c r="T619" i="1"/>
  <c r="T620" i="1"/>
  <c r="T99" i="1"/>
  <c r="T30" i="1"/>
  <c r="T495" i="1"/>
  <c r="T497" i="1"/>
  <c r="T258" i="1"/>
  <c r="T267" i="1"/>
  <c r="T693" i="1"/>
  <c r="T466" i="1"/>
  <c r="T316" i="1"/>
  <c r="T317" i="1"/>
  <c r="T323" i="1"/>
  <c r="T325" i="1"/>
  <c r="T346" i="1"/>
  <c r="T565" i="1"/>
  <c r="T566" i="1"/>
  <c r="T567" i="1"/>
  <c r="T811" i="1"/>
  <c r="T772" i="1"/>
  <c r="T132" i="1"/>
  <c r="T133" i="1"/>
  <c r="T134" i="1"/>
  <c r="T135" i="1"/>
  <c r="T136" i="1"/>
  <c r="T137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421" i="1"/>
  <c r="T160" i="1"/>
  <c r="T161" i="1"/>
  <c r="T422" i="1"/>
  <c r="T162" i="1"/>
  <c r="T163" i="1"/>
  <c r="T164" i="1"/>
  <c r="T165" i="1"/>
  <c r="T166" i="1"/>
  <c r="T167" i="1"/>
  <c r="T423" i="1"/>
  <c r="T424" i="1"/>
  <c r="T425" i="1"/>
  <c r="T426" i="1"/>
  <c r="T427" i="1"/>
  <c r="T428" i="1"/>
  <c r="T22" i="1"/>
  <c r="T23" i="1"/>
  <c r="T27" i="1"/>
  <c r="T569" i="1"/>
  <c r="T577" i="1"/>
  <c r="T520" i="1"/>
  <c r="T439" i="1"/>
  <c r="T440" i="1"/>
  <c r="T441" i="1"/>
  <c r="U441" i="1" s="1"/>
  <c r="T444" i="1"/>
  <c r="T589" i="1"/>
  <c r="T612" i="1"/>
  <c r="T578" i="1"/>
  <c r="T581" i="1"/>
  <c r="T583" i="1"/>
  <c r="T611" i="1"/>
  <c r="T613" i="1"/>
  <c r="T590" i="1"/>
  <c r="T585" i="1"/>
  <c r="T738" i="1"/>
  <c r="T770" i="1"/>
  <c r="T771" i="1"/>
  <c r="T769" i="1"/>
  <c r="T809" i="1"/>
  <c r="T810" i="1"/>
  <c r="T773" i="1"/>
  <c r="T817" i="1"/>
  <c r="T807" i="1"/>
  <c r="T808" i="1"/>
  <c r="T814" i="1"/>
  <c r="T759" i="1"/>
  <c r="T8" i="1"/>
  <c r="T7" i="1"/>
  <c r="T765" i="1"/>
  <c r="T768" i="1"/>
  <c r="T892" i="1"/>
  <c r="T891" i="1"/>
  <c r="T816" i="1"/>
  <c r="T815" i="1"/>
  <c r="T744" i="1"/>
  <c r="T535" i="1"/>
  <c r="T534" i="1"/>
  <c r="T709" i="1"/>
  <c r="T713" i="1"/>
  <c r="T736" i="1"/>
  <c r="T735" i="1"/>
  <c r="T712" i="1"/>
  <c r="T711" i="1"/>
  <c r="T355" i="1"/>
  <c r="T354" i="1"/>
  <c r="T322" i="1"/>
  <c r="T493" i="1"/>
  <c r="T494" i="1"/>
  <c r="T596" i="1"/>
  <c r="T597" i="1"/>
  <c r="T598" i="1"/>
  <c r="T595" i="1"/>
  <c r="T609" i="1"/>
  <c r="T610" i="1"/>
  <c r="T591" i="1"/>
  <c r="T592" i="1"/>
  <c r="T732" i="1"/>
  <c r="T733" i="1"/>
  <c r="T734" i="1"/>
  <c r="T615" i="1"/>
  <c r="T608" i="1"/>
  <c r="T558" i="1"/>
  <c r="T550" i="1"/>
  <c r="T432" i="1"/>
  <c r="T433" i="1"/>
  <c r="T169" i="1"/>
  <c r="T9" i="1"/>
  <c r="T10" i="1"/>
  <c r="T3" i="1"/>
  <c r="T4" i="1"/>
  <c r="T5" i="1"/>
  <c r="T2" i="1"/>
  <c r="T6" i="1"/>
  <c r="T12" i="1"/>
  <c r="T13" i="1"/>
  <c r="T36" i="1"/>
  <c r="T25" i="1"/>
  <c r="T34" i="1"/>
  <c r="T42" i="1"/>
  <c r="T56" i="1"/>
  <c r="T44" i="1"/>
  <c r="T491" i="1"/>
  <c r="T607" i="1"/>
  <c r="T748" i="1"/>
  <c r="T758" i="1"/>
  <c r="T756" i="1"/>
  <c r="T750" i="1"/>
  <c r="T749" i="1"/>
  <c r="T751" i="1"/>
  <c r="T747" i="1"/>
  <c r="T743" i="1"/>
  <c r="T763" i="1"/>
  <c r="T767" i="1"/>
  <c r="T766" i="1"/>
  <c r="T762" i="1"/>
  <c r="T760" i="1"/>
  <c r="T757" i="1"/>
  <c r="T707" i="1"/>
  <c r="T742" i="1"/>
  <c r="T754" i="1"/>
  <c r="T741" i="1"/>
  <c r="T774" i="1"/>
  <c r="T755" i="1"/>
  <c r="T737" i="1"/>
  <c r="T740" i="1"/>
  <c r="T745" i="1"/>
  <c r="T746" i="1"/>
  <c r="T739" i="1"/>
  <c r="T753" i="1"/>
  <c r="T752" i="1"/>
  <c r="T761" i="1"/>
  <c r="T764" i="1"/>
  <c r="T380" i="1"/>
  <c r="T382" i="1"/>
  <c r="T384" i="1"/>
  <c r="T385" i="1"/>
  <c r="N252" i="1"/>
  <c r="N271" i="1"/>
  <c r="N279" i="1"/>
  <c r="N282" i="1"/>
  <c r="N289" i="1"/>
  <c r="N292" i="1"/>
  <c r="N293" i="1"/>
  <c r="N301" i="1"/>
  <c r="N306" i="1"/>
  <c r="N307" i="1"/>
  <c r="N308" i="1"/>
  <c r="N309" i="1"/>
  <c r="N332" i="1"/>
  <c r="N350" i="1"/>
  <c r="N368" i="1"/>
  <c r="N379" i="1"/>
  <c r="N434" i="1"/>
  <c r="N445" i="1"/>
  <c r="N457" i="1"/>
  <c r="N467" i="1"/>
  <c r="N475" i="1"/>
  <c r="N488" i="1"/>
  <c r="N501" i="1"/>
  <c r="N512" i="1"/>
  <c r="N521" i="1"/>
  <c r="N532" i="1"/>
  <c r="N546" i="1"/>
  <c r="N547" i="1"/>
  <c r="N549" i="1"/>
  <c r="N551" i="1"/>
  <c r="N552" i="1"/>
  <c r="N555" i="1"/>
  <c r="N557" i="1"/>
  <c r="N559" i="1"/>
  <c r="N599" i="1"/>
  <c r="N600" i="1"/>
  <c r="N606" i="1"/>
  <c r="N616" i="1"/>
  <c r="N630" i="1"/>
  <c r="N634" i="1"/>
  <c r="N637" i="1"/>
  <c r="N175" i="1"/>
  <c r="N176" i="1"/>
  <c r="N177" i="1"/>
  <c r="N178" i="1"/>
  <c r="N179" i="1"/>
  <c r="N180" i="1"/>
  <c r="N181" i="1"/>
  <c r="N184" i="1"/>
  <c r="N185" i="1"/>
  <c r="N186" i="1"/>
  <c r="N187" i="1"/>
  <c r="N188" i="1"/>
  <c r="N189" i="1"/>
  <c r="N191" i="1"/>
  <c r="N193" i="1"/>
  <c r="N194" i="1"/>
  <c r="N197" i="1"/>
  <c r="N198" i="1"/>
  <c r="N199" i="1"/>
  <c r="N200" i="1"/>
  <c r="N201" i="1"/>
  <c r="N202" i="1"/>
  <c r="N203" i="1"/>
  <c r="N204" i="1"/>
  <c r="N206" i="1"/>
  <c r="N207" i="1"/>
  <c r="N209" i="1"/>
  <c r="N211" i="1"/>
  <c r="N213" i="1"/>
  <c r="N214" i="1"/>
  <c r="N215" i="1"/>
  <c r="N216" i="1"/>
  <c r="N217" i="1"/>
  <c r="N219" i="1"/>
  <c r="N221" i="1"/>
  <c r="N222" i="1"/>
  <c r="N223" i="1"/>
  <c r="N225" i="1"/>
  <c r="N226" i="1"/>
  <c r="N227" i="1"/>
  <c r="N229" i="1"/>
  <c r="N231" i="1"/>
  <c r="N232" i="1"/>
  <c r="N234" i="1"/>
  <c r="N235" i="1"/>
  <c r="N236" i="1"/>
  <c r="N237" i="1"/>
  <c r="N238" i="1"/>
  <c r="N239" i="1"/>
  <c r="N240" i="1"/>
  <c r="N241" i="1"/>
  <c r="N242" i="1"/>
  <c r="N243" i="1"/>
  <c r="N245" i="1"/>
  <c r="N246" i="1"/>
  <c r="N247" i="1"/>
  <c r="N248" i="1"/>
  <c r="N253" i="1"/>
  <c r="N254" i="1"/>
  <c r="N775" i="1"/>
  <c r="N255" i="1"/>
  <c r="N259" i="1"/>
  <c r="N260" i="1"/>
  <c r="N263" i="1"/>
  <c r="N264" i="1"/>
  <c r="N657" i="1"/>
  <c r="N668" i="1"/>
  <c r="N696" i="1"/>
  <c r="N721" i="1"/>
  <c r="N173" i="1"/>
  <c r="N784" i="1"/>
  <c r="N785" i="1"/>
  <c r="N786" i="1"/>
  <c r="N787" i="1"/>
  <c r="N788" i="1"/>
  <c r="N803" i="1"/>
  <c r="N805" i="1"/>
  <c r="N804" i="1"/>
  <c r="N812" i="1"/>
  <c r="N824" i="1"/>
  <c r="N272" i="1"/>
  <c r="N273" i="1"/>
  <c r="N274" i="1"/>
  <c r="N275" i="1"/>
  <c r="N276" i="1"/>
  <c r="N277" i="1"/>
  <c r="N278" i="1"/>
  <c r="N280" i="1"/>
  <c r="N283" i="1"/>
  <c r="N285" i="1"/>
  <c r="N284" i="1"/>
  <c r="N286" i="1"/>
  <c r="N287" i="1"/>
  <c r="N288" i="1"/>
  <c r="N290" i="1"/>
  <c r="N294" i="1"/>
  <c r="N297" i="1"/>
  <c r="N298" i="1"/>
  <c r="N299" i="1"/>
  <c r="N300" i="1"/>
  <c r="N722" i="1"/>
  <c r="N190" i="1"/>
  <c r="N887" i="1"/>
  <c r="N622" i="1"/>
  <c r="N631" i="1"/>
  <c r="N635" i="1"/>
  <c r="N638" i="1"/>
  <c r="N652" i="1"/>
  <c r="N654" i="1"/>
  <c r="N400" i="1"/>
  <c r="N402" i="1"/>
  <c r="N403" i="1"/>
  <c r="N405" i="1"/>
  <c r="N406" i="1"/>
  <c r="N408" i="1"/>
  <c r="N409" i="1"/>
  <c r="N435" i="1"/>
  <c r="N436" i="1"/>
  <c r="N437" i="1"/>
  <c r="N438" i="1"/>
  <c r="N442" i="1"/>
  <c r="N446" i="1"/>
  <c r="N448" i="1"/>
  <c r="N449" i="1"/>
  <c r="N453" i="1"/>
  <c r="N454" i="1"/>
  <c r="N456" i="1"/>
  <c r="N459" i="1"/>
  <c r="N460" i="1"/>
  <c r="N463" i="1"/>
  <c r="N464" i="1"/>
  <c r="N465" i="1"/>
  <c r="N470" i="1"/>
  <c r="N472" i="1"/>
  <c r="N473" i="1"/>
  <c r="N474" i="1"/>
  <c r="N478" i="1"/>
  <c r="N479" i="1"/>
  <c r="N480" i="1"/>
  <c r="N481" i="1"/>
  <c r="N489" i="1"/>
  <c r="N492" i="1"/>
  <c r="N498" i="1"/>
  <c r="N500" i="1"/>
  <c r="N502" i="1"/>
  <c r="N511" i="1"/>
  <c r="N522" i="1"/>
  <c r="N524" i="1"/>
  <c r="N525" i="1"/>
  <c r="N526" i="1"/>
  <c r="N527" i="1"/>
  <c r="N528" i="1"/>
  <c r="N529" i="1"/>
  <c r="N531" i="1"/>
  <c r="N533" i="1"/>
  <c r="N536" i="1"/>
  <c r="N537" i="1"/>
  <c r="N538" i="1"/>
  <c r="N539" i="1"/>
  <c r="N540" i="1"/>
  <c r="N541" i="1"/>
  <c r="N542" i="1"/>
  <c r="N621" i="1"/>
  <c r="N708" i="1"/>
  <c r="N714" i="1"/>
  <c r="N715" i="1"/>
  <c r="N716" i="1"/>
  <c r="N717" i="1"/>
  <c r="N718" i="1"/>
  <c r="N719" i="1"/>
  <c r="N813" i="1"/>
  <c r="N821" i="1"/>
  <c r="N304" i="1"/>
  <c r="N305" i="1"/>
  <c r="N302" i="1"/>
  <c r="N827" i="1"/>
  <c r="N828" i="1"/>
  <c r="N831" i="1"/>
  <c r="N869" i="1"/>
  <c r="N870" i="1"/>
  <c r="N886" i="1"/>
  <c r="N896" i="1"/>
  <c r="N861" i="1"/>
  <c r="N862" i="1"/>
  <c r="N863" i="1"/>
  <c r="N864" i="1"/>
  <c r="N783" i="1"/>
  <c r="N704" i="1"/>
  <c r="N338" i="1"/>
  <c r="N343" i="1"/>
  <c r="N349" i="1"/>
  <c r="N397" i="1"/>
  <c r="N398" i="1"/>
  <c r="N401" i="1"/>
  <c r="N404" i="1"/>
  <c r="N407" i="1"/>
  <c r="N413" i="1"/>
  <c r="N781" i="1"/>
  <c r="N430" i="1"/>
  <c r="N617" i="1"/>
  <c r="N623" i="1"/>
  <c r="N626" i="1"/>
  <c r="N664" i="1"/>
  <c r="N675" i="1"/>
  <c r="N678" i="1"/>
  <c r="N680" i="1"/>
  <c r="N681" i="1"/>
  <c r="N683" i="1"/>
  <c r="N684" i="1"/>
  <c r="N685" i="1"/>
  <c r="N686" i="1"/>
  <c r="N688" i="1"/>
  <c r="N690" i="1"/>
  <c r="N692" i="1"/>
  <c r="N694" i="1"/>
  <c r="N700" i="1"/>
  <c r="N311" i="1"/>
  <c r="N312" i="1"/>
  <c r="N315" i="1"/>
  <c r="N321" i="1"/>
  <c r="N776" i="1"/>
  <c r="N333" i="1"/>
  <c r="N334" i="1"/>
  <c r="N335" i="1"/>
  <c r="N336" i="1"/>
  <c r="N339" i="1"/>
  <c r="N340" i="1"/>
  <c r="N777" i="1"/>
  <c r="N778" i="1"/>
  <c r="N341" i="1"/>
  <c r="N344" i="1"/>
  <c r="N345" i="1"/>
  <c r="N347" i="1"/>
  <c r="N348" i="1"/>
  <c r="N356" i="1"/>
  <c r="N358" i="1"/>
  <c r="N360" i="1"/>
  <c r="N362" i="1"/>
  <c r="N367" i="1"/>
  <c r="N369" i="1"/>
  <c r="N373" i="1"/>
  <c r="N375" i="1"/>
  <c r="N376" i="1"/>
  <c r="N378" i="1"/>
  <c r="N381" i="1"/>
  <c r="N399" i="1"/>
  <c r="N412" i="1"/>
  <c r="N414" i="1"/>
  <c r="N415" i="1"/>
  <c r="N416" i="1"/>
  <c r="N417" i="1"/>
  <c r="N419" i="1"/>
  <c r="N420" i="1"/>
  <c r="N658" i="1"/>
  <c r="N669" i="1"/>
  <c r="N720" i="1"/>
  <c r="N782" i="1"/>
  <c r="N695" i="1"/>
  <c r="N723" i="1"/>
  <c r="N884" i="1"/>
  <c r="N894" i="1"/>
  <c r="N895" i="1"/>
  <c r="N261" i="1"/>
  <c r="N262" i="1"/>
  <c r="N731" i="1"/>
  <c r="N656" i="1"/>
  <c r="N682" i="1"/>
  <c r="N655" i="1"/>
  <c r="N679" i="1"/>
  <c r="N653" i="1"/>
  <c r="N641" i="1"/>
  <c r="N632" i="1"/>
  <c r="N628" i="1"/>
  <c r="N618" i="1"/>
  <c r="N624" i="1"/>
  <c r="N560" i="1"/>
  <c r="N19" i="1"/>
  <c r="N20" i="1"/>
  <c r="N26" i="1"/>
  <c r="N38" i="1"/>
  <c r="N49" i="1"/>
  <c r="N51" i="1"/>
  <c r="N55" i="1"/>
  <c r="N57" i="1"/>
  <c r="N172" i="1"/>
  <c r="N818" i="1"/>
  <c r="N819" i="1"/>
  <c r="N513" i="1"/>
  <c r="N820" i="1"/>
  <c r="N482" i="1"/>
  <c r="N523" i="1"/>
  <c r="N503" i="1"/>
  <c r="N822" i="1"/>
  <c r="N823" i="1"/>
  <c r="N564" i="1"/>
  <c r="N568" i="1"/>
  <c r="N561" i="1"/>
  <c r="N562" i="1"/>
  <c r="N573" i="1"/>
  <c r="N586" i="1"/>
  <c r="N885" i="1"/>
  <c r="N888" i="1"/>
  <c r="N371" i="1"/>
  <c r="N363" i="1"/>
  <c r="N702" i="1"/>
  <c r="N96" i="1"/>
  <c r="N114" i="1"/>
  <c r="N825" i="1"/>
  <c r="N826" i="1"/>
  <c r="N829" i="1"/>
  <c r="N830" i="1"/>
  <c r="N791" i="1"/>
  <c r="N792" i="1"/>
  <c r="N793" i="1"/>
  <c r="N794" i="1"/>
  <c r="N795" i="1"/>
  <c r="N797" i="1"/>
  <c r="N798" i="1"/>
  <c r="N799" i="1"/>
  <c r="N800" i="1"/>
  <c r="N801" i="1"/>
  <c r="N878" i="1"/>
  <c r="N872" i="1"/>
  <c r="N879" i="1"/>
  <c r="N873" i="1"/>
  <c r="N876" i="1"/>
  <c r="N871" i="1"/>
  <c r="N877" i="1"/>
  <c r="N874" i="1"/>
  <c r="N875" i="1"/>
  <c r="N835" i="1"/>
  <c r="N836" i="1"/>
  <c r="N837" i="1"/>
  <c r="N839" i="1"/>
  <c r="N840" i="1"/>
  <c r="N843" i="1"/>
  <c r="N832" i="1"/>
  <c r="N833" i="1"/>
  <c r="N834" i="1"/>
  <c r="N841" i="1"/>
  <c r="N806" i="1"/>
  <c r="N845" i="1"/>
  <c r="N846" i="1"/>
  <c r="N847" i="1"/>
  <c r="N848" i="1"/>
  <c r="N849" i="1"/>
  <c r="N850" i="1"/>
  <c r="N852" i="1"/>
  <c r="N853" i="1"/>
  <c r="N854" i="1"/>
  <c r="N855" i="1"/>
  <c r="N856" i="1"/>
  <c r="N857" i="1"/>
  <c r="N858" i="1"/>
  <c r="N859" i="1"/>
  <c r="N860" i="1"/>
  <c r="N865" i="1"/>
  <c r="N866" i="1"/>
  <c r="N868" i="1"/>
  <c r="N867" i="1"/>
  <c r="N802" i="1"/>
  <c r="N790" i="1"/>
  <c r="N789" i="1"/>
  <c r="N796" i="1"/>
  <c r="N882" i="1"/>
  <c r="N883" i="1"/>
  <c r="N80" i="1"/>
  <c r="N68" i="1"/>
  <c r="N67" i="1"/>
  <c r="N66" i="1"/>
  <c r="N63" i="1"/>
  <c r="N60" i="1"/>
  <c r="N61" i="1"/>
  <c r="N62" i="1"/>
  <c r="N70" i="1"/>
  <c r="N72" i="1"/>
  <c r="N74" i="1"/>
  <c r="N64" i="1"/>
  <c r="N65" i="1"/>
  <c r="N81" i="1"/>
  <c r="N890" i="1"/>
  <c r="N889" i="1"/>
  <c r="N594" i="1"/>
  <c r="N603" i="1"/>
  <c r="N572" i="1"/>
  <c r="N697" i="1"/>
  <c r="N698" i="1"/>
  <c r="N724" i="1"/>
  <c r="N310" i="1"/>
  <c r="N104" i="1"/>
  <c r="N103" i="1"/>
  <c r="N102" i="1"/>
  <c r="N106" i="1"/>
  <c r="N105" i="1"/>
  <c r="N98" i="1"/>
  <c r="N100" i="1"/>
  <c r="N97" i="1"/>
  <c r="N101" i="1"/>
  <c r="N112" i="1"/>
  <c r="N113" i="1"/>
  <c r="N109" i="1"/>
  <c r="N111" i="1"/>
  <c r="N108" i="1"/>
  <c r="N117" i="1"/>
  <c r="N118" i="1"/>
  <c r="N119" i="1"/>
  <c r="N115" i="1"/>
  <c r="N120" i="1"/>
  <c r="N116" i="1"/>
  <c r="N123" i="1"/>
  <c r="N126" i="1"/>
  <c r="N125" i="1"/>
  <c r="N122" i="1"/>
  <c r="N124" i="1"/>
  <c r="N127" i="1"/>
  <c r="N130" i="1"/>
  <c r="N128" i="1"/>
  <c r="N129" i="1"/>
  <c r="N110" i="1"/>
  <c r="N674" i="1"/>
  <c r="N676" i="1"/>
  <c r="N677" i="1"/>
  <c r="N121" i="1"/>
  <c r="N59" i="1"/>
  <c r="N138" i="1"/>
  <c r="N324" i="1"/>
  <c r="N314" i="1"/>
  <c r="N364" i="1"/>
  <c r="N372" i="1"/>
  <c r="N351" i="1"/>
  <c r="N431" i="1"/>
  <c r="N357" i="1"/>
  <c r="N725" i="1"/>
  <c r="N726" i="1"/>
  <c r="N727" i="1"/>
  <c r="N728" i="1"/>
  <c r="N476" i="1"/>
  <c r="N729" i="1"/>
  <c r="N730" i="1"/>
  <c r="N587" i="1"/>
  <c r="N588" i="1"/>
  <c r="N574" i="1"/>
  <c r="N575" i="1"/>
  <c r="N576" i="1"/>
  <c r="N579" i="1"/>
  <c r="N582" i="1"/>
  <c r="N627" i="1"/>
  <c r="N672" i="1"/>
  <c r="N45" i="1"/>
  <c r="N28" i="1"/>
  <c r="N18" i="1"/>
  <c r="N40" i="1"/>
  <c r="N41" i="1"/>
  <c r="N43" i="1"/>
  <c r="N31" i="1"/>
  <c r="N33" i="1"/>
  <c r="N32" i="1"/>
  <c r="N54" i="1"/>
  <c r="N168" i="1"/>
  <c r="N443" i="1"/>
  <c r="N471" i="1"/>
  <c r="N639" i="1"/>
  <c r="N642" i="1"/>
  <c r="N548" i="1"/>
  <c r="N647" i="1"/>
  <c r="N648" i="1"/>
  <c r="N646" i="1"/>
  <c r="N651" i="1"/>
  <c r="N650" i="1"/>
  <c r="N649" i="1"/>
  <c r="N604" i="1"/>
  <c r="N584" i="1"/>
  <c r="N570" i="1"/>
  <c r="N571" i="1"/>
  <c r="N296" i="1"/>
  <c r="N99" i="1"/>
  <c r="N30" i="1"/>
  <c r="N495" i="1"/>
  <c r="N497" i="1"/>
  <c r="N258" i="1"/>
  <c r="N267" i="1"/>
  <c r="N693" i="1"/>
  <c r="N466" i="1"/>
  <c r="N316" i="1"/>
  <c r="N317" i="1"/>
  <c r="N323" i="1"/>
  <c r="N325" i="1"/>
  <c r="N346" i="1"/>
  <c r="N565" i="1"/>
  <c r="N566" i="1"/>
  <c r="N567" i="1"/>
  <c r="N811" i="1"/>
  <c r="N772" i="1"/>
  <c r="N132" i="1"/>
  <c r="N133" i="1"/>
  <c r="N134" i="1"/>
  <c r="N135" i="1"/>
  <c r="N136" i="1"/>
  <c r="N137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421" i="1"/>
  <c r="N160" i="1"/>
  <c r="N161" i="1"/>
  <c r="N422" i="1"/>
  <c r="N162" i="1"/>
  <c r="N163" i="1"/>
  <c r="N164" i="1"/>
  <c r="N165" i="1"/>
  <c r="N166" i="1"/>
  <c r="N167" i="1"/>
  <c r="N423" i="1"/>
  <c r="N424" i="1"/>
  <c r="N425" i="1"/>
  <c r="N426" i="1"/>
  <c r="N427" i="1"/>
  <c r="N428" i="1"/>
  <c r="N22" i="1"/>
  <c r="N23" i="1"/>
  <c r="N27" i="1"/>
  <c r="N569" i="1"/>
  <c r="N577" i="1"/>
  <c r="N520" i="1"/>
  <c r="N439" i="1"/>
  <c r="N440" i="1"/>
  <c r="N441" i="1"/>
  <c r="N444" i="1"/>
  <c r="N589" i="1"/>
  <c r="N612" i="1"/>
  <c r="N578" i="1"/>
  <c r="N581" i="1"/>
  <c r="N583" i="1"/>
  <c r="N611" i="1"/>
  <c r="N613" i="1"/>
  <c r="N590" i="1"/>
  <c r="N585" i="1"/>
  <c r="N808" i="1"/>
  <c r="N814" i="1"/>
  <c r="N759" i="1"/>
  <c r="N8" i="1"/>
  <c r="N7" i="1"/>
  <c r="N765" i="1"/>
  <c r="N768" i="1"/>
  <c r="N892" i="1"/>
  <c r="N891" i="1"/>
  <c r="N816" i="1"/>
  <c r="N815" i="1"/>
  <c r="N744" i="1"/>
  <c r="N535" i="1"/>
  <c r="N534" i="1"/>
  <c r="N709" i="1"/>
  <c r="N713" i="1"/>
  <c r="N736" i="1"/>
  <c r="N735" i="1"/>
  <c r="N712" i="1"/>
  <c r="N711" i="1"/>
  <c r="N355" i="1"/>
  <c r="N354" i="1"/>
  <c r="N322" i="1"/>
  <c r="N493" i="1"/>
  <c r="N494" i="1"/>
  <c r="N596" i="1"/>
  <c r="N597" i="1"/>
  <c r="N598" i="1"/>
  <c r="N595" i="1"/>
  <c r="N609" i="1"/>
  <c r="N610" i="1"/>
  <c r="N591" i="1"/>
  <c r="N592" i="1"/>
  <c r="N732" i="1"/>
  <c r="N733" i="1"/>
  <c r="N734" i="1"/>
  <c r="N615" i="1"/>
  <c r="N608" i="1"/>
  <c r="N558" i="1"/>
  <c r="N550" i="1"/>
  <c r="N432" i="1"/>
  <c r="N433" i="1"/>
  <c r="N169" i="1"/>
  <c r="N9" i="1"/>
  <c r="N10" i="1"/>
  <c r="N3" i="1"/>
  <c r="N4" i="1"/>
  <c r="N5" i="1"/>
  <c r="N2" i="1"/>
  <c r="N6" i="1"/>
  <c r="N12" i="1"/>
  <c r="N13" i="1"/>
  <c r="N36" i="1"/>
  <c r="N25" i="1"/>
  <c r="N34" i="1"/>
  <c r="N42" i="1"/>
  <c r="N56" i="1"/>
  <c r="N44" i="1"/>
  <c r="N491" i="1"/>
  <c r="N607" i="1"/>
  <c r="N748" i="1"/>
  <c r="N758" i="1"/>
  <c r="N756" i="1"/>
  <c r="N750" i="1"/>
  <c r="N749" i="1"/>
  <c r="N751" i="1"/>
  <c r="N747" i="1"/>
  <c r="N743" i="1"/>
  <c r="N763" i="1"/>
  <c r="N767" i="1"/>
  <c r="N766" i="1"/>
  <c r="N762" i="1"/>
  <c r="N760" i="1"/>
  <c r="N757" i="1"/>
  <c r="N707" i="1"/>
  <c r="N742" i="1"/>
  <c r="N754" i="1"/>
  <c r="N741" i="1"/>
  <c r="N774" i="1"/>
  <c r="N755" i="1"/>
  <c r="N737" i="1"/>
  <c r="N740" i="1"/>
  <c r="N745" i="1"/>
  <c r="N746" i="1"/>
  <c r="N739" i="1"/>
  <c r="N753" i="1"/>
  <c r="N752" i="1"/>
  <c r="N761" i="1"/>
  <c r="N764" i="1"/>
  <c r="N380" i="1"/>
  <c r="N382" i="1"/>
  <c r="N384" i="1"/>
  <c r="N385" i="1"/>
  <c r="H837" i="1"/>
  <c r="H839" i="1"/>
  <c r="H840" i="1"/>
  <c r="H843" i="1"/>
  <c r="H832" i="1"/>
  <c r="H833" i="1"/>
  <c r="H834" i="1"/>
  <c r="H841" i="1"/>
  <c r="H806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5" i="1"/>
  <c r="H866" i="1"/>
  <c r="H868" i="1"/>
  <c r="H867" i="1"/>
  <c r="H802" i="1"/>
  <c r="H790" i="1"/>
  <c r="H789" i="1"/>
  <c r="H796" i="1"/>
  <c r="H882" i="1"/>
  <c r="H883" i="1"/>
  <c r="H81" i="1"/>
  <c r="V81" i="1" s="1"/>
  <c r="H890" i="1"/>
  <c r="H889" i="1"/>
  <c r="H594" i="1"/>
  <c r="H603" i="1"/>
  <c r="H572" i="1"/>
  <c r="H697" i="1"/>
  <c r="H698" i="1"/>
  <c r="H724" i="1"/>
  <c r="H674" i="1"/>
  <c r="H676" i="1"/>
  <c r="H677" i="1"/>
  <c r="H121" i="1"/>
  <c r="V121" i="1" s="1"/>
  <c r="H59" i="1"/>
  <c r="V59" i="1" s="1"/>
  <c r="H138" i="1"/>
  <c r="H314" i="1"/>
  <c r="H364" i="1"/>
  <c r="H372" i="1"/>
  <c r="H351" i="1"/>
  <c r="H431" i="1"/>
  <c r="H357" i="1"/>
  <c r="H725" i="1"/>
  <c r="H726" i="1"/>
  <c r="H727" i="1"/>
  <c r="H728" i="1"/>
  <c r="H476" i="1"/>
  <c r="H729" i="1"/>
  <c r="H730" i="1"/>
  <c r="H587" i="1"/>
  <c r="H588" i="1"/>
  <c r="H574" i="1"/>
  <c r="H575" i="1"/>
  <c r="H576" i="1"/>
  <c r="H579" i="1"/>
  <c r="H582" i="1"/>
  <c r="H627" i="1"/>
  <c r="H629" i="1"/>
  <c r="H672" i="1"/>
  <c r="H45" i="1"/>
  <c r="H28" i="1"/>
  <c r="H18" i="1"/>
  <c r="H40" i="1"/>
  <c r="H41" i="1"/>
  <c r="H43" i="1"/>
  <c r="H31" i="1"/>
  <c r="H33" i="1"/>
  <c r="H32" i="1"/>
  <c r="H54" i="1"/>
  <c r="H168" i="1"/>
  <c r="H519" i="1"/>
  <c r="H499" i="1"/>
  <c r="H509" i="1"/>
  <c r="H443" i="1"/>
  <c r="H471" i="1"/>
  <c r="H648" i="1"/>
  <c r="H646" i="1"/>
  <c r="H651" i="1"/>
  <c r="H650" i="1"/>
  <c r="H649" i="1"/>
  <c r="H604" i="1"/>
  <c r="H584" i="1"/>
  <c r="H570" i="1"/>
  <c r="H571" i="1"/>
  <c r="H296" i="1"/>
  <c r="H171" i="1"/>
  <c r="V171" i="1" s="1"/>
  <c r="H331" i="1"/>
  <c r="H330" i="1"/>
  <c r="H377" i="1"/>
  <c r="H619" i="1"/>
  <c r="H620" i="1"/>
  <c r="H99" i="1"/>
  <c r="H30" i="1"/>
  <c r="H495" i="1"/>
  <c r="H497" i="1"/>
  <c r="H258" i="1"/>
  <c r="H267" i="1"/>
  <c r="H693" i="1"/>
  <c r="H466" i="1"/>
  <c r="H316" i="1"/>
  <c r="H317" i="1"/>
  <c r="H346" i="1"/>
  <c r="H565" i="1"/>
  <c r="H566" i="1"/>
  <c r="H567" i="1"/>
  <c r="H811" i="1"/>
  <c r="H772" i="1"/>
  <c r="V772" i="1" s="1"/>
  <c r="H132" i="1"/>
  <c r="V132" i="1" s="1"/>
  <c r="H133" i="1"/>
  <c r="V133" i="1" s="1"/>
  <c r="H134" i="1"/>
  <c r="V134" i="1" s="1"/>
  <c r="H135" i="1"/>
  <c r="V135" i="1" s="1"/>
  <c r="H136" i="1"/>
  <c r="V136" i="1" s="1"/>
  <c r="H137" i="1"/>
  <c r="V137" i="1" s="1"/>
  <c r="H139" i="1"/>
  <c r="V139" i="1" s="1"/>
  <c r="H140" i="1"/>
  <c r="V140" i="1" s="1"/>
  <c r="H141" i="1"/>
  <c r="V141" i="1" s="1"/>
  <c r="H142" i="1"/>
  <c r="V142" i="1" s="1"/>
  <c r="H143" i="1"/>
  <c r="V143" i="1" s="1"/>
  <c r="H144" i="1"/>
  <c r="V144" i="1" s="1"/>
  <c r="H145" i="1"/>
  <c r="V145" i="1" s="1"/>
  <c r="H146" i="1"/>
  <c r="V146" i="1" s="1"/>
  <c r="H147" i="1"/>
  <c r="V147" i="1" s="1"/>
  <c r="H148" i="1"/>
  <c r="V148" i="1" s="1"/>
  <c r="H149" i="1"/>
  <c r="V149" i="1" s="1"/>
  <c r="H150" i="1"/>
  <c r="V150" i="1" s="1"/>
  <c r="H151" i="1"/>
  <c r="V151" i="1" s="1"/>
  <c r="H152" i="1"/>
  <c r="V152" i="1" s="1"/>
  <c r="H153" i="1"/>
  <c r="V153" i="1" s="1"/>
  <c r="H154" i="1"/>
  <c r="V154" i="1" s="1"/>
  <c r="H155" i="1"/>
  <c r="V155" i="1" s="1"/>
  <c r="H156" i="1"/>
  <c r="V156" i="1" s="1"/>
  <c r="H157" i="1"/>
  <c r="V157" i="1" s="1"/>
  <c r="H421" i="1"/>
  <c r="H160" i="1"/>
  <c r="V160" i="1" s="1"/>
  <c r="H161" i="1"/>
  <c r="V161" i="1" s="1"/>
  <c r="H422" i="1"/>
  <c r="H162" i="1"/>
  <c r="H163" i="1"/>
  <c r="H164" i="1"/>
  <c r="H165" i="1"/>
  <c r="H166" i="1"/>
  <c r="H167" i="1"/>
  <c r="H423" i="1"/>
  <c r="H424" i="1"/>
  <c r="H425" i="1"/>
  <c r="H426" i="1"/>
  <c r="H427" i="1"/>
  <c r="H428" i="1"/>
  <c r="H22" i="1"/>
  <c r="V22" i="1" s="1"/>
  <c r="H23" i="1"/>
  <c r="V23" i="1" s="1"/>
  <c r="H27" i="1"/>
  <c r="H569" i="1"/>
  <c r="H577" i="1"/>
  <c r="H583" i="1"/>
  <c r="H611" i="1"/>
  <c r="H613" i="1"/>
  <c r="H590" i="1"/>
  <c r="H585" i="1"/>
  <c r="H738" i="1"/>
  <c r="V738" i="1" s="1"/>
  <c r="H770" i="1"/>
  <c r="V770" i="1" s="1"/>
  <c r="H771" i="1"/>
  <c r="V771" i="1" s="1"/>
  <c r="H769" i="1"/>
  <c r="V769" i="1" s="1"/>
  <c r="H809" i="1"/>
  <c r="V809" i="1" s="1"/>
  <c r="H810" i="1"/>
  <c r="V810" i="1" s="1"/>
  <c r="H773" i="1"/>
  <c r="V773" i="1" s="1"/>
  <c r="H817" i="1"/>
  <c r="V817" i="1" s="1"/>
  <c r="H807" i="1"/>
  <c r="V807" i="1" s="1"/>
  <c r="H808" i="1"/>
  <c r="V808" i="1" s="1"/>
  <c r="H814" i="1"/>
  <c r="V814" i="1" s="1"/>
  <c r="H759" i="1"/>
  <c r="V759" i="1" s="1"/>
  <c r="H8" i="1"/>
  <c r="V8" i="1" s="1"/>
  <c r="H7" i="1"/>
  <c r="V7" i="1" s="1"/>
  <c r="H765" i="1"/>
  <c r="V765" i="1" s="1"/>
  <c r="H768" i="1"/>
  <c r="V768" i="1" s="1"/>
  <c r="H892" i="1"/>
  <c r="V892" i="1" s="1"/>
  <c r="H891" i="1"/>
  <c r="V891" i="1" s="1"/>
  <c r="H816" i="1"/>
  <c r="V816" i="1" s="1"/>
  <c r="H815" i="1"/>
  <c r="V815" i="1" s="1"/>
  <c r="H744" i="1"/>
  <c r="V744" i="1" s="1"/>
  <c r="H535" i="1"/>
  <c r="H534" i="1"/>
  <c r="H709" i="1"/>
  <c r="H713" i="1"/>
  <c r="H736" i="1"/>
  <c r="H735" i="1"/>
  <c r="H712" i="1"/>
  <c r="H711" i="1"/>
  <c r="H355" i="1"/>
  <c r="H354" i="1"/>
  <c r="H493" i="1"/>
  <c r="H494" i="1"/>
  <c r="H596" i="1"/>
  <c r="H597" i="1"/>
  <c r="H598" i="1"/>
  <c r="H595" i="1"/>
  <c r="H609" i="1"/>
  <c r="H610" i="1"/>
  <c r="H591" i="1"/>
  <c r="H592" i="1"/>
  <c r="H732" i="1"/>
  <c r="H733" i="1"/>
  <c r="H734" i="1"/>
  <c r="H615" i="1"/>
  <c r="H608" i="1"/>
  <c r="H558" i="1"/>
  <c r="H550" i="1"/>
  <c r="H432" i="1"/>
  <c r="H433" i="1"/>
  <c r="H169" i="1"/>
  <c r="H9" i="1"/>
  <c r="V9" i="1" s="1"/>
  <c r="H10" i="1"/>
  <c r="V10" i="1" s="1"/>
  <c r="H3" i="1"/>
  <c r="V3" i="1" s="1"/>
  <c r="H4" i="1"/>
  <c r="V4" i="1" s="1"/>
  <c r="H5" i="1"/>
  <c r="H2" i="1"/>
  <c r="H6" i="1"/>
  <c r="V6" i="1" s="1"/>
  <c r="H12" i="1"/>
  <c r="V12" i="1" s="1"/>
  <c r="H13" i="1"/>
  <c r="V13" i="1" s="1"/>
  <c r="H36" i="1"/>
  <c r="H25" i="1"/>
  <c r="H34" i="1"/>
  <c r="H42" i="1"/>
  <c r="H56" i="1"/>
  <c r="H44" i="1"/>
  <c r="H491" i="1"/>
  <c r="H607" i="1"/>
  <c r="H748" i="1"/>
  <c r="V748" i="1" s="1"/>
  <c r="H758" i="1"/>
  <c r="V758" i="1" s="1"/>
  <c r="H756" i="1"/>
  <c r="V756" i="1" s="1"/>
  <c r="H750" i="1"/>
  <c r="V750" i="1" s="1"/>
  <c r="H749" i="1"/>
  <c r="V749" i="1" s="1"/>
  <c r="H751" i="1"/>
  <c r="V751" i="1" s="1"/>
  <c r="H747" i="1"/>
  <c r="V747" i="1" s="1"/>
  <c r="H743" i="1"/>
  <c r="V743" i="1" s="1"/>
  <c r="H763" i="1"/>
  <c r="H767" i="1"/>
  <c r="V767" i="1" s="1"/>
  <c r="H766" i="1"/>
  <c r="V766" i="1" s="1"/>
  <c r="H762" i="1"/>
  <c r="V762" i="1" s="1"/>
  <c r="H760" i="1"/>
  <c r="V760" i="1" s="1"/>
  <c r="H757" i="1"/>
  <c r="V757" i="1" s="1"/>
  <c r="H707" i="1"/>
  <c r="H742" i="1"/>
  <c r="V742" i="1" s="1"/>
  <c r="H754" i="1"/>
  <c r="V754" i="1" s="1"/>
  <c r="H741" i="1"/>
  <c r="H774" i="1"/>
  <c r="V774" i="1" s="1"/>
  <c r="H755" i="1"/>
  <c r="V755" i="1" s="1"/>
  <c r="H737" i="1"/>
  <c r="V737" i="1" s="1"/>
  <c r="H740" i="1"/>
  <c r="V740" i="1" s="1"/>
  <c r="H745" i="1"/>
  <c r="V745" i="1" s="1"/>
  <c r="H746" i="1"/>
  <c r="V746" i="1" s="1"/>
  <c r="H739" i="1"/>
  <c r="V739" i="1" s="1"/>
  <c r="H753" i="1"/>
  <c r="V753" i="1" s="1"/>
  <c r="H752" i="1"/>
  <c r="V752" i="1" s="1"/>
  <c r="H761" i="1"/>
  <c r="V761" i="1" s="1"/>
  <c r="H764" i="1"/>
  <c r="V764" i="1" s="1"/>
  <c r="H380" i="1"/>
  <c r="H382" i="1"/>
  <c r="H384" i="1"/>
  <c r="H385" i="1"/>
  <c r="H836" i="1"/>
  <c r="H862" i="1"/>
  <c r="H723" i="1"/>
  <c r="H683" i="1"/>
  <c r="H681" i="1"/>
  <c r="H680" i="1"/>
  <c r="H678" i="1"/>
  <c r="H675" i="1"/>
  <c r="H664" i="1"/>
  <c r="H654" i="1"/>
  <c r="H652" i="1"/>
  <c r="H637" i="1"/>
  <c r="H804" i="1"/>
  <c r="H803" i="1"/>
  <c r="H887" i="1"/>
  <c r="H791" i="1"/>
  <c r="H792" i="1"/>
  <c r="H793" i="1"/>
  <c r="H794" i="1"/>
  <c r="H795" i="1"/>
  <c r="H797" i="1"/>
  <c r="H798" i="1"/>
  <c r="H799" i="1"/>
  <c r="H800" i="1"/>
  <c r="H801" i="1"/>
  <c r="H878" i="1"/>
  <c r="H872" i="1"/>
  <c r="H879" i="1"/>
  <c r="H873" i="1"/>
  <c r="H876" i="1"/>
  <c r="H871" i="1"/>
  <c r="H877" i="1"/>
  <c r="H874" i="1"/>
  <c r="H875" i="1"/>
  <c r="H835" i="1"/>
  <c r="H805" i="1"/>
  <c r="K782" i="1"/>
  <c r="H708" i="1"/>
  <c r="S721" i="1"/>
  <c r="T721" i="1" s="1"/>
  <c r="H721" i="1"/>
  <c r="H668" i="1"/>
  <c r="H696" i="1"/>
  <c r="H702" i="1"/>
  <c r="H714" i="1"/>
  <c r="H715" i="1"/>
  <c r="H716" i="1"/>
  <c r="H717" i="1"/>
  <c r="H718" i="1"/>
  <c r="H719" i="1"/>
  <c r="H720" i="1"/>
  <c r="H722" i="1"/>
  <c r="H173" i="1"/>
  <c r="H782" i="1"/>
  <c r="T14" i="1"/>
  <c r="N21" i="1"/>
  <c r="N29" i="1"/>
  <c r="N37" i="1"/>
  <c r="N46" i="1"/>
  <c r="N52" i="1"/>
  <c r="N58" i="1"/>
  <c r="N158" i="1"/>
  <c r="N170" i="1"/>
  <c r="N174" i="1"/>
  <c r="N192" i="1"/>
  <c r="N205" i="1"/>
  <c r="N220" i="1"/>
  <c r="N224" i="1"/>
  <c r="N233" i="1"/>
  <c r="N244" i="1"/>
  <c r="N14" i="1"/>
  <c r="H158" i="1"/>
  <c r="H170" i="1"/>
  <c r="H174" i="1"/>
  <c r="H192" i="1"/>
  <c r="H205" i="1"/>
  <c r="H220" i="1"/>
  <c r="H224" i="1"/>
  <c r="H233" i="1"/>
  <c r="H244" i="1"/>
  <c r="H252" i="1"/>
  <c r="H488" i="1"/>
  <c r="H532" i="1"/>
  <c r="H546" i="1"/>
  <c r="H547" i="1"/>
  <c r="H549" i="1"/>
  <c r="H551" i="1"/>
  <c r="H552" i="1"/>
  <c r="H555" i="1"/>
  <c r="H557" i="1"/>
  <c r="H559" i="1"/>
  <c r="H599" i="1"/>
  <c r="H600" i="1"/>
  <c r="H638" i="1"/>
  <c r="H14" i="1"/>
  <c r="H246" i="1"/>
  <c r="H232" i="1"/>
  <c r="H201" i="1"/>
  <c r="H189" i="1"/>
  <c r="H188" i="1"/>
  <c r="H178" i="1"/>
  <c r="H177" i="1"/>
  <c r="H685" i="1"/>
  <c r="H686" i="1"/>
  <c r="H416" i="1"/>
  <c r="H376" i="1"/>
  <c r="H334" i="1"/>
  <c r="H240" i="1"/>
  <c r="H234" i="1"/>
  <c r="H560" i="1"/>
  <c r="H561" i="1"/>
  <c r="H235" i="1"/>
  <c r="H236" i="1"/>
  <c r="H237" i="1"/>
  <c r="H238" i="1"/>
  <c r="H239" i="1"/>
  <c r="H241" i="1"/>
  <c r="H242" i="1"/>
  <c r="H243" i="1"/>
  <c r="H253" i="1"/>
  <c r="H254" i="1"/>
  <c r="H260" i="1"/>
  <c r="H830" i="1"/>
  <c r="H825" i="1"/>
  <c r="V825" i="1" s="1"/>
  <c r="H829" i="1"/>
  <c r="H826" i="1"/>
  <c r="H190" i="1"/>
  <c r="H176" i="1"/>
  <c r="H186" i="1"/>
  <c r="H187" i="1"/>
  <c r="H193" i="1"/>
  <c r="H198" i="1"/>
  <c r="H199" i="1"/>
  <c r="H200" i="1"/>
  <c r="H202" i="1"/>
  <c r="H203" i="1"/>
  <c r="H207" i="1"/>
  <c r="H209" i="1"/>
  <c r="H211" i="1"/>
  <c r="H213" i="1"/>
  <c r="H214" i="1"/>
  <c r="H216" i="1"/>
  <c r="H217" i="1"/>
  <c r="H222" i="1"/>
  <c r="H223" i="1"/>
  <c r="H225" i="1"/>
  <c r="H226" i="1"/>
  <c r="H227" i="1"/>
  <c r="H229" i="1"/>
  <c r="H231" i="1"/>
  <c r="H245" i="1"/>
  <c r="H684" i="1"/>
  <c r="H694" i="1"/>
  <c r="H700" i="1"/>
  <c r="H333" i="1"/>
  <c r="H338" i="1"/>
  <c r="H778" i="1"/>
  <c r="H341" i="1"/>
  <c r="H349" i="1"/>
  <c r="H369" i="1"/>
  <c r="H375" i="1"/>
  <c r="H415" i="1"/>
  <c r="H373" i="1"/>
  <c r="H562" i="1"/>
  <c r="H656" i="1"/>
  <c r="H682" i="1"/>
  <c r="H655" i="1"/>
  <c r="H679" i="1"/>
  <c r="H653" i="1"/>
  <c r="H641" i="1"/>
  <c r="H96" i="1"/>
  <c r="V96" i="1" s="1"/>
  <c r="H114" i="1"/>
  <c r="H363" i="1"/>
  <c r="H371" i="1"/>
  <c r="H20" i="1"/>
  <c r="H172" i="1"/>
  <c r="H49" i="1"/>
  <c r="H55" i="1"/>
  <c r="H731" i="1"/>
  <c r="H564" i="1"/>
  <c r="H568" i="1"/>
  <c r="H573" i="1"/>
  <c r="H586" i="1"/>
  <c r="H885" i="1"/>
  <c r="H688" i="1"/>
  <c r="H690" i="1"/>
  <c r="H692" i="1"/>
  <c r="H704" i="1"/>
  <c r="H304" i="1"/>
  <c r="H302" i="1"/>
  <c r="H305" i="1"/>
  <c r="H828" i="1"/>
  <c r="H695" i="1"/>
  <c r="H312" i="1"/>
  <c r="H315" i="1"/>
  <c r="H321" i="1"/>
  <c r="H776" i="1"/>
  <c r="H326" i="1"/>
  <c r="H335" i="1"/>
  <c r="H336" i="1"/>
  <c r="H339" i="1"/>
  <c r="H777" i="1"/>
  <c r="H344" i="1"/>
  <c r="H345" i="1"/>
  <c r="H347" i="1"/>
  <c r="H378" i="1"/>
  <c r="H414" i="1"/>
  <c r="H417" i="1"/>
  <c r="H781" i="1"/>
  <c r="H435" i="1"/>
  <c r="H436" i="1"/>
  <c r="H437" i="1"/>
  <c r="H438" i="1"/>
  <c r="H442" i="1"/>
  <c r="H446" i="1"/>
  <c r="H456" i="1"/>
  <c r="H464" i="1"/>
  <c r="H465" i="1"/>
  <c r="H470" i="1"/>
  <c r="H472" i="1"/>
  <c r="H474" i="1"/>
  <c r="H480" i="1"/>
  <c r="H481" i="1"/>
  <c r="H524" i="1"/>
  <c r="H525" i="1"/>
  <c r="H526" i="1"/>
  <c r="H527" i="1"/>
  <c r="H528" i="1"/>
  <c r="H529" i="1"/>
  <c r="H531" i="1"/>
  <c r="H533" i="1"/>
  <c r="H536" i="1"/>
  <c r="H537" i="1"/>
  <c r="H538" i="1"/>
  <c r="H539" i="1"/>
  <c r="H540" i="1"/>
  <c r="H542" i="1"/>
  <c r="H621" i="1"/>
  <c r="H623" i="1"/>
  <c r="H658" i="1"/>
  <c r="H669" i="1"/>
  <c r="H894" i="1"/>
  <c r="H895" i="1"/>
  <c r="H884" i="1"/>
  <c r="H783" i="1"/>
  <c r="H821" i="1"/>
  <c r="H827" i="1"/>
  <c r="H831" i="1"/>
  <c r="H813" i="1"/>
  <c r="H869" i="1"/>
  <c r="H870" i="1"/>
  <c r="H886" i="1"/>
  <c r="H896" i="1"/>
  <c r="H864" i="1"/>
  <c r="H863" i="1"/>
  <c r="H861" i="1"/>
  <c r="H175" i="1"/>
  <c r="H179" i="1"/>
  <c r="H180" i="1"/>
  <c r="H181" i="1"/>
  <c r="H184" i="1"/>
  <c r="H185" i="1"/>
  <c r="H191" i="1"/>
  <c r="H194" i="1"/>
  <c r="H197" i="1"/>
  <c r="H204" i="1"/>
  <c r="H206" i="1"/>
  <c r="H215" i="1"/>
  <c r="H219" i="1"/>
  <c r="H221" i="1"/>
  <c r="H248" i="1"/>
  <c r="H775" i="1"/>
  <c r="H255" i="1"/>
  <c r="H264" i="1"/>
  <c r="H272" i="1"/>
  <c r="H273" i="1"/>
  <c r="H274" i="1"/>
  <c r="H275" i="1"/>
  <c r="H276" i="1"/>
  <c r="H277" i="1"/>
  <c r="H278" i="1"/>
  <c r="H280" i="1"/>
  <c r="H290" i="1"/>
  <c r="H294" i="1"/>
  <c r="H297" i="1"/>
  <c r="H785" i="1"/>
  <c r="H788" i="1"/>
  <c r="H784" i="1"/>
  <c r="H786" i="1"/>
  <c r="H787" i="1"/>
  <c r="H812" i="1"/>
  <c r="H824" i="1"/>
  <c r="H888" i="1"/>
  <c r="U898" i="1" l="1"/>
  <c r="U135" i="1"/>
  <c r="U134" i="1"/>
  <c r="U270" i="1"/>
  <c r="U133" i="1"/>
  <c r="U132" i="1"/>
  <c r="U137" i="1"/>
  <c r="U136" i="1"/>
  <c r="U269" i="1"/>
  <c r="U710" i="1"/>
  <c r="U897" i="1"/>
  <c r="U317" i="1"/>
  <c r="U316" i="1"/>
  <c r="U709" i="1"/>
  <c r="U315" i="1"/>
  <c r="U318" i="1"/>
  <c r="U636" i="1"/>
  <c r="U705" i="1"/>
  <c r="U11" i="1"/>
  <c r="U712" i="1"/>
  <c r="U440" i="1"/>
  <c r="U711" i="1"/>
  <c r="U763" i="1"/>
  <c r="U753" i="1"/>
  <c r="U746" i="1"/>
  <c r="U745" i="1"/>
  <c r="U741" i="1"/>
  <c r="U764" i="1"/>
  <c r="U752" i="1"/>
  <c r="U761" i="1"/>
  <c r="U739" i="1"/>
  <c r="U740" i="1"/>
  <c r="U737" i="1"/>
  <c r="U755" i="1"/>
  <c r="U774" i="1"/>
  <c r="V741" i="1"/>
  <c r="U754" i="1"/>
  <c r="U742" i="1"/>
  <c r="U762" i="1"/>
  <c r="U766" i="1"/>
  <c r="U767" i="1"/>
  <c r="U751" i="1"/>
  <c r="U490" i="1"/>
  <c r="U749" i="1"/>
  <c r="V763" i="1"/>
  <c r="U750" i="1"/>
  <c r="U707" i="1"/>
  <c r="U756" i="1"/>
  <c r="U757" i="1"/>
  <c r="U758" i="1"/>
  <c r="U760" i="1"/>
  <c r="U748" i="1"/>
  <c r="U607" i="1"/>
  <c r="U491" i="1"/>
  <c r="U581" i="1"/>
  <c r="U5" i="1"/>
  <c r="U370" i="1"/>
  <c r="U2" i="1"/>
  <c r="U44" i="1"/>
  <c r="U321" i="1"/>
  <c r="U533" i="1"/>
  <c r="U56" i="1"/>
  <c r="U42" i="1"/>
  <c r="U34" i="1"/>
  <c r="U25" i="1"/>
  <c r="U36" i="1"/>
  <c r="U13" i="1"/>
  <c r="U12" i="1"/>
  <c r="U6" i="1"/>
  <c r="U9" i="1"/>
  <c r="V5" i="1"/>
  <c r="V2" i="1"/>
  <c r="U4" i="1"/>
  <c r="U3" i="1"/>
  <c r="U10" i="1"/>
  <c r="U558" i="1"/>
  <c r="U534" i="1"/>
  <c r="U322" i="1"/>
  <c r="U17" i="1"/>
  <c r="U529" i="1"/>
  <c r="U16" i="1"/>
  <c r="U693" i="1"/>
  <c r="U536" i="1"/>
  <c r="U612" i="1"/>
  <c r="U520" i="1"/>
  <c r="U15" i="1"/>
  <c r="U550" i="1"/>
  <c r="U353" i="1"/>
  <c r="U433" i="1"/>
  <c r="U432" i="1"/>
  <c r="U14" i="1"/>
  <c r="U539" i="1"/>
  <c r="U542" i="1"/>
  <c r="U540" i="1"/>
  <c r="U614" i="1"/>
  <c r="U595" i="1"/>
  <c r="U597" i="1"/>
  <c r="U596" i="1"/>
  <c r="U608" i="1"/>
  <c r="U615" i="1"/>
  <c r="U494" i="1"/>
  <c r="U538" i="1"/>
  <c r="U598" i="1"/>
  <c r="U734" i="1"/>
  <c r="U493" i="1"/>
  <c r="U537" i="1"/>
  <c r="U733" i="1"/>
  <c r="U544" i="1"/>
  <c r="U732" i="1"/>
  <c r="U592" i="1"/>
  <c r="U591" i="1"/>
  <c r="U465" i="1"/>
  <c r="U610" i="1"/>
  <c r="U770" i="1"/>
  <c r="U609" i="1"/>
  <c r="U701" i="1"/>
  <c r="U543" i="1"/>
  <c r="U735" i="1"/>
  <c r="U736" i="1"/>
  <c r="U530" i="1"/>
  <c r="U713" i="1"/>
  <c r="U8" i="1"/>
  <c r="U535" i="1"/>
  <c r="U578" i="1"/>
  <c r="U759" i="1"/>
  <c r="U585" i="1"/>
  <c r="U439" i="1"/>
  <c r="U814" i="1"/>
  <c r="U590" i="1"/>
  <c r="U808" i="1"/>
  <c r="U358" i="1"/>
  <c r="U744" i="1"/>
  <c r="U807" i="1"/>
  <c r="U815" i="1"/>
  <c r="U817" i="1"/>
  <c r="U768" i="1"/>
  <c r="U816" i="1"/>
  <c r="U773" i="1"/>
  <c r="U810" i="1"/>
  <c r="U891" i="1"/>
  <c r="U809" i="1"/>
  <c r="U892" i="1"/>
  <c r="U264" i="1"/>
  <c r="U769" i="1"/>
  <c r="U474" i="1"/>
  <c r="U738" i="1"/>
  <c r="U444" i="1"/>
  <c r="U765" i="1"/>
  <c r="U771" i="1"/>
  <c r="U7" i="1"/>
  <c r="U24" i="1"/>
  <c r="U456" i="1"/>
  <c r="U613" i="1"/>
  <c r="U611" i="1"/>
  <c r="U329" i="1"/>
  <c r="U583" i="1"/>
  <c r="U328" i="1"/>
  <c r="U327" i="1"/>
  <c r="U589" i="1"/>
  <c r="U442" i="1"/>
  <c r="U436" i="1"/>
  <c r="U435" i="1"/>
  <c r="U531" i="1"/>
  <c r="U437" i="1"/>
  <c r="U438" i="1"/>
  <c r="U577" i="1"/>
  <c r="U580" i="1"/>
  <c r="U569" i="1"/>
  <c r="U706" i="1"/>
  <c r="U27" i="1"/>
  <c r="U567" i="1"/>
  <c r="U23" i="1"/>
  <c r="U22" i="1"/>
  <c r="U335" i="1"/>
  <c r="U566" i="1"/>
  <c r="U360" i="1"/>
  <c r="U481" i="1"/>
  <c r="U325" i="1"/>
  <c r="U291" i="1"/>
  <c r="U87" i="1"/>
  <c r="U480" i="1"/>
  <c r="U337" i="1"/>
  <c r="U82" i="1"/>
  <c r="U266" i="1"/>
  <c r="U250" i="1"/>
  <c r="U251" i="1"/>
  <c r="U362" i="1"/>
  <c r="U107" i="1"/>
  <c r="U267" i="1"/>
  <c r="U374" i="1"/>
  <c r="U344" i="1"/>
  <c r="U248" i="1"/>
  <c r="U565" i="1"/>
  <c r="U336" i="1"/>
  <c r="U359" i="1"/>
  <c r="U414" i="1"/>
  <c r="U347" i="1"/>
  <c r="U345" i="1"/>
  <c r="U378" i="1"/>
  <c r="U249" i="1"/>
  <c r="U197" i="1"/>
  <c r="U361" i="1"/>
  <c r="U280" i="1"/>
  <c r="U55" i="1"/>
  <c r="U278" i="1"/>
  <c r="U277" i="1"/>
  <c r="U276" i="1"/>
  <c r="U621" i="1"/>
  <c r="U275" i="1"/>
  <c r="U290" i="1"/>
  <c r="U274" i="1"/>
  <c r="U273" i="1"/>
  <c r="U323" i="1"/>
  <c r="U272" i="1"/>
  <c r="U206" i="1"/>
  <c r="U281" i="1"/>
  <c r="U466" i="1"/>
  <c r="U185" i="1"/>
  <c r="U256" i="1"/>
  <c r="U255" i="1"/>
  <c r="U619" i="1"/>
  <c r="U257" i="1"/>
  <c r="U204" i="1"/>
  <c r="U215" i="1"/>
  <c r="U331" i="1"/>
  <c r="U258" i="1"/>
  <c r="U221" i="1"/>
  <c r="U219" i="1"/>
  <c r="U212" i="1"/>
  <c r="U99" i="1"/>
  <c r="U210" i="1"/>
  <c r="U497" i="1"/>
  <c r="U339" i="1"/>
  <c r="U218" i="1"/>
  <c r="U208" i="1"/>
  <c r="U191" i="1"/>
  <c r="U265" i="1"/>
  <c r="U182" i="1"/>
  <c r="U30" i="1"/>
  <c r="U183" i="1"/>
  <c r="U126" i="1"/>
  <c r="U184" i="1"/>
  <c r="U181" i="1"/>
  <c r="U180" i="1"/>
  <c r="U495" i="1"/>
  <c r="U603" i="1"/>
  <c r="U620" i="1"/>
  <c r="U367" i="1"/>
  <c r="U79" i="1"/>
  <c r="U168" i="1"/>
  <c r="U377" i="1"/>
  <c r="U330" i="1"/>
  <c r="U73" i="1"/>
  <c r="U171" i="1"/>
  <c r="U571" i="1"/>
  <c r="U69" i="1"/>
  <c r="U548" i="1"/>
  <c r="U76" i="1"/>
  <c r="U78" i="1"/>
  <c r="U89" i="1"/>
  <c r="U895" i="1"/>
  <c r="U604" i="1"/>
  <c r="U77" i="1"/>
  <c r="U477" i="1"/>
  <c r="U90" i="1"/>
  <c r="U687" i="1"/>
  <c r="U54" i="1"/>
  <c r="U295" i="1"/>
  <c r="U483" i="1"/>
  <c r="U699" i="1"/>
  <c r="U75" i="1"/>
  <c r="U71" i="1"/>
  <c r="U486" i="1"/>
  <c r="U651" i="1"/>
  <c r="U647" i="1"/>
  <c r="U83" i="1"/>
  <c r="U570" i="1"/>
  <c r="U29" i="1"/>
  <c r="U338" i="1"/>
  <c r="U485" i="1"/>
  <c r="U484" i="1"/>
  <c r="U93" i="1"/>
  <c r="U92" i="1"/>
  <c r="U294" i="1"/>
  <c r="U649" i="1"/>
  <c r="U644" i="1"/>
  <c r="U645" i="1"/>
  <c r="U626" i="1"/>
  <c r="U584" i="1"/>
  <c r="U642" i="1"/>
  <c r="U356" i="1"/>
  <c r="U650" i="1"/>
  <c r="U646" i="1"/>
  <c r="U648" i="1"/>
  <c r="U643" i="1"/>
  <c r="U639" i="1"/>
  <c r="U894" i="1"/>
  <c r="U49" i="1"/>
  <c r="U896" i="1"/>
  <c r="U470" i="1"/>
  <c r="U505" i="1"/>
  <c r="U41" i="1"/>
  <c r="U574" i="1"/>
  <c r="U509" i="1"/>
  <c r="U471" i="1"/>
  <c r="U499" i="1"/>
  <c r="U443" i="1"/>
  <c r="U519" i="1"/>
  <c r="U33" i="1"/>
  <c r="U476" i="1"/>
  <c r="U43" i="1"/>
  <c r="U623" i="1"/>
  <c r="U32" i="1"/>
  <c r="U40" i="1"/>
  <c r="U31" i="1"/>
  <c r="U18" i="1"/>
  <c r="U28" i="1"/>
  <c r="U45" i="1"/>
  <c r="U510" i="1"/>
  <c r="U109" i="1"/>
  <c r="U672" i="1"/>
  <c r="U629" i="1"/>
  <c r="U582" i="1"/>
  <c r="U728" i="1"/>
  <c r="U587" i="1"/>
  <c r="U627" i="1"/>
  <c r="U575" i="1"/>
  <c r="U588" i="1"/>
  <c r="U579" i="1"/>
  <c r="U576" i="1"/>
  <c r="U727" i="1"/>
  <c r="U726" i="1"/>
  <c r="U725" i="1"/>
  <c r="U730" i="1"/>
  <c r="U729" i="1"/>
  <c r="U357" i="1"/>
  <c r="U431" i="1"/>
  <c r="U364" i="1"/>
  <c r="U124" i="1"/>
  <c r="U363" i="1"/>
  <c r="U372" i="1"/>
  <c r="U105" i="1"/>
  <c r="U104" i="1"/>
  <c r="U125" i="1"/>
  <c r="U123" i="1"/>
  <c r="U108" i="1"/>
  <c r="U371" i="1"/>
  <c r="U482" i="1"/>
  <c r="U127" i="1"/>
  <c r="U618" i="1"/>
  <c r="U314" i="1"/>
  <c r="U106" i="1"/>
  <c r="U122" i="1"/>
  <c r="U351" i="1"/>
  <c r="U324" i="1"/>
  <c r="U59" i="1"/>
  <c r="V122" i="1"/>
  <c r="U103" i="1"/>
  <c r="U119" i="1"/>
  <c r="U95" i="1"/>
  <c r="U503" i="1"/>
  <c r="U101" i="1"/>
  <c r="U624" i="1"/>
  <c r="U504" i="1"/>
  <c r="U120" i="1"/>
  <c r="U102" i="1"/>
  <c r="U121" i="1"/>
  <c r="U113" i="1"/>
  <c r="U128" i="1"/>
  <c r="U112" i="1"/>
  <c r="U130" i="1"/>
  <c r="U97" i="1"/>
  <c r="U115" i="1"/>
  <c r="U98" i="1"/>
  <c r="U116" i="1"/>
  <c r="U100" i="1"/>
  <c r="U138" i="1"/>
  <c r="U118" i="1"/>
  <c r="U117" i="1"/>
  <c r="U110" i="1"/>
  <c r="U129" i="1"/>
  <c r="U111" i="1"/>
  <c r="U88" i="1"/>
  <c r="U677" i="1"/>
  <c r="U676" i="1"/>
  <c r="U84" i="1"/>
  <c r="V83" i="1"/>
  <c r="U496" i="1"/>
  <c r="U50" i="1"/>
  <c r="U674" i="1"/>
  <c r="U91" i="1"/>
  <c r="V93" i="1"/>
  <c r="V92" i="1"/>
  <c r="V85" i="1"/>
  <c r="U94" i="1"/>
  <c r="U418" i="1"/>
  <c r="V86" i="1"/>
  <c r="U523" i="1"/>
  <c r="U417" i="1"/>
  <c r="V69" i="1"/>
  <c r="V71" i="1"/>
  <c r="U513" i="1"/>
  <c r="U514" i="1"/>
  <c r="V79" i="1"/>
  <c r="V77" i="1"/>
  <c r="V76" i="1"/>
  <c r="V75" i="1"/>
  <c r="V90" i="1"/>
  <c r="V73" i="1"/>
  <c r="V89" i="1"/>
  <c r="U313" i="1"/>
  <c r="U312" i="1"/>
  <c r="U311" i="1"/>
  <c r="U697" i="1"/>
  <c r="U326" i="1"/>
  <c r="U65" i="1"/>
  <c r="U64" i="1"/>
  <c r="U72" i="1"/>
  <c r="U698" i="1"/>
  <c r="U159" i="1"/>
  <c r="U62" i="1"/>
  <c r="U724" i="1"/>
  <c r="U310" i="1"/>
  <c r="U572" i="1"/>
  <c r="U594" i="1"/>
  <c r="U61" i="1"/>
  <c r="U60" i="1"/>
  <c r="U80" i="1"/>
  <c r="U38" i="1"/>
  <c r="U47" i="1"/>
  <c r="U35" i="1"/>
  <c r="U39" i="1"/>
  <c r="U57" i="1"/>
  <c r="U70" i="1"/>
  <c r="U51" i="1"/>
  <c r="U58" i="1"/>
  <c r="U52" i="1"/>
  <c r="U832" i="1"/>
  <c r="U26" i="1"/>
  <c r="U48" i="1"/>
  <c r="U63" i="1"/>
  <c r="U68" i="1"/>
  <c r="U19" i="1"/>
  <c r="U67" i="1"/>
  <c r="U53" i="1"/>
  <c r="U74" i="1"/>
  <c r="U66" i="1"/>
  <c r="V80" i="1"/>
  <c r="V62" i="1"/>
  <c r="V72" i="1"/>
  <c r="V61" i="1"/>
  <c r="V65" i="1"/>
  <c r="V60" i="1"/>
  <c r="V70" i="1"/>
  <c r="V64" i="1"/>
  <c r="V48" i="1"/>
  <c r="V47" i="1"/>
  <c r="U230" i="1"/>
  <c r="U228" i="1"/>
  <c r="U254" i="1"/>
  <c r="U196" i="1"/>
  <c r="V887" i="1"/>
  <c r="U195" i="1"/>
  <c r="U463" i="1"/>
  <c r="U179" i="1"/>
  <c r="U194" i="1"/>
  <c r="U454" i="1"/>
  <c r="U447" i="1"/>
  <c r="U717" i="1"/>
  <c r="U386" i="1"/>
  <c r="U662" i="1"/>
  <c r="U387" i="1"/>
  <c r="U158" i="1"/>
  <c r="U263" i="1"/>
  <c r="U301" i="1"/>
  <c r="U541" i="1"/>
  <c r="U448" i="1"/>
  <c r="U861" i="1"/>
  <c r="U600" i="1"/>
  <c r="U467" i="1"/>
  <c r="U37" i="1"/>
  <c r="U659" i="1"/>
  <c r="U415" i="1"/>
  <c r="U788" i="1"/>
  <c r="U553" i="1"/>
  <c r="U498" i="1"/>
  <c r="U449" i="1"/>
  <c r="U461" i="1"/>
  <c r="U831" i="1"/>
  <c r="U309" i="1"/>
  <c r="U521" i="1"/>
  <c r="U170" i="1"/>
  <c r="U824" i="1"/>
  <c r="U205" i="1"/>
  <c r="V871" i="1"/>
  <c r="U856" i="1"/>
  <c r="U408" i="1"/>
  <c r="U834" i="1"/>
  <c r="U554" i="1"/>
  <c r="U628" i="1"/>
  <c r="T843" i="1"/>
  <c r="U843" i="1" s="1"/>
  <c r="U259" i="1"/>
  <c r="U689" i="1"/>
  <c r="U453" i="1"/>
  <c r="U288" i="1"/>
  <c r="U893" i="1"/>
  <c r="U679" i="1"/>
  <c r="U229" i="1"/>
  <c r="U696" i="1"/>
  <c r="U827" i="1"/>
  <c r="U398" i="1"/>
  <c r="U376" i="1"/>
  <c r="U292" i="1"/>
  <c r="U573" i="1"/>
  <c r="U654" i="1"/>
  <c r="U716" i="1"/>
  <c r="U821" i="1"/>
  <c r="U695" i="1"/>
  <c r="U731" i="1"/>
  <c r="U209" i="1"/>
  <c r="U287" i="1"/>
  <c r="U782" i="1"/>
  <c r="U502" i="1"/>
  <c r="U883" i="1"/>
  <c r="U460" i="1"/>
  <c r="U671" i="1"/>
  <c r="U207" i="1"/>
  <c r="U114" i="1"/>
  <c r="U850" i="1"/>
  <c r="U562" i="1"/>
  <c r="U406" i="1"/>
  <c r="U475" i="1"/>
  <c r="U217" i="1"/>
  <c r="U238" i="1"/>
  <c r="U616" i="1"/>
  <c r="U457" i="1"/>
  <c r="U200" i="1"/>
  <c r="U675" i="1"/>
  <c r="U641" i="1"/>
  <c r="U882" i="1"/>
  <c r="U348" i="1"/>
  <c r="U231" i="1"/>
  <c r="U862" i="1"/>
  <c r="U599" i="1"/>
  <c r="U854" i="1"/>
  <c r="U224" i="1"/>
  <c r="U805" i="1"/>
  <c r="U796" i="1"/>
  <c r="U852" i="1"/>
  <c r="U187" i="1"/>
  <c r="U793" i="1"/>
  <c r="U849" i="1"/>
  <c r="U308" i="1"/>
  <c r="U874" i="1"/>
  <c r="U586" i="1"/>
  <c r="U532" i="1"/>
  <c r="U174" i="1"/>
  <c r="V839" i="1"/>
  <c r="U462" i="1"/>
  <c r="U632" i="1"/>
  <c r="U202" i="1"/>
  <c r="U560" i="1"/>
  <c r="U512" i="1"/>
  <c r="U192" i="1"/>
  <c r="U681" i="1"/>
  <c r="U853" i="1"/>
  <c r="T836" i="1"/>
  <c r="U836" i="1" s="1"/>
  <c r="U871" i="1"/>
  <c r="U813" i="1"/>
  <c r="U682" i="1"/>
  <c r="U341" i="1"/>
  <c r="U715" i="1"/>
  <c r="U804" i="1"/>
  <c r="U797" i="1"/>
  <c r="U622" i="1"/>
  <c r="U552" i="1"/>
  <c r="U233" i="1"/>
  <c r="T838" i="1"/>
  <c r="U838" i="1" s="1"/>
  <c r="U881" i="1"/>
  <c r="U186" i="1"/>
  <c r="U253" i="1"/>
  <c r="U46" i="1"/>
  <c r="U795" i="1"/>
  <c r="U888" i="1"/>
  <c r="U404" i="1"/>
  <c r="U242" i="1"/>
  <c r="U350" i="1"/>
  <c r="T837" i="1"/>
  <c r="U837" i="1" s="1"/>
  <c r="U568" i="1"/>
  <c r="U188" i="1"/>
  <c r="U702" i="1"/>
  <c r="U802" i="1"/>
  <c r="U848" i="1"/>
  <c r="U401" i="1"/>
  <c r="U190" i="1"/>
  <c r="U178" i="1"/>
  <c r="U293" i="1"/>
  <c r="U803" i="1"/>
  <c r="U564" i="1"/>
  <c r="U416" i="1"/>
  <c r="U189" i="1"/>
  <c r="U279" i="1"/>
  <c r="V872" i="1"/>
  <c r="U227" i="1"/>
  <c r="U383" i="1"/>
  <c r="U652" i="1"/>
  <c r="U546" i="1"/>
  <c r="U235" i="1"/>
  <c r="U719" i="1"/>
  <c r="U488" i="1"/>
  <c r="U851" i="1"/>
  <c r="U783" i="1"/>
  <c r="U232" i="1"/>
  <c r="U800" i="1"/>
  <c r="U373" i="1"/>
  <c r="U334" i="1"/>
  <c r="U305" i="1"/>
  <c r="U478" i="1"/>
  <c r="U234" i="1"/>
  <c r="U606" i="1"/>
  <c r="U826" i="1"/>
  <c r="U300" i="1"/>
  <c r="U638" i="1"/>
  <c r="U806" i="1"/>
  <c r="U683" i="1"/>
  <c r="U637" i="1"/>
  <c r="U844" i="1"/>
  <c r="U352" i="1"/>
  <c r="U666" i="1"/>
  <c r="U247" i="1"/>
  <c r="U262" i="1"/>
  <c r="U286" i="1"/>
  <c r="U211" i="1"/>
  <c r="U284" i="1"/>
  <c r="U857" i="1"/>
  <c r="U297" i="1"/>
  <c r="U634" i="1"/>
  <c r="U340" i="1"/>
  <c r="U307" i="1"/>
  <c r="U794" i="1"/>
  <c r="U173" i="1"/>
  <c r="U199" i="1"/>
  <c r="U410" i="1"/>
  <c r="U349" i="1"/>
  <c r="U193" i="1"/>
  <c r="U260" i="1"/>
  <c r="U501" i="1"/>
  <c r="U858" i="1"/>
  <c r="U841" i="1"/>
  <c r="U723" i="1"/>
  <c r="U722" i="1"/>
  <c r="U177" i="1"/>
  <c r="V876" i="1"/>
  <c r="U661" i="1"/>
  <c r="U778" i="1"/>
  <c r="U409" i="1"/>
  <c r="U243" i="1"/>
  <c r="U685" i="1"/>
  <c r="U320" i="1"/>
  <c r="U667" i="1"/>
  <c r="U704" i="1"/>
  <c r="U829" i="1"/>
  <c r="V721" i="1"/>
  <c r="U839" i="1"/>
  <c r="U407" i="1"/>
  <c r="U860" i="1"/>
  <c r="U333" i="1"/>
  <c r="U617" i="1"/>
  <c r="U669" i="1"/>
  <c r="U381" i="1"/>
  <c r="U213" i="1"/>
  <c r="U656" i="1"/>
  <c r="U399" i="1"/>
  <c r="U792" i="1"/>
  <c r="U658" i="1"/>
  <c r="U690" i="1"/>
  <c r="U830" i="1"/>
  <c r="U239" i="1"/>
  <c r="U664" i="1"/>
  <c r="U688" i="1"/>
  <c r="U479" i="1"/>
  <c r="U865" i="1"/>
  <c r="U397" i="1"/>
  <c r="U872" i="1"/>
  <c r="V875" i="1"/>
  <c r="U343" i="1"/>
  <c r="U660" i="1"/>
  <c r="U411" i="1"/>
  <c r="U452" i="1"/>
  <c r="U791" i="1"/>
  <c r="U237" i="1"/>
  <c r="U700" i="1"/>
  <c r="U714" i="1"/>
  <c r="U787" i="1"/>
  <c r="U246" i="1"/>
  <c r="U557" i="1"/>
  <c r="U252" i="1"/>
  <c r="U388" i="1"/>
  <c r="U703" i="1"/>
  <c r="U602" i="1"/>
  <c r="U304" i="1"/>
  <c r="U489" i="1"/>
  <c r="U405" i="1"/>
  <c r="U332" i="1"/>
  <c r="U668" i="1"/>
  <c r="U790" i="1"/>
  <c r="U870" i="1"/>
  <c r="U708" i="1"/>
  <c r="U245" i="1"/>
  <c r="U225" i="1"/>
  <c r="U876" i="1"/>
  <c r="U319" i="1"/>
  <c r="U455" i="1"/>
  <c r="U241" i="1"/>
  <c r="U220" i="1"/>
  <c r="U887" i="1"/>
  <c r="U784" i="1"/>
  <c r="T835" i="1"/>
  <c r="U835" i="1" s="1"/>
  <c r="V874" i="1"/>
  <c r="U511" i="1"/>
  <c r="U261" i="1"/>
  <c r="U686" i="1"/>
  <c r="U400" i="1"/>
  <c r="U223" i="1"/>
  <c r="V830" i="1"/>
  <c r="U694" i="1"/>
  <c r="U198" i="1"/>
  <c r="U555" i="1"/>
  <c r="U631" i="1"/>
  <c r="U306" i="1"/>
  <c r="V829" i="1"/>
  <c r="U653" i="1"/>
  <c r="U684" i="1"/>
  <c r="U298" i="1"/>
  <c r="U412" i="1"/>
  <c r="U236" i="1"/>
  <c r="U302" i="1"/>
  <c r="U561" i="1"/>
  <c r="U282" i="1"/>
  <c r="U799" i="1"/>
  <c r="U81" i="1"/>
  <c r="U655" i="1"/>
  <c r="U680" i="1"/>
  <c r="U403" i="1"/>
  <c r="U630" i="1"/>
  <c r="U873" i="1"/>
  <c r="U500" i="1"/>
  <c r="U459" i="1"/>
  <c r="U670" i="1"/>
  <c r="U492" i="1"/>
  <c r="U226" i="1"/>
  <c r="U785" i="1"/>
  <c r="U828" i="1"/>
  <c r="U721" i="1"/>
  <c r="U855" i="1"/>
  <c r="U863" i="1"/>
  <c r="U222" i="1"/>
  <c r="U299" i="1"/>
  <c r="U842" i="1"/>
  <c r="U657" i="1"/>
  <c r="U289" i="1"/>
  <c r="U720" i="1"/>
  <c r="U214" i="1"/>
  <c r="U450" i="1"/>
  <c r="V826" i="1"/>
  <c r="U886" i="1"/>
  <c r="U216" i="1"/>
  <c r="U551" i="1"/>
  <c r="U434" i="1"/>
  <c r="U718" i="1"/>
  <c r="U798" i="1"/>
  <c r="U789" i="1"/>
  <c r="U420" i="1"/>
  <c r="U678" i="1"/>
  <c r="U864" i="1"/>
  <c r="U402" i="1"/>
  <c r="U812" i="1"/>
  <c r="V879" i="1"/>
  <c r="U413" i="1"/>
  <c r="U429" i="1"/>
  <c r="U451" i="1"/>
  <c r="U884" i="1"/>
  <c r="U549" i="1"/>
  <c r="U419" i="1"/>
  <c r="U786" i="1"/>
  <c r="U203" i="1"/>
  <c r="U833" i="1"/>
  <c r="U473" i="1"/>
  <c r="U430" i="1"/>
  <c r="U801" i="1"/>
  <c r="U880" i="1"/>
  <c r="U665" i="1"/>
  <c r="V114" i="1"/>
  <c r="U285" i="1"/>
  <c r="U635" i="1"/>
  <c r="U379" i="1"/>
  <c r="U879" i="1"/>
  <c r="U375" i="1"/>
  <c r="U283" i="1"/>
  <c r="U176" i="1"/>
  <c r="U547" i="1"/>
  <c r="U368" i="1"/>
  <c r="T878" i="1"/>
  <c r="U878" i="1" s="1"/>
  <c r="U869" i="1"/>
  <c r="U692" i="1"/>
  <c r="U369" i="1"/>
  <c r="U240" i="1"/>
  <c r="U875" i="1"/>
  <c r="U845" i="1"/>
  <c r="U201" i="1"/>
  <c r="U244" i="1"/>
  <c r="U859" i="1"/>
  <c r="U559" i="1"/>
  <c r="U445" i="1"/>
  <c r="U271" i="1"/>
  <c r="U21" i="1"/>
  <c r="U601" i="1"/>
  <c r="U96" i="1"/>
  <c r="V702" i="1"/>
  <c r="T840" i="1"/>
  <c r="U840" i="1" s="1"/>
  <c r="V873" i="1"/>
  <c r="T877" i="1"/>
  <c r="U877" i="1" s="1"/>
  <c r="U8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470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71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663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664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<sst xmlns="http://schemas.openxmlformats.org/spreadsheetml/2006/main" count="5205" uniqueCount="1743">
  <si>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</si>
  <si>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</si>
  <si>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</si>
  <si>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</si>
  <si>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</si>
  <si>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</si>
  <si>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</si>
  <si>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</si>
  <si>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</si>
  <si>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</si>
  <si>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</si>
  <si>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</si>
  <si>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</si>
  <si>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</si>
  <si>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</si>
  <si>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</si>
  <si>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</si>
  <si>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</si>
  <si>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</si>
  <si>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</si>
  <si>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</si>
  <si>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</si>
  <si>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</si>
  <si>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</si>
  <si>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</si>
  <si>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</si>
  <si>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</si>
  <si>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</si>
  <si>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</si>
  <si>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</si>
  <si>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</si>
  <si>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</si>
  <si>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</si>
  <si>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</si>
  <si>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</si>
  <si>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</si>
  <si>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</si>
  <si>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</si>
  <si>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</si>
  <si>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</si>
  <si>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</si>
  <si>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</si>
  <si>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</si>
  <si>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</si>
  <si>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</si>
  <si>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</si>
  <si>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</si>
  <si>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</si>
  <si>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</si>
  <si>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</si>
  <si>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</si>
  <si>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</si>
  <si>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</si>
  <si>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</si>
  <si>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</si>
  <si>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</si>
  <si>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</si>
  <si>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</si>
  <si>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</si>
  <si>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</si>
  <si>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</si>
  <si>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</si>
  <si>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</si>
  <si>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</si>
  <si>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</si>
  <si>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</si>
  <si>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</si>
  <si>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</si>
  <si>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</si>
  <si>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</si>
  <si>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</si>
  <si>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</si>
  <si>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</si>
  <si>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</si>
  <si>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</si>
  <si>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</si>
  <si>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</si>
  <si>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</si>
  <si>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</si>
  <si>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</si>
  <si>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</si>
  <si>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</si>
  <si>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</si>
  <si>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</si>
  <si>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</si>
  <si>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</si>
  <si>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</si>
  <si>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</si>
  <si>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</si>
  <si>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</si>
  <si>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</si>
  <si>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</si>
  <si>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</si>
  <si>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</si>
  <si>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</si>
  <si>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</si>
  <si>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</si>
  <si>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</si>
  <si>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</si>
  <si>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</si>
  <si>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</si>
  <si>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</si>
  <si>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</si>
  <si>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</si>
  <si>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</si>
  <si>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</si>
  <si>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</si>
  <si>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</si>
  <si>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</si>
  <si>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</si>
  <si>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</si>
  <si>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</si>
  <si>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</si>
  <si>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</si>
  <si>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</si>
  <si>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</si>
  <si>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</si>
  <si>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</si>
  <si>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</si>
  <si>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</si>
  <si>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</si>
  <si>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</si>
  <si>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</si>
  <si>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</si>
  <si>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</si>
  <si>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</si>
  <si>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</si>
  <si>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</si>
  <si>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</si>
  <si>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</si>
  <si>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</si>
  <si>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</si>
  <si>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</si>
  <si>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</si>
  <si>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</si>
  <si>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</si>
  <si>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</si>
  <si>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</si>
  <si>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</si>
  <si>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</si>
  <si>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</si>
  <si>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</si>
  <si>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</si>
  <si>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</si>
  <si>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</si>
  <si>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</si>
  <si>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</si>
  <si>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</si>
  <si>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</si>
  <si>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</si>
  <si>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</si>
  <si>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</si>
  <si>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</si>
  <si>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</si>
  <si>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</si>
  <si>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</si>
  <si>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</si>
  <si>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</si>
  <si>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</si>
  <si>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</si>
  <si>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</si>
  <si>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</si>
  <si>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</si>
  <si>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</si>
  <si>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</si>
  <si>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</si>
  <si>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</si>
  <si>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</si>
  <si>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</si>
  <si>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</si>
  <si>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</si>
  <si>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</si>
  <si>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</si>
  <si>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</si>
  <si>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</si>
  <si>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</si>
  <si>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</si>
  <si>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</si>
  <si>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</si>
  <si>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</si>
  <si>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</si>
  <si>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</si>
  <si>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</si>
  <si>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</si>
  <si>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</si>
  <si>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</si>
  <si>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</si>
  <si>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</si>
  <si>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</si>
  <si>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</si>
  <si>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</si>
  <si>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</si>
  <si>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</si>
  <si>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</si>
  <si>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</si>
  <si>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</si>
  <si>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</si>
  <si>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</si>
  <si>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BR305_2</t>
  </si>
  <si>
    <t>BR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</si>
  <si>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</si>
  <si>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</si>
  <si>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</si>
  <si>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</si>
  <si>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</si>
  <si>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</si>
  <si>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</si>
  <si>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</si>
  <si>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</si>
  <si>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</si>
  <si>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</si>
  <si>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</si>
  <si>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</si>
  <si>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</si>
  <si>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</si>
  <si>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</si>
  <si>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</si>
  <si>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</si>
  <si>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</si>
  <si>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</si>
  <si>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</si>
  <si>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</si>
  <si>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</si>
  <si>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</si>
  <si>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</si>
  <si>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</si>
  <si>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</si>
  <si>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</si>
  <si>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</si>
  <si>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</si>
  <si>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</si>
  <si>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</si>
  <si>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</si>
  <si>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</si>
  <si>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</si>
  <si>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</si>
  <si>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</si>
  <si>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</si>
  <si>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</si>
  <si>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</si>
  <si>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</si>
  <si>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</si>
  <si>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</si>
  <si>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</si>
  <si>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</si>
  <si>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</si>
  <si>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</si>
  <si>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</si>
  <si>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</si>
  <si>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</si>
  <si>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</si>
  <si>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</si>
  <si>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</si>
  <si>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</si>
  <si>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</si>
  <si>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</si>
  <si>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</si>
  <si>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</si>
  <si>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</si>
  <si>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</si>
  <si>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</si>
  <si>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</si>
  <si>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</si>
  <si>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</si>
  <si>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</si>
  <si>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</si>
  <si>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</si>
  <si>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</si>
  <si>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</si>
  <si>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</si>
  <si>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</si>
  <si>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</si>
  <si>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</si>
  <si>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</si>
  <si>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</si>
  <si>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</si>
  <si>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</si>
  <si>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</si>
  <si>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</si>
  <si>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</si>
  <si>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</si>
  <si>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</si>
  <si>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</si>
  <si>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</si>
  <si>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</si>
  <si>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</si>
  <si>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</si>
  <si>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</si>
  <si>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</si>
  <si>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</si>
  <si>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</si>
  <si>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</si>
  <si>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</si>
  <si>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</si>
  <si>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</si>
  <si>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</si>
  <si>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</si>
  <si>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</si>
  <si>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</si>
  <si>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</si>
  <si>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</si>
  <si>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</si>
  <si>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</si>
  <si>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</si>
  <si>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</si>
  <si>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</si>
  <si>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</si>
  <si>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</si>
  <si>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</si>
  <si>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</si>
  <si>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</si>
  <si>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</si>
  <si>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</si>
  <si>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</si>
  <si>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</si>
  <si>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</si>
  <si>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</si>
  <si>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</si>
  <si>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</si>
  <si>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</si>
  <si>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</si>
  <si>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</si>
  <si>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</si>
  <si>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</si>
  <si>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</si>
  <si>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</si>
  <si>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</si>
  <si>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</si>
  <si>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</si>
  <si>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</si>
  <si>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</si>
  <si>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</si>
  <si>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</si>
  <si>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</si>
  <si>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</si>
  <si>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</si>
  <si>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</si>
  <si>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</si>
  <si>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</si>
  <si>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</si>
  <si>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</si>
  <si>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</si>
  <si>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</si>
  <si>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</si>
  <si>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</si>
  <si>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</si>
  <si>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</si>
  <si>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</si>
  <si>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</si>
  <si>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</si>
  <si>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</si>
  <si>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</si>
  <si>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</si>
  <si>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</si>
  <si>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</si>
  <si>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</si>
  <si>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</si>
  <si>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</si>
  <si>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</si>
  <si>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</si>
  <si>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</si>
  <si>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</si>
  <si>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</si>
  <si>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</si>
  <si>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</si>
  <si>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</si>
  <si>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</si>
  <si>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</si>
  <si>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</si>
  <si>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</si>
  <si>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</si>
  <si>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</si>
  <si>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</si>
  <si>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</si>
  <si>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</si>
  <si>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</si>
  <si>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</si>
  <si>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</si>
  <si>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</si>
  <si>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</si>
  <si>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</si>
  <si>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</si>
  <si>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</si>
  <si>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</si>
  <si>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</si>
  <si>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</si>
  <si>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</si>
  <si>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</si>
  <si>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</si>
  <si>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</si>
  <si>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</si>
  <si>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</si>
  <si>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</si>
  <si>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</si>
  <si>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</si>
  <si>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</si>
  <si>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</si>
  <si>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</si>
  <si>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</si>
  <si>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</si>
  <si>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</si>
  <si>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</si>
  <si>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</si>
  <si>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</si>
  <si>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</si>
  <si>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</si>
  <si>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</si>
  <si>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</si>
  <si>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</si>
  <si>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</si>
  <si>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</si>
  <si>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</si>
  <si>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</si>
  <si>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</si>
  <si>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</si>
  <si>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</si>
  <si>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</si>
  <si>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</si>
  <si>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</si>
  <si>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</si>
  <si>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</si>
  <si>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</si>
  <si>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</si>
  <si>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</si>
  <si>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</si>
  <si>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</si>
  <si>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</si>
  <si>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</si>
  <si>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</si>
  <si>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</si>
  <si>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</si>
  <si>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</si>
  <si>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</si>
  <si>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</si>
  <si>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</si>
  <si>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</si>
  <si>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</si>
  <si>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</si>
  <si>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</si>
  <si>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</si>
  <si>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</si>
  <si>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</si>
  <si>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</si>
  <si>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</si>
  <si>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</si>
  <si>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</si>
  <si>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</si>
  <si>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</si>
  <si>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</si>
  <si>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</si>
  <si>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</si>
  <si>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</si>
  <si>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</si>
  <si>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</si>
  <si>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</si>
  <si>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</si>
  <si>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</si>
  <si>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</si>
  <si>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</si>
  <si>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</si>
  <si>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</si>
  <si>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</si>
  <si>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</si>
  <si>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</si>
  <si>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</si>
  <si>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</si>
  <si>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</si>
  <si>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</si>
  <si>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</si>
  <si>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</si>
  <si>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</si>
  <si>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</si>
  <si>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</si>
  <si>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</si>
  <si>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</si>
  <si>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</si>
  <si>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</si>
  <si>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</si>
  <si>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</si>
  <si>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</si>
  <si>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</si>
  <si>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</si>
  <si>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</si>
  <si>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</si>
  <si>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</si>
  <si>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</si>
  <si>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</si>
  <si>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</si>
  <si>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</si>
  <si>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</si>
  <si>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</si>
  <si>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</si>
  <si>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</si>
  <si>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</si>
  <si>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</si>
  <si>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</si>
  <si>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</si>
  <si>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</si>
  <si>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</si>
  <si>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</si>
  <si>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</si>
  <si>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</si>
  <si>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</si>
  <si>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</si>
  <si>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</si>
  <si>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</si>
  <si>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</si>
  <si>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</si>
  <si>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</si>
  <si>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</si>
  <si>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</si>
  <si>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</si>
  <si>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</si>
  <si>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</si>
  <si>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</si>
  <si>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</si>
  <si>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</si>
  <si>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</si>
  <si>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</si>
  <si>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</si>
  <si>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</si>
  <si>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</si>
  <si>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</si>
  <si>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</si>
  <si>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</si>
  <si>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</si>
  <si>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</si>
  <si>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</si>
  <si>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</si>
  <si>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</si>
  <si>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</si>
  <si>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</si>
  <si>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</si>
  <si>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</si>
  <si>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</si>
  <si>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</si>
  <si>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</si>
  <si>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</si>
  <si>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</si>
  <si>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</si>
  <si>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</si>
  <si>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</si>
  <si>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</si>
  <si>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</si>
  <si>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</si>
  <si>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</si>
  <si>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</si>
  <si>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</si>
  <si>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</si>
  <si>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</si>
  <si>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</si>
  <si>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</si>
  <si>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</si>
  <si>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</si>
  <si>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</si>
  <si>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</si>
  <si>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</si>
  <si>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</si>
  <si>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</si>
  <si>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</si>
  <si>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</si>
  <si>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</si>
  <si>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</si>
  <si>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</si>
  <si>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</si>
  <si>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</si>
  <si>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</si>
  <si>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</si>
  <si>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</si>
  <si>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</si>
  <si>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</si>
  <si>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</si>
  <si>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</si>
  <si>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</si>
  <si>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</si>
  <si>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</si>
  <si>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</si>
  <si>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</si>
  <si>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</si>
  <si>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</si>
  <si>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</si>
  <si>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</si>
  <si>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</si>
  <si>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</si>
  <si>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</si>
  <si>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</si>
  <si>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</si>
  <si>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</si>
  <si>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</si>
  <si>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</si>
  <si>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</si>
  <si>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</si>
  <si>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</si>
  <si>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</si>
  <si>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</si>
  <si>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</si>
  <si>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</si>
  <si>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</si>
  <si>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</si>
  <si>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</si>
  <si>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</si>
  <si>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</si>
  <si>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</si>
  <si>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</si>
  <si>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</si>
  <si>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</si>
  <si>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</si>
  <si>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</si>
  <si>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</si>
  <si>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</si>
  <si>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</si>
  <si>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</si>
  <si>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</si>
  <si>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</si>
  <si>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</si>
  <si>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</si>
  <si>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</si>
  <si>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</si>
  <si>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</si>
  <si>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</si>
  <si>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</si>
  <si>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</si>
  <si>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</si>
  <si>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</si>
  <si>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</si>
  <si>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</si>
  <si>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</si>
  <si>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</si>
  <si>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</si>
  <si>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</si>
  <si>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</si>
  <si>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</si>
  <si>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</si>
  <si>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</si>
  <si>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</si>
  <si>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</si>
  <si>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</si>
  <si>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</si>
  <si>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</si>
  <si>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</si>
  <si>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</si>
  <si>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</si>
  <si>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</si>
  <si>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</si>
  <si>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</si>
  <si>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</si>
  <si>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</si>
  <si>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</si>
  <si>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</si>
  <si>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</si>
  <si>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</si>
  <si>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</si>
  <si>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</si>
  <si>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</si>
  <si>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</si>
  <si>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</si>
  <si>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</si>
  <si>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</si>
  <si>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</si>
  <si>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</si>
  <si>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</si>
  <si>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</si>
  <si>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</si>
  <si>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</si>
  <si>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</si>
  <si>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</si>
  <si>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</si>
  <si>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</si>
  <si>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</si>
  <si>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</si>
  <si>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</si>
  <si>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</si>
  <si>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</si>
  <si>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</si>
  <si>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</si>
  <si>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</si>
  <si>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</si>
  <si>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</si>
  <si>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</si>
  <si>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</si>
  <si>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</si>
  <si>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</si>
  <si>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</si>
  <si>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</si>
  <si>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</si>
  <si>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</si>
  <si>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</si>
  <si>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</si>
  <si>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</si>
  <si>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</si>
  <si>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</si>
  <si>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</si>
  <si>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</si>
  <si>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</si>
  <si>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</si>
  <si>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</si>
  <si>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</si>
  <si>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</si>
  <si>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</si>
  <si>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</si>
  <si>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</si>
  <si>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</si>
  <si>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</si>
  <si>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</si>
  <si>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</si>
  <si>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</si>
  <si>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</si>
  <si>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</si>
  <si>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</si>
  <si>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</si>
  <si>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</si>
  <si>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</si>
  <si>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</si>
  <si>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</si>
  <si>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</si>
  <si>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</si>
  <si>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</si>
  <si>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</si>
  <si>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</si>
  <si>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</si>
  <si>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</si>
  <si>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</si>
  <si>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</si>
  <si>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</si>
  <si>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</si>
  <si>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</si>
  <si>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</si>
  <si>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</si>
  <si>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</si>
  <si>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</si>
  <si>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</si>
  <si>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</si>
  <si>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</si>
  <si>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</si>
  <si>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</si>
  <si>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</si>
  <si>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</si>
  <si>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</si>
  <si>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</si>
  <si>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</si>
  <si>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</si>
  <si>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</si>
  <si>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</si>
  <si>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</si>
  <si>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</si>
  <si>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</si>
  <si>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</si>
  <si>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</si>
  <si>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</si>
  <si>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</si>
  <si>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</si>
  <si>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</si>
  <si>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</si>
  <si>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</si>
  <si>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</si>
  <si>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</si>
  <si>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</si>
  <si>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</si>
  <si>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</si>
  <si>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</si>
  <si>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</si>
  <si>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</si>
  <si>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</si>
  <si>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</si>
  <si>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</si>
  <si>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</si>
  <si>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</si>
  <si>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</si>
  <si>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</si>
  <si>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</si>
  <si>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</si>
  <si>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</si>
  <si>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</si>
  <si>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</si>
  <si>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</si>
  <si>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</si>
  <si>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</si>
  <si>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</si>
  <si>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</si>
  <si>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</si>
  <si>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</si>
  <si>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</si>
  <si>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</si>
  <si>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</si>
  <si>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</si>
  <si>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</si>
  <si>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</si>
  <si>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</si>
  <si>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</si>
  <si>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</si>
  <si>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</si>
  <si>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</si>
  <si>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</si>
  <si>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</si>
  <si>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</si>
  <si>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</si>
  <si>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</si>
  <si>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</si>
  <si>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</si>
  <si>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</si>
  <si>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</si>
  <si>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</si>
  <si>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</si>
  <si>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</si>
  <si>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</si>
  <si>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</si>
  <si>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</si>
  <si>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</si>
  <si>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</si>
  <si>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</si>
  <si>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</si>
  <si>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</si>
  <si>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</si>
  <si>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</si>
  <si>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</si>
  <si>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</si>
  <si>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</si>
  <si>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</si>
  <si>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</si>
  <si>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411/9</t>
  </si>
  <si>
    <t>BR GT3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</si>
  <si>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</si>
  <si>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</si>
  <si>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</si>
  <si>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</si>
  <si>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</si>
  <si>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</si>
  <si>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</si>
  <si>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</si>
  <si>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</si>
  <si>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</si>
  <si>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</si>
  <si>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</si>
  <si>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</si>
  <si>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</si>
  <si>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</si>
  <si>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</si>
  <si>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</si>
  <si>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</si>
  <si>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</si>
  <si>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</si>
  <si>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</si>
  <si>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</si>
  <si>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</si>
  <si>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</si>
  <si>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</si>
  <si>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</si>
  <si>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</si>
  <si>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</si>
  <si>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</si>
  <si>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</si>
  <si>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</si>
  <si>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</si>
  <si>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</si>
  <si>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</si>
  <si>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</si>
  <si>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</si>
  <si>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</si>
  <si>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</si>
  <si>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</si>
  <si>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</si>
  <si>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</si>
  <si>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</si>
  <si>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</si>
  <si>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</si>
  <si>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</si>
  <si>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</si>
  <si>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</si>
  <si>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</si>
  <si>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</si>
  <si>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</si>
  <si>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</si>
  <si>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</si>
  <si>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</si>
  <si>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</si>
  <si>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</si>
  <si>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</si>
  <si>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</si>
  <si>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</si>
  <si>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</si>
  <si>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</si>
  <si>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</si>
  <si>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</si>
  <si>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</si>
  <si>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</si>
  <si>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</si>
  <si>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</si>
  <si>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</si>
  <si>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</si>
  <si>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</si>
  <si>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</si>
  <si>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</si>
  <si>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</si>
  <si>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</si>
  <si>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</si>
  <si>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</si>
  <si>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</si>
  <si>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</si>
  <si>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</si>
  <si>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</si>
  <si>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</si>
  <si>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</si>
  <si>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</si>
  <si>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</si>
  <si>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</si>
  <si>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</si>
  <si>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</si>
  <si>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</si>
  <si>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</si>
  <si>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</si>
  <si>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</si>
  <si>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</si>
  <si>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</si>
  <si>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</si>
  <si>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</si>
  <si>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</si>
  <si>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</si>
  <si>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</si>
  <si>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</si>
  <si>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</si>
  <si>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</si>
  <si>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</si>
  <si>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</si>
  <si>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</si>
  <si>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</si>
  <si>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</si>
  <si>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</si>
  <si>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</si>
  <si>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</si>
  <si>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</si>
  <si>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</si>
  <si>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</si>
  <si>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</si>
  <si>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</si>
  <si>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</si>
  <si>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</si>
  <si>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</si>
  <si>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</si>
  <si>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</si>
  <si>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</si>
  <si>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</si>
  <si>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</si>
  <si>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</si>
  <si>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</si>
  <si>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</si>
  <si>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</si>
  <si>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</si>
  <si>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</si>
  <si>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</si>
  <si>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</si>
  <si>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</si>
  <si>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</si>
  <si>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</si>
  <si>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</si>
  <si>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</si>
  <si>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</si>
  <si>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</si>
  <si>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</si>
  <si>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</si>
  <si>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</si>
  <si>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</si>
  <si>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</si>
  <si>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</si>
  <si>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</si>
  <si>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</si>
  <si>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</si>
  <si>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</si>
  <si>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</si>
  <si>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</si>
  <si>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</si>
  <si>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</si>
  <si>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</si>
  <si>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</si>
  <si>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</si>
  <si>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</si>
  <si>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</si>
  <si>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</si>
  <si>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</si>
  <si>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</si>
  <si>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</si>
  <si>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</si>
  <si>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</si>
  <si>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</si>
  <si>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</si>
  <si>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</si>
  <si>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</si>
  <si>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</si>
  <si>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</si>
  <si>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</si>
  <si>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</si>
  <si>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</si>
  <si>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</si>
  <si>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</si>
  <si>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</si>
  <si>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</si>
  <si>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</si>
  <si>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</si>
  <si>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</si>
  <si>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</si>
  <si>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</si>
  <si>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</si>
  <si>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</si>
  <si>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</si>
  <si>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</si>
  <si>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</si>
  <si>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</si>
  <si>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</si>
  <si>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</si>
  <si>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</si>
  <si>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</si>
  <si>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</si>
  <si>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</si>
  <si>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</si>
  <si>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</si>
  <si>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</si>
  <si>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</si>
  <si>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</si>
  <si>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</si>
  <si>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</si>
  <si>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</si>
  <si>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</si>
  <si>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</si>
  <si>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</si>
  <si>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</si>
  <si>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</si>
  <si>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</si>
  <si>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</si>
  <si>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</si>
  <si>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</si>
  <si>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</si>
  <si>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</si>
  <si>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</si>
  <si>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</si>
  <si>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</si>
  <si>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</si>
  <si>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</si>
  <si>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</si>
  <si>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</si>
  <si>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</si>
  <si>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</si>
  <si>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</si>
  <si>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</si>
  <si>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</si>
  <si>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</si>
  <si>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</si>
  <si>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</si>
  <si>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</si>
  <si>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</si>
  <si>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</si>
  <si>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</si>
  <si>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</si>
  <si>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</si>
  <si>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</si>
  <si>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</si>
  <si>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</si>
  <si>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</si>
  <si>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</si>
  <si>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</si>
  <si>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</si>
  <si>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</si>
  <si>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</si>
  <si>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</si>
  <si>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</si>
  <si>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</si>
  <si>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</si>
  <si>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</si>
  <si>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</si>
  <si>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</si>
  <si>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</si>
  <si>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</si>
  <si>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</si>
  <si>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</si>
  <si>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</si>
  <si>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</si>
  <si>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</si>
  <si>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</si>
  <si>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</si>
  <si>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</si>
  <si>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</si>
  <si>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</si>
  <si>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</si>
  <si>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</si>
  <si>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</si>
  <si>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</si>
  <si>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</si>
  <si>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</si>
  <si>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</si>
  <si>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</si>
  <si>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</si>
  <si>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</si>
  <si>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</si>
  <si>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</si>
  <si>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</si>
  <si>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</si>
  <si>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</si>
  <si>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</si>
  <si>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</si>
  <si>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</si>
  <si>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</si>
  <si>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</si>
  <si>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</si>
  <si>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</si>
  <si>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</si>
  <si>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</si>
  <si>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</si>
  <si>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</si>
  <si>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</si>
  <si>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</si>
  <si>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</si>
  <si>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</si>
  <si>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</si>
  <si>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</si>
  <si>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</si>
  <si>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</si>
  <si>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</si>
  <si>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</si>
  <si>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</si>
  <si>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</si>
  <si>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</si>
  <si>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</si>
  <si>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</si>
  <si>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</si>
  <si>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</si>
  <si>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</si>
  <si>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</si>
  <si>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</si>
  <si>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</si>
  <si>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</si>
  <si>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</si>
  <si>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</si>
  <si>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</si>
  <si>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</si>
  <si>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</si>
  <si>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</si>
  <si>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</si>
  <si>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</si>
  <si>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</si>
  <si>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</si>
  <si>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</si>
  <si>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</si>
  <si>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</si>
  <si>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</si>
  <si>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</si>
  <si>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</si>
  <si>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</si>
  <si>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</si>
  <si>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</si>
  <si>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</si>
  <si>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</si>
  <si>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</si>
  <si>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</si>
  <si>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</si>
  <si>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</si>
  <si>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</si>
  <si>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</si>
  <si>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</si>
  <si>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</si>
  <si>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</si>
  <si>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</si>
  <si>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</si>
  <si>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</si>
  <si>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</si>
  <si>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</si>
  <si>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</si>
  <si>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</si>
  <si>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</si>
  <si>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</si>
  <si>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</si>
  <si>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</si>
  <si>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</si>
  <si>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</si>
  <si>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</si>
  <si>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</si>
  <si>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</si>
  <si>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</si>
  <si>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</si>
  <si>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</si>
  <si>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BR105_105_3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</si>
  <si>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</si>
  <si>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</si>
  <si>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</si>
  <si>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</si>
  <si>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</si>
  <si>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</si>
  <si>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</si>
  <si>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</si>
  <si>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</si>
  <si>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</si>
  <si>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</si>
  <si>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</si>
  <si>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</si>
  <si>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</si>
  <si>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</si>
  <si>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</si>
  <si>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</si>
  <si>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</si>
  <si>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</si>
  <si>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</si>
  <si>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</si>
  <si>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</si>
  <si>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</si>
  <si>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</si>
  <si>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</si>
  <si>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</si>
  <si>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</si>
  <si>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</si>
  <si>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</si>
  <si>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</si>
  <si>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</si>
  <si>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</si>
  <si>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</si>
  <si>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</si>
  <si>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</si>
  <si>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</si>
  <si>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</si>
  <si>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</si>
  <si>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</si>
  <si>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</si>
  <si>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</si>
  <si>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</si>
  <si>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</si>
  <si>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</si>
  <si>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</si>
  <si>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</si>
  <si>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</si>
  <si>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</si>
  <si>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</si>
  <si>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</si>
  <si>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</si>
  <si>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</si>
  <si>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</si>
  <si>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</si>
  <si>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</si>
  <si>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</si>
  <si>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</si>
  <si>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</si>
  <si>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</si>
  <si>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</si>
  <si>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</si>
  <si>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</si>
  <si>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</si>
  <si>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</si>
  <si>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</si>
  <si>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</si>
  <si>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</si>
  <si>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</si>
  <si>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</si>
  <si>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</si>
  <si>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</si>
  <si>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</si>
  <si>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</si>
  <si>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</si>
  <si>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</si>
  <si>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</si>
  <si>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</si>
  <si>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</si>
  <si>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</si>
  <si>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</si>
  <si>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</si>
  <si>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</si>
  <si>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</si>
  <si>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</si>
  <si>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</si>
  <si>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</si>
  <si>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</si>
  <si>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</si>
  <si>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</si>
  <si>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</si>
  <si>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</si>
  <si>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</si>
  <si>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</si>
  <si>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</si>
  <si>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</si>
  <si>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</si>
  <si>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</si>
  <si>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</si>
  <si>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</si>
  <si>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</si>
  <si>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</si>
  <si>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</si>
  <si>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</si>
  <si>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</si>
  <si>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</si>
  <si>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</si>
  <si>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</si>
  <si>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</si>
  <si>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</si>
  <si>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</si>
  <si>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</si>
  <si>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</si>
  <si>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</si>
  <si>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</si>
  <si>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</si>
  <si>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</si>
  <si>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</si>
  <si>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</si>
  <si>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</si>
  <si>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</si>
  <si>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</si>
  <si>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</si>
  <si>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</si>
  <si>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</si>
  <si>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</si>
  <si>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</si>
  <si>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</si>
  <si>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</si>
  <si>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</si>
  <si>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</si>
  <si>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</si>
  <si>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</si>
  <si>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</si>
  <si>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</si>
  <si>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</si>
  <si>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</si>
  <si>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</si>
  <si>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</si>
  <si>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</si>
  <si>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</si>
  <si>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</si>
  <si>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</si>
  <si>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</si>
  <si>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 Mk1 Tourist Standard Open (Diagram 93)</t>
  </si>
  <si>
    <t>BR_Mk4_FO</t>
  </si>
  <si>
    <t>BR_Mk4_RFB</t>
  </si>
  <si>
    <t>BR_Mk4_RSB</t>
  </si>
  <si>
    <t>BR_Mk4_TSO</t>
  </si>
  <si>
    <t>BR_Mk4_TSOD</t>
  </si>
  <si>
    <t>BR_Mk4_TSOE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</si>
  <si>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</si>
  <si>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</si>
  <si>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</si>
  <si>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</si>
  <si>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</si>
  <si>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</si>
  <si>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</si>
  <si>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</si>
  <si>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</si>
  <si>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</si>
  <si>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</si>
  <si>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</si>
  <si>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</si>
  <si>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</si>
  <si>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</si>
  <si>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</si>
  <si>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</si>
  <si>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</si>
  <si>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</si>
  <si>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</si>
  <si>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BR_Mk5CS_FO</t>
  </si>
  <si>
    <t>BR_Mk5CS_RLO</t>
  </si>
  <si>
    <t>BR_Mk5CS_SLE</t>
  </si>
  <si>
    <t>BR_Mk5CS_SLED</t>
  </si>
  <si>
    <t>BR_Mk5CS_SLEP</t>
  </si>
  <si>
    <t>BR_Mk5CS_TGS</t>
  </si>
  <si>
    <t>BR_Mk5CS_TSO</t>
  </si>
  <si>
    <t>BR_Mk5CS_TSOD</t>
  </si>
  <si>
    <t>BR Mk5 Caledonian Sleeper Header</t>
  </si>
  <si>
    <t>BR_Mk1_Header</t>
  </si>
  <si>
    <t>BR Class 158 'Express Sprinter' (3-car)</t>
  </si>
  <si>
    <t>Reserved for customizable Pendolinos</t>
  </si>
  <si>
    <t>BR MCO/MCV 16t Steel Mineral Wagons</t>
  </si>
  <si>
    <t>ORE</t>
  </si>
  <si>
    <t>BR_MDV</t>
  </si>
  <si>
    <t>BR MDV 21t Steel Mineral Wagons</t>
  </si>
  <si>
    <t>BR_MCV</t>
  </si>
  <si>
    <t>GWR_2301</t>
  </si>
  <si>
    <t>GWR 2301 Class 'Dean Goods'</t>
  </si>
  <si>
    <t>BR Mk5A First Open</t>
  </si>
  <si>
    <t>BR Mk5A Tourist Standard Open</t>
  </si>
  <si>
    <t>BR Mk5A Tourist Standard Open Disabled</t>
  </si>
  <si>
    <t>BR Mk5CS First Open</t>
  </si>
  <si>
    <t>BR Mk5CS Restaurant Lounge Open</t>
  </si>
  <si>
    <t>BR Mk5CS Sleeper Either Class</t>
  </si>
  <si>
    <t>BR Mk5CS Sleeper Either Disabled</t>
  </si>
  <si>
    <t>BR Mk5CS Sleeper Either w/ Pantry</t>
  </si>
  <si>
    <t>BR Mk5CS Trailer Guard Second</t>
  </si>
  <si>
    <t>BR Mk5CS Tourist Standard Open</t>
  </si>
  <si>
    <t>BR Mk5CS Tourist Standard Open Disabled</t>
  </si>
  <si>
    <t>BR Mk5 First Open (IC250)</t>
  </si>
  <si>
    <t>BR Mk5 Restaurant First Buffet (IC250)</t>
  </si>
  <si>
    <t>BR Mk5 Resturant Standard Buffet (IC250)</t>
  </si>
  <si>
    <t>BR Mk5 Tourist Standard Open (IC250)</t>
  </si>
  <si>
    <t>BR Mk5 Tourist Standard Open Disabled (IC250)</t>
  </si>
  <si>
    <t>BR Mk5 Tourist Standard Open End (IC250)</t>
  </si>
  <si>
    <t>BR Mk5A Driving Trailer (Cosmetic)</t>
  </si>
  <si>
    <t>LNER_P2</t>
  </si>
  <si>
    <t>LNER Gresley Class P2 'Cock O' The North'</t>
  </si>
  <si>
    <t>LNER_P1</t>
  </si>
  <si>
    <t>LNER Gresley Class P1</t>
  </si>
  <si>
    <t>LNER_P1_2</t>
  </si>
  <si>
    <t>LNER Gresley Class P1/2</t>
  </si>
  <si>
    <t>LMS_Mallet</t>
  </si>
  <si>
    <t>LMS proposed Horwich Mallet</t>
  </si>
  <si>
    <t>BR Mk1 Second Corr/Third Corr (Dia.146)</t>
  </si>
  <si>
    <t>BR_Standard_9F_FC</t>
  </si>
  <si>
    <t>BR Standard Class 9F with Franco-Crosti Boiler</t>
  </si>
  <si>
    <t>BR Class 460 'Juniper'</t>
  </si>
  <si>
    <t>BR488_2</t>
  </si>
  <si>
    <t>BR488_3</t>
  </si>
  <si>
    <t>BR Class 488/2 "Gatwick Express" First Class Trailers</t>
  </si>
  <si>
    <t>BR Class 488/3 "Gatwick Express" Standard Class Trailers</t>
  </si>
  <si>
    <t>BR Class 489 GLV "Gatwick Express" DMLV</t>
  </si>
  <si>
    <t>EXPR</t>
  </si>
  <si>
    <t>BR Class 401 / SR 2-BIL</t>
  </si>
  <si>
    <t>BR Class 402 / SR 2-HAL</t>
  </si>
  <si>
    <t>BR Class 403 / SR 5-BEL</t>
  </si>
  <si>
    <t>BR Class 404 / 4-GRI</t>
  </si>
  <si>
    <t>BR Class 404 / SR 4-RES</t>
  </si>
  <si>
    <t>BR Class 404 / SR 4-BUF</t>
  </si>
  <si>
    <t>BR404_1</t>
  </si>
  <si>
    <t>BR404_2</t>
  </si>
  <si>
    <t>BR404_3</t>
  </si>
  <si>
    <t>BR Class 404 / SR 4-COR</t>
  </si>
  <si>
    <t>BR Class 405 / SR 4-SUB</t>
  </si>
  <si>
    <t>SR_3SUB</t>
  </si>
  <si>
    <t xml:space="preserve">LSWR/SR 3-SUB </t>
  </si>
  <si>
    <t>BR Class 411 "4-CEP"</t>
  </si>
  <si>
    <t>BR Class 410 "4-BEP"</t>
  </si>
  <si>
    <t>BR Class 375 "Electrostar" (3-Car)</t>
  </si>
  <si>
    <t>BR Class 375 "Electrostar" (4-Car)</t>
  </si>
  <si>
    <t>BR Class 414 "2-HAP"</t>
  </si>
  <si>
    <t>BR Class 413 "4-CAP"</t>
  </si>
  <si>
    <t>GCR_11F</t>
  </si>
  <si>
    <t>GCR Class 11F / LNER D11 "Improved Directors"</t>
  </si>
  <si>
    <t>GCR Class 9N / LNER Class A5</t>
  </si>
  <si>
    <t>GCR_9N</t>
  </si>
  <si>
    <t>GCR_9P</t>
  </si>
  <si>
    <t>LNER_B3_3</t>
  </si>
  <si>
    <t>LNER B3/3 "Earl Haig"</t>
  </si>
  <si>
    <t>GCR Class 9P / LNER Class B3 "Lord Faringdon"</t>
  </si>
  <si>
    <t>LNER_B3_2</t>
  </si>
  <si>
    <t>LNER B3/2 "Earl Beatty" (Caprotti Valve Gear)</t>
  </si>
  <si>
    <t>GER_L7</t>
  </si>
  <si>
    <t>GER Class L77 / LNER Class N7</t>
  </si>
  <si>
    <t>NBR_H</t>
  </si>
  <si>
    <t>NBR H Class / LNER Class C11</t>
  </si>
  <si>
    <t>NBR_I</t>
  </si>
  <si>
    <t>NBR I Class / LNER Class C10</t>
  </si>
  <si>
    <t>LNER_D49</t>
  </si>
  <si>
    <t>LNER Class D49 "Shires"</t>
  </si>
  <si>
    <t>GNR_H4</t>
  </si>
  <si>
    <t>GNR Class H4 / LNER Class K3 "Jazzers"</t>
  </si>
  <si>
    <t>LNER B17/5 'East Anglian'</t>
  </si>
  <si>
    <t>BR 50t Bogie Bolster B (Conv. From Warflat)</t>
  </si>
  <si>
    <t>WD 50t 'Warflat' Flat Wagon</t>
  </si>
  <si>
    <t>BR_WD_50t_Warflat</t>
  </si>
  <si>
    <t>WD KFA/PFA/PFB 'Warflat' Flat Wagon</t>
  </si>
  <si>
    <t>BR_WD_WarRamp</t>
  </si>
  <si>
    <t>WD Ramp Flat Wagon</t>
  </si>
  <si>
    <t>BR_WD_80t_Warwell</t>
  </si>
  <si>
    <t>WD 80t 'Warwell' Well Wagon</t>
  </si>
  <si>
    <t>GWR_Macaw_B</t>
  </si>
  <si>
    <t>GWR_Macaw_B_Tank</t>
  </si>
  <si>
    <t>GWR 'Macaw B' Flat Wagon (for Tanks)</t>
  </si>
  <si>
    <t>BR_WO_10t_Tank</t>
  </si>
  <si>
    <t>War Office 10t Tank Wagon</t>
  </si>
  <si>
    <t>GWR_12t_Detach_Tank</t>
  </si>
  <si>
    <t>GWR 12t Detachable Tank Wagon</t>
  </si>
  <si>
    <t>GWR_40t_Coal_Wagon</t>
  </si>
  <si>
    <t>GWR 40t Coal Wagon</t>
  </si>
  <si>
    <t>GWR 'Macaw B' Flat Wagon</t>
  </si>
  <si>
    <t>LMS_20t_Hopper</t>
  </si>
  <si>
    <t>LMS 20t Coal Hopper</t>
  </si>
  <si>
    <t>BR_PCV</t>
  </si>
  <si>
    <t>BR PCV 'Presflo' Wagon</t>
  </si>
  <si>
    <t>BR_VDA</t>
  </si>
  <si>
    <t>BR VDA Sliding Door Van</t>
  </si>
  <si>
    <t>ALL</t>
  </si>
  <si>
    <t>CHEM</t>
  </si>
  <si>
    <t>VAN</t>
  </si>
  <si>
    <t>BR_VGA</t>
  </si>
  <si>
    <t>BR VGA/VKA Sliding Door Van</t>
  </si>
  <si>
    <t>SR_Milk_Tank</t>
  </si>
  <si>
    <t>SR 6-wheeled Milk Tank</t>
  </si>
  <si>
    <t>SR_Conflat_D</t>
  </si>
  <si>
    <t>SR Conflat D</t>
  </si>
  <si>
    <t>FOOD</t>
  </si>
  <si>
    <t>LMS_ICI_Tank</t>
  </si>
  <si>
    <t>LMS_ICI_Long_Tank</t>
  </si>
  <si>
    <t>ICI Long Bogie Tank</t>
  </si>
  <si>
    <t>ICI 4-wheel Tank</t>
  </si>
  <si>
    <t>BR_GLW</t>
  </si>
  <si>
    <t>BR GLW Tank</t>
  </si>
  <si>
    <t>BR Class 416 "2-EPB"</t>
  </si>
  <si>
    <t>BR Class 418 "2-SAP"</t>
  </si>
  <si>
    <t>BR Class 419 Motor Luggage Van</t>
  </si>
  <si>
    <t>BR Class 427 "4-VEG"  (conv. from Class 423)</t>
  </si>
  <si>
    <t>BR Class 438 "4-TC"</t>
  </si>
  <si>
    <t>BR Class 501</t>
  </si>
  <si>
    <t>BR Class 93 "Stadler Tri-Mode"</t>
  </si>
  <si>
    <t>BR Class 99 "Eurodual"</t>
  </si>
  <si>
    <t>BR Class 33 'Crompton'</t>
  </si>
  <si>
    <t>BR33_1_4</t>
  </si>
  <si>
    <t>BR Class 33/1 'Crompton' w/4TC</t>
  </si>
  <si>
    <t>BR33_1_8</t>
  </si>
  <si>
    <t>BR Class 33/1 'Crompton' w/2x 4TC</t>
  </si>
  <si>
    <t>BR33_1_44</t>
  </si>
  <si>
    <t>BR Class 33/1 'Crompton' w/2x Sandwiched 4TC</t>
  </si>
  <si>
    <t>BR Class 503 / LMS Class AM3</t>
  </si>
  <si>
    <t>BR Class 504</t>
  </si>
  <si>
    <t>BR Class 505 "Altrincham Electrics" / MSJAR EMU (3-car)</t>
  </si>
  <si>
    <t>BR Class 502 (2-car)</t>
  </si>
  <si>
    <t>BR Class 502 (3-car)</t>
  </si>
  <si>
    <t>BR Class 502 (5-car) / LMS Merseyrail Electrics</t>
  </si>
  <si>
    <t>BR Class 506 "Woodhead Electrics"</t>
  </si>
  <si>
    <t>BR Class 306</t>
  </si>
  <si>
    <t>BR306_RB</t>
  </si>
  <si>
    <t>BR Class 306 (Refurbished)</t>
  </si>
  <si>
    <t>BR Class 507 "Merseyrail PEP"</t>
  </si>
  <si>
    <t>BR Class 508 '4-PER'</t>
  </si>
  <si>
    <t>BR508_3</t>
  </si>
  <si>
    <t>BR Class 508 '4-PER' (3-car)</t>
  </si>
  <si>
    <t>BR508_2</t>
  </si>
  <si>
    <t>BR Class 508/2 '4-PER' (3-car)</t>
  </si>
  <si>
    <t>BR455_RB</t>
  </si>
  <si>
    <t>BR Class 455 (Refurbished)</t>
  </si>
  <si>
    <t>LNER_J39_1</t>
  </si>
  <si>
    <t>LNER Class J39 (LNER 3500 Gal Tender)</t>
  </si>
  <si>
    <t>LNER_J39_2</t>
  </si>
  <si>
    <t>LNER Class J39 (LNER 4200 Gal Tender)</t>
  </si>
  <si>
    <t>LNER_J39_3</t>
  </si>
  <si>
    <t>LNER Class J39 (NER Tender)</t>
  </si>
  <si>
    <t>LNER Class J11 / GCR Class 9J 'Pom-Pom'</t>
  </si>
  <si>
    <t>GER_L77</t>
  </si>
  <si>
    <t>LNER_N7_3</t>
  </si>
  <si>
    <t>LNER Class N7 / GER Class L77</t>
  </si>
  <si>
    <t>LNER Class N7/3</t>
  </si>
  <si>
    <t>LNER Class C1 / GNR Class C1 'Large Atlantic'</t>
  </si>
  <si>
    <t>GNR_C1_Small</t>
  </si>
  <si>
    <t>LNER Class C2 / GNR Class C1 'Small Atlantic/Klondyke'</t>
  </si>
  <si>
    <t>GNR_Stirling</t>
  </si>
  <si>
    <t>GNR Stirling Single</t>
  </si>
  <si>
    <t>GNR_Stirling_1884</t>
  </si>
  <si>
    <t>GNR_Stirling_1894</t>
  </si>
  <si>
    <t>GNR Stirling Single (1894 Series)</t>
  </si>
  <si>
    <t>GNR Stirling Single (1884 Series)</t>
  </si>
  <si>
    <t>LNER_U1</t>
  </si>
  <si>
    <t>LNER Class U1</t>
  </si>
  <si>
    <t>LNER_J50</t>
  </si>
  <si>
    <t>LNER J50 / GNR J23</t>
  </si>
  <si>
    <t>GNR_C1_Large</t>
  </si>
  <si>
    <t>GCR_9J</t>
  </si>
  <si>
    <t>Power Class</t>
  </si>
  <si>
    <t>Passenger Loco at</t>
  </si>
  <si>
    <t>mph</t>
  </si>
  <si>
    <t>Freight Loco at</t>
  </si>
  <si>
    <t>TE</t>
  </si>
  <si>
    <t>HP</t>
  </si>
  <si>
    <t xml:space="preserve">TE(kN) </t>
  </si>
  <si>
    <t>Mass (ton)</t>
  </si>
  <si>
    <t>Construction</t>
  </si>
  <si>
    <t>Year Factor</t>
  </si>
  <si>
    <t>No of Cars</t>
  </si>
  <si>
    <t>Weight</t>
  </si>
  <si>
    <t>Subtype</t>
  </si>
  <si>
    <t>Type Mod.</t>
  </si>
  <si>
    <t>Running Cost</t>
  </si>
  <si>
    <t>Power Mod</t>
  </si>
  <si>
    <t>BR_Bogie_B</t>
  </si>
  <si>
    <t>BR Class 901 (Conv. From Class 101)</t>
  </si>
  <si>
    <t>BR Class 930 (Departmental SR DEMUs)</t>
  </si>
  <si>
    <t>BR Class 931 (SR Route learning Unit)</t>
  </si>
  <si>
    <t>BR Class 932 (SR Research and Tractor Unit)</t>
  </si>
  <si>
    <t>BR Class 933 (SR Mobile Instruction Unit)</t>
  </si>
  <si>
    <t>BR Class 935 (4PEP Research Unit)</t>
  </si>
  <si>
    <t>BR Class 936 (Sandite Unit, conv. From BR 311 and 501)</t>
  </si>
  <si>
    <t>BR Class 937 (Sandite Unit, Conv. From BR 302 and 308)</t>
  </si>
  <si>
    <t>BR Class 951 (Sandite Units)</t>
  </si>
  <si>
    <t>BR Class 960 (Departmental DMUs)</t>
  </si>
  <si>
    <t>BR_TnW_Metrocar</t>
  </si>
  <si>
    <t>BR555</t>
  </si>
  <si>
    <t>BR Class 555 'Metro'</t>
  </si>
  <si>
    <t>BR Class 897</t>
  </si>
  <si>
    <t>BR398</t>
  </si>
  <si>
    <t>BR Class 398 'Citylink'</t>
  </si>
  <si>
    <t>BR399</t>
  </si>
  <si>
    <t>BR Class 399 'Sheffield Supertram'</t>
  </si>
  <si>
    <t>BR Class 599 'Tyne and Wear Metrocar'</t>
  </si>
  <si>
    <t>Accel. (m/s^2)</t>
  </si>
  <si>
    <t>Power (hp)</t>
  </si>
  <si>
    <t>FLAT</t>
  </si>
  <si>
    <t>BR08_9</t>
  </si>
  <si>
    <t>BR Class 08/9 'Gronk'</t>
  </si>
  <si>
    <t>RCH_1907_5_Plank</t>
  </si>
  <si>
    <t>RCH_1907_7_Plank</t>
  </si>
  <si>
    <t>RCH_1907_3_Plank</t>
  </si>
  <si>
    <t>RCH_1907_1_Plank</t>
  </si>
  <si>
    <t>RCH_1887_5_Plank</t>
  </si>
  <si>
    <t>RCH_1887_3_Plank</t>
  </si>
  <si>
    <t>RCH_1887_1_Plank</t>
  </si>
  <si>
    <t>RCH_1887_Mixed</t>
  </si>
  <si>
    <t>RCH_1907_Mixed</t>
  </si>
  <si>
    <t>RCH 1907 Wagon (Random)</t>
  </si>
  <si>
    <t>RCH 1887 5-plank Open Wagon</t>
  </si>
  <si>
    <t>RCH 1887 3-plank Open Wagon</t>
  </si>
  <si>
    <t>RCH 1887 1-plank Open Wagon</t>
  </si>
  <si>
    <t>RCH 1907 7-plank Open Wagon</t>
  </si>
  <si>
    <t>RCH 1907 5-plank Open Wagon</t>
  </si>
  <si>
    <t>RCH 1907 3-plank Open Wagon</t>
  </si>
  <si>
    <t>RCH 1907 1-plank Open Wagon</t>
  </si>
  <si>
    <t>GWR_O11</t>
  </si>
  <si>
    <t>GWR Diagram O15 5-plank Open Wagon</t>
  </si>
  <si>
    <t>GWR 3150 Class 'Large Prairies'</t>
  </si>
  <si>
    <t>GWR_3800</t>
  </si>
  <si>
    <t>GWR 3800 Class 'County'</t>
  </si>
  <si>
    <t>GWR_2221</t>
  </si>
  <si>
    <t>GWR 2221 Class 'County Tank'</t>
  </si>
  <si>
    <t>GWR_3600</t>
  </si>
  <si>
    <t>GWR 3600 Class 'Birdcage'</t>
  </si>
  <si>
    <t>GWR_455</t>
  </si>
  <si>
    <t>GWR 455 Class 'Metro Tanks'</t>
  </si>
  <si>
    <t>GWR_6800</t>
  </si>
  <si>
    <t>GWR 6800 Class 'Grange'</t>
  </si>
  <si>
    <t>GWR_4575</t>
  </si>
  <si>
    <t>GWR 4575 Class 'Small Prairies'</t>
  </si>
  <si>
    <t>BR350_1</t>
  </si>
  <si>
    <t>BR Class 350/2 'Desiro'</t>
  </si>
  <si>
    <t>BR Class 350/1 'Desiro'</t>
  </si>
  <si>
    <t>BR350_2</t>
  </si>
  <si>
    <t>BR450_RF</t>
  </si>
  <si>
    <t>BR Class 450 'Desiro' (Refurbished)</t>
  </si>
  <si>
    <t>BR450_5</t>
  </si>
  <si>
    <t>BR Class 450/5 'Desiro'</t>
  </si>
  <si>
    <t>LMS Fowler 3F 'Jinty'</t>
  </si>
  <si>
    <t>LNER_J94</t>
  </si>
  <si>
    <t>Hunslet 'Austerity' Saddle Tank / LNER Class J94</t>
  </si>
  <si>
    <t>BR_JGA_M</t>
  </si>
  <si>
    <t>BR JGA-M Bogie Bulk Powder Wagon</t>
  </si>
  <si>
    <t>BR_PAV</t>
  </si>
  <si>
    <t>BR_PAA</t>
  </si>
  <si>
    <t>BR PAV Covered Hoppers</t>
  </si>
  <si>
    <t>BR PAA 'Grainflow' Covered Hoppers</t>
  </si>
  <si>
    <t>BR_JIA</t>
  </si>
  <si>
    <t>BR JIA NACCO Bogie Covered Hopper</t>
  </si>
  <si>
    <t>BR_JHA</t>
  </si>
  <si>
    <t>BR JMA/JHA Hopper Wagon</t>
  </si>
  <si>
    <t>BR_KOA</t>
  </si>
  <si>
    <t>BR KOA Piggyback Wagon</t>
  </si>
  <si>
    <t>BR_HTO</t>
  </si>
  <si>
    <t>BR HTO Coal Hopper</t>
  </si>
  <si>
    <t>BR_FPA</t>
  </si>
  <si>
    <t>BR_SAA</t>
  </si>
  <si>
    <t>BR SAA 2-axle Steel Wagon</t>
  </si>
  <si>
    <t>BR VEV/VWV Van</t>
  </si>
  <si>
    <t>BR_VEA</t>
  </si>
  <si>
    <t>BR_VEV</t>
  </si>
  <si>
    <t>BR VEA 'Vanwide'</t>
  </si>
  <si>
    <t>BR_PWA</t>
  </si>
  <si>
    <t>BR PWA Palvan</t>
  </si>
  <si>
    <t>BR_POA</t>
  </si>
  <si>
    <t>BR POA/SSA Scrap Wagon</t>
  </si>
  <si>
    <t>BR PAA/PGA Hopper</t>
  </si>
  <si>
    <t>BR_Standard_8F</t>
  </si>
  <si>
    <t>BR Standard 8F (Fictional)</t>
  </si>
  <si>
    <t>LMS_PHV_ICI_Hopper</t>
  </si>
  <si>
    <t>Imperial Chemical Industries PHV Limestone Hoppers</t>
  </si>
  <si>
    <t>BR_FNA</t>
  </si>
  <si>
    <t>BR FNA Nuclear Flask Wagon</t>
  </si>
  <si>
    <t>BR_OBA</t>
  </si>
  <si>
    <t>BR OBA Open Wagon</t>
  </si>
  <si>
    <t>BR FPA Converted Coal Wagon</t>
  </si>
  <si>
    <t>BR_FEA</t>
  </si>
  <si>
    <t>BR FEA Container Flat Wagon</t>
  </si>
  <si>
    <t>BR_ZCA</t>
  </si>
  <si>
    <t>BR ZCA 'Sea Urchin' Engineering Open Wagon</t>
  </si>
  <si>
    <t>BR_OTA</t>
  </si>
  <si>
    <t>BR OTA Timber Wagon</t>
  </si>
  <si>
    <t>BR_BBA</t>
  </si>
  <si>
    <t>BR BBA Steel Carrier</t>
  </si>
  <si>
    <t>BR_FAA</t>
  </si>
  <si>
    <t>BR FAA Bogie Well Container Wagon</t>
  </si>
  <si>
    <t>LMS_Black_5C</t>
  </si>
  <si>
    <t>BR_HAA</t>
  </si>
  <si>
    <t>BR_HBA</t>
  </si>
  <si>
    <t>BR HBA/HFA MGR Hopper</t>
  </si>
  <si>
    <t>BR_CDA</t>
  </si>
  <si>
    <t>BR CDA MGR Hopper</t>
  </si>
  <si>
    <t>BR_MSA</t>
  </si>
  <si>
    <t>BR MSA MGR Hopper</t>
  </si>
  <si>
    <t>BR_MHA</t>
  </si>
  <si>
    <t>BR MHA MGR Hopper</t>
  </si>
  <si>
    <t>BR HAA MGR Hopper</t>
  </si>
  <si>
    <t>BR_PTA</t>
  </si>
  <si>
    <t>BR PTA Tippler Gondola</t>
  </si>
  <si>
    <t>BR_TEA</t>
  </si>
  <si>
    <t>BR TEA Tanker</t>
  </si>
  <si>
    <t>DUAL</t>
  </si>
  <si>
    <t>Reserved for BR Class 37</t>
  </si>
  <si>
    <t>Reserved for customizable APT</t>
  </si>
  <si>
    <t>RCH 1887 Wagon (Random)</t>
  </si>
  <si>
    <t>GWR Diagram O11 5-plank Open Wagon</t>
  </si>
  <si>
    <t>GWR_O15</t>
  </si>
  <si>
    <t>GWR_O3</t>
  </si>
  <si>
    <t>GWR Diagram O3 5-plank Open Wagon</t>
  </si>
  <si>
    <t>BR93 B</t>
  </si>
  <si>
    <t>BR93 D</t>
  </si>
  <si>
    <t>BR93 E</t>
  </si>
  <si>
    <t>BR99 D</t>
  </si>
  <si>
    <t>BR99 E</t>
  </si>
  <si>
    <t>BR73_9</t>
  </si>
  <si>
    <t>BR Class 73/9</t>
  </si>
  <si>
    <t>BR Class 304/2, 304/3 'AM4'</t>
  </si>
  <si>
    <t>BR Class 304/1 'AM4' (Refurbished)</t>
  </si>
  <si>
    <t>BR Class 304/2, 304/3 'AM4' (Refurbished)</t>
  </si>
  <si>
    <t>BR304_1_RF</t>
  </si>
  <si>
    <t>BR304_2_3_RF</t>
  </si>
  <si>
    <t>BR304_2_3</t>
  </si>
  <si>
    <t>15OH</t>
  </si>
  <si>
    <t>SR_2Nol</t>
  </si>
  <si>
    <t>SR_2SL</t>
  </si>
  <si>
    <t>SR_2Wim</t>
  </si>
  <si>
    <t>SR 4 DD Double Deck EMU</t>
  </si>
  <si>
    <t>SR 2-Wim Wimbledon-Croydon EMU</t>
  </si>
  <si>
    <t>SR 2-SL South London EMU</t>
  </si>
  <si>
    <t>SR_4DD</t>
  </si>
  <si>
    <t>SR_6Cit</t>
  </si>
  <si>
    <t>SR 6-Cit London Bridge - Brighton EMU</t>
  </si>
  <si>
    <t>SR_6Pan</t>
  </si>
  <si>
    <t>SR 6-Pan Pantry Unit EMU</t>
  </si>
  <si>
    <t>SR_6Pul</t>
  </si>
  <si>
    <t>SR 6-Pul Pullman London Victoria - Brighton EMU</t>
  </si>
  <si>
    <t>SR 2-Nol EMU</t>
  </si>
  <si>
    <t>BR93</t>
  </si>
  <si>
    <t>BR Class 93 'Intercity 250' (Planned)</t>
  </si>
  <si>
    <t>BR Class 93 (Locomotive w/DVT)</t>
  </si>
  <si>
    <t>BR93_L_DVT</t>
  </si>
  <si>
    <t>BR197_2</t>
  </si>
  <si>
    <t>BR197_3</t>
  </si>
  <si>
    <t>BR Class 197 'Civity' (2-car)</t>
  </si>
  <si>
    <t>BR Class 197 'Civity' (3-car)</t>
  </si>
  <si>
    <t>BR197_3F</t>
  </si>
  <si>
    <t>BR Class 197 'Civity' (3-car, w/ First Class seating)</t>
  </si>
  <si>
    <t>BR Mk4 First Open (IC225)</t>
  </si>
  <si>
    <t>BR Mk4 Restaurant First Buffet (IC225)</t>
  </si>
  <si>
    <t>BR Mk4 Restaurant Standard Buffet (IC225)</t>
  </si>
  <si>
    <t>BR Mk4 Tourist Standard Open (IC225)</t>
  </si>
  <si>
    <t>BR_Mk2L</t>
  </si>
  <si>
    <t>BR51</t>
  </si>
  <si>
    <t>BR Class 51 'Super Deltic'</t>
  </si>
  <si>
    <t>BR Class 88 'Electric Bone'</t>
  </si>
  <si>
    <t>BR88_Bone</t>
  </si>
  <si>
    <t>LNER_ES1</t>
  </si>
  <si>
    <t>NER Class EE1 / LNER Class ES1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</si>
</sst>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0" borderId="1" xfId="1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10" borderId="3" xfId="0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1" fontId="0" fillId="0" borderId="3" xfId="1" applyNumberFormat="1" applyFont="1" applyBorder="1" applyAlignment="1">
      <alignment horizontal="center" vertical="center"/>
    </xf>
    <xf numFmtId="0" fontId="0" fillId="10" borderId="1" xfId="1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2" borderId="1" xfId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ercent" xfId="1" builtinId="5"/>
  </cellStyles>
  <dxfs count="73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9966FF"/>
        </patternFill>
      </fill>
    </dxf>
    <dxf>
      <fill>
        <patternFill>
          <bgColor theme="8" tint="-0.24994659260841701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theme="4" tint="0.39994506668294322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67" totalsRowShown="0" headerRowDxfId="72" dataDxfId="70" headerRowBorderDxfId="71" tableBorderDxfId="69">
  <autoFilter ref="A1:X1048567" xr:uid="{72F07B21-4B13-431F-BAE6-E08376D909AD}"/>
  <sortState xmlns:xlrd2="http://schemas.microsoft.com/office/spreadsheetml/2017/richdata2" ref="A2:X940">
    <sortCondition ref="A1:A1048567"/>
  </sortState>
  <tableColumns count="24">
    <tableColumn id="1" xr3:uid="{C047391C-0E8B-4148-AF73-B49DD6D79A82}" name="Unit ID" dataDxfId="68" dataCellStyle="Percent"/>
    <tableColumn id="2" xr3:uid="{A7317196-B6FC-4182-B79A-90FADB82A71C}" name="ITEM_NAME" dataDxfId="67"/>
    <tableColumn id="3" xr3:uid="{CBC082FC-62ED-40E8-A17C-FB8B78FC1AC1}" name="Name" dataDxfId="66"/>
    <tableColumn id="4" xr3:uid="{56329FE5-EB04-4579-8DE4-A52185082EAB}" name="Pre" dataDxfId="65"/>
    <tableColumn id="5" xr3:uid="{DE2A3C89-F51B-4685-945B-A523E3615CCC}" name="Suf" dataDxfId="64"/>
    <tableColumn id="6" xr3:uid="{C7F7EC9B-96DD-40AC-8128-46D62525CDB8}" name="Constructed" dataDxfId="63"/>
    <tableColumn id="7" xr3:uid="{6A533A16-F693-4C95-B49B-F0625424BD52}" name="Withdrawn" dataDxfId="62"/>
    <tableColumn id="8" xr3:uid="{6E9C7590-25BC-4C98-A7CB-F8E9DEFE6DC5}" name="Year Modifier" dataDxfId="61"/>
    <tableColumn id="9" xr3:uid="{C934705D-6951-4074-98BF-BA73A35B8887}" name="No. of Cars" dataDxfId="60"/>
    <tableColumn id="10" xr3:uid="{8A795403-658C-4ACB-914A-E0ED6F7D1978}" name="Weight (mt)" dataDxfId="59"/>
    <tableColumn id="11" xr3:uid="{6B0B0BEF-FD78-4D4A-A94C-37A05DA4F910}" name="Capacity" dataDxfId="58"/>
    <tableColumn id="12" xr3:uid="{D450FF74-9121-4DF1-97A0-98D6E0A7D82E}" name="Type" dataDxfId="57"/>
    <tableColumn id="13" xr3:uid="{6B0035FA-BFE1-443A-93A5-8E5E7A22B661}" name="Sub-Type" dataDxfId="56"/>
    <tableColumn id="14" xr3:uid="{F78C74F7-817F-498C-80BC-D3E795D4A3C5}" name="Type Modifier" dataDxfId="55"/>
    <tableColumn id="15" xr3:uid="{61E153AF-040E-4705-A8CA-7FEDFC702626}" name="Load Type" dataDxfId="54"/>
    <tableColumn id="16" xr3:uid="{6A317DF2-B007-4A42-BD7A-2BB5888B9DE6}" name="Speed (Op)" dataDxfId="53"/>
    <tableColumn id="17" xr3:uid="{B367645A-EFAE-465B-8580-6893FE1B5BD5}" name="Speed (Des)" dataDxfId="52"/>
    <tableColumn id="18" xr3:uid="{3EB69C3B-49E6-4232-B3A6-F7442A16B3F3}" name="Tractive Effort (KN)" dataDxfId="51"/>
    <tableColumn id="19" xr3:uid="{1F863B94-AF4B-4CCD-A6D6-9D6D3C022BF1}" name="Power" dataDxfId="50"/>
    <tableColumn id="20" xr3:uid="{85BDC24B-C729-4B67-A297-BCE4BDA81609}" name="Power Factor" dataDxfId="49"/>
    <tableColumn id="21" xr3:uid="{9D8658D9-7AA9-47CA-92BC-3F898267B819}" name="Cost Factor" dataDxfId="48"/>
    <tableColumn id="22" xr3:uid="{0DE850D8-0913-40E0-939C-73CDFD022F9B}" name="Running Cost Factor" dataDxfId="47"/>
    <tableColumn id="23" xr3:uid="{96AB79F3-7C81-4EEE-AF55-2E1D7E3EAE63}" name="Air Drag Coefficient" dataDxfId="46"/>
    <tableColumn id="24" xr3:uid="{0784F8D4-F931-4586-B07B-E611BF36813E}" name="Tractive Effort Coefficient" dataDxfId="4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39"/>
  <sheetViews>
    <sheetView tabSelected="1" topLeftCell="A293" zoomScale="130" zoomScaleNormal="130" workbookViewId="0">
      <selection activeCell="R304" sqref="R304"/>
    </sheetView>
  </sheetViews>
  <sheetFormatPr defaultColWidth="9.140625" defaultRowHeight="15" x14ac:dyDescent="0.25"/>
  <cols>
    <col min="1" max="1" width="9.140625" style="19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3" customWidth="1"/>
    <col min="7" max="7" width="10.5703125" style="13" customWidth="1"/>
    <col min="8" max="8" width="4.5703125" style="1" hidden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0.140625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9.42578125" style="1" customWidth="1"/>
    <col min="20" max="20" width="0.14062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1" bestFit="1" customWidth="1"/>
    <col min="25" max="16384" width="9.140625" style="12"/>
  </cols>
  <sheetData>
    <row r="1" spans="1:25" s="21" customFormat="1" ht="15.75" thickBot="1" x14ac:dyDescent="0.3">
      <c r="A1" s="32" t="s">
        <v>538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542</v>
      </c>
      <c r="J1" s="33" t="s">
        <v>597</v>
      </c>
      <c r="K1" s="33" t="s">
        <v>7</v>
      </c>
      <c r="L1" s="33" t="s">
        <v>8</v>
      </c>
      <c r="M1" s="33" t="s">
        <v>9</v>
      </c>
      <c r="N1" s="33" t="s">
        <v>10</v>
      </c>
      <c r="O1" s="33" t="s">
        <v>11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16</v>
      </c>
      <c r="U1" s="33" t="s">
        <v>17</v>
      </c>
      <c r="V1" s="33" t="s">
        <v>18</v>
      </c>
      <c r="W1" s="33" t="s">
        <v>19</v>
      </c>
      <c r="X1" s="34" t="s">
        <v>20</v>
      </c>
    </row>
    <row r="2" spans="1:25" x14ac:dyDescent="0.25">
      <c r="A2" s="57">
        <v>1</v>
      </c>
      <c r="B2" s="15" t="s">
        <v>1590</v>
      </c>
      <c r="C2" s="15" t="s">
        <v>1689</v>
      </c>
      <c r="D2" s="15" t="str">
        <f>IF(B2="","zzz",LEFT(B2,2))</f>
        <v>RC</v>
      </c>
      <c r="E2" s="15" t="s">
        <v>1240</v>
      </c>
      <c r="F2" s="16">
        <v>1887</v>
      </c>
      <c r="G2" s="16"/>
      <c r="H2" s="15">
        <f>IF(F2="","",SQRT(F2-1828))</f>
        <v>7.6811457478686078</v>
      </c>
      <c r="I2" s="15">
        <v>1</v>
      </c>
      <c r="J2" s="15">
        <v>5</v>
      </c>
      <c r="K2" s="15">
        <v>8</v>
      </c>
      <c r="L2" s="15" t="s">
        <v>331</v>
      </c>
      <c r="M2" s="15" t="s">
        <v>331</v>
      </c>
      <c r="N2" s="15" t="str">
        <f>IF(L2="Steam",1,IF(L2="Electric",2,IF(L2="Diesel",4,IF(L2="Diesel-Electric",3,""))))</f>
        <v/>
      </c>
      <c r="O2" s="15" t="s">
        <v>1467</v>
      </c>
      <c r="P2" s="15">
        <v>20</v>
      </c>
      <c r="Q2" s="15">
        <v>20</v>
      </c>
      <c r="R2" s="15">
        <v>0</v>
      </c>
      <c r="S2" s="15">
        <v>1</v>
      </c>
      <c r="T2" s="15">
        <f>IF(L2="Wagon",(SQRT(SQRT(S2/27)))*10,IF(S2="","",SQRT(SQRT(S2/27))))</f>
        <v>4.3869133765083088</v>
      </c>
      <c r="U2" s="16">
        <f>IF(I2="","",(H2*SQRT(I2)*T2-(I2*2)+2)*0.985)</f>
        <v>33.19107321281119</v>
      </c>
      <c r="V2" s="16">
        <f>IF(L2="Wagon",5*SQRT(H2),IF(L2="","",SQRT(Q2*J2*SQRT(S2))/(26)))</f>
        <v>13.857440012380181</v>
      </c>
      <c r="W2" s="17">
        <f>8/P2</f>
        <v>0.4</v>
      </c>
      <c r="X2" s="27">
        <f>R2/10/J2</f>
        <v>0</v>
      </c>
    </row>
    <row r="3" spans="1:25" s="41" customFormat="1" x14ac:dyDescent="0.25">
      <c r="A3" s="57">
        <v>2</v>
      </c>
      <c r="B3" s="15" t="s">
        <v>1587</v>
      </c>
      <c r="C3" s="15" t="s">
        <v>1593</v>
      </c>
      <c r="D3" s="15" t="str">
        <f>IF(B3="","zzz",LEFT(B3,2))</f>
        <v>RC</v>
      </c>
      <c r="E3" s="15" t="s">
        <v>349</v>
      </c>
      <c r="F3" s="16">
        <v>1887</v>
      </c>
      <c r="G3" s="16"/>
      <c r="H3" s="15">
        <f>IF(F3="","",SQRT(F3-1828))</f>
        <v>7.6811457478686078</v>
      </c>
      <c r="I3" s="15">
        <v>1</v>
      </c>
      <c r="J3" s="15">
        <v>5</v>
      </c>
      <c r="K3" s="15">
        <v>8</v>
      </c>
      <c r="L3" s="15" t="s">
        <v>331</v>
      </c>
      <c r="M3" s="15" t="s">
        <v>331</v>
      </c>
      <c r="N3" s="15" t="str">
        <f>IF(L3="Steam",1,IF(L3="Electric",2,IF(L3="Diesel",4,IF(L3="Diesel-Electric",3,""))))</f>
        <v/>
      </c>
      <c r="O3" s="15" t="s">
        <v>1467</v>
      </c>
      <c r="P3" s="15">
        <v>20</v>
      </c>
      <c r="Q3" s="15">
        <v>20</v>
      </c>
      <c r="R3" s="15">
        <v>0</v>
      </c>
      <c r="S3" s="15">
        <v>1</v>
      </c>
      <c r="T3" s="15">
        <f>IF(L3="Wagon",(SQRT(SQRT(S3/27)))*10,IF(S3="","",SQRT(SQRT(S3/27))))</f>
        <v>4.3869133765083088</v>
      </c>
      <c r="U3" s="13">
        <f>IF(I3="","",(H3*SQRT(I3)*T3-(I3*2)+2)*0.985)</f>
        <v>33.19107321281119</v>
      </c>
      <c r="V3" s="13">
        <f>IF(L3="Wagon",5*SQRT(H3),IF(L3="","",SQRT(Q3*J3*SQRT(S3))/(26)))</f>
        <v>13.857440012380181</v>
      </c>
      <c r="W3" s="17">
        <f>8/P3</f>
        <v>0.4</v>
      </c>
      <c r="X3" s="27">
        <f>R3/10/J3</f>
        <v>0</v>
      </c>
    </row>
    <row r="4" spans="1:25" x14ac:dyDescent="0.25">
      <c r="A4" s="57">
        <v>3</v>
      </c>
      <c r="B4" s="15" t="s">
        <v>1588</v>
      </c>
      <c r="C4" s="15" t="s">
        <v>1594</v>
      </c>
      <c r="D4" s="15" t="str">
        <f>IF(B4="","zzz",LEFT(B4,2))</f>
        <v>RC</v>
      </c>
      <c r="E4" s="15" t="s">
        <v>349</v>
      </c>
      <c r="F4" s="16">
        <v>1887</v>
      </c>
      <c r="G4" s="16"/>
      <c r="H4" s="15">
        <f>IF(F4="","",SQRT(F4-1828))</f>
        <v>7.6811457478686078</v>
      </c>
      <c r="I4" s="15">
        <v>1</v>
      </c>
      <c r="J4" s="15">
        <v>5</v>
      </c>
      <c r="K4" s="15">
        <v>8</v>
      </c>
      <c r="L4" s="15" t="s">
        <v>331</v>
      </c>
      <c r="M4" s="15" t="s">
        <v>331</v>
      </c>
      <c r="N4" s="15" t="str">
        <f>IF(L4="Steam",1,IF(L4="Electric",2,IF(L4="Diesel",4,IF(L4="Diesel-Electric",3,""))))</f>
        <v/>
      </c>
      <c r="O4" s="15" t="s">
        <v>1467</v>
      </c>
      <c r="P4" s="15">
        <v>20</v>
      </c>
      <c r="Q4" s="15">
        <v>20</v>
      </c>
      <c r="R4" s="15">
        <v>0</v>
      </c>
      <c r="S4" s="15">
        <v>1</v>
      </c>
      <c r="T4" s="15">
        <f>IF(L4="Wagon",(SQRT(SQRT(S4/27)))*10,IF(S4="","",SQRT(SQRT(S4/27))))</f>
        <v>4.3869133765083088</v>
      </c>
      <c r="U4" s="13">
        <f>IF(I4="","",(H4*SQRT(I4)*T4-(I4*2)+2)*0.985)</f>
        <v>33.19107321281119</v>
      </c>
      <c r="V4" s="13">
        <f>IF(L4="Wagon",5*SQRT(H4),IF(L4="","",SQRT(Q4*J4*SQRT(S4))/(26)))</f>
        <v>13.857440012380181</v>
      </c>
      <c r="W4" s="17">
        <f>8/P4</f>
        <v>0.4</v>
      </c>
      <c r="X4" s="27">
        <f>R4/10/J4</f>
        <v>0</v>
      </c>
    </row>
    <row r="5" spans="1:25" x14ac:dyDescent="0.25">
      <c r="A5" s="19">
        <v>4</v>
      </c>
      <c r="B5" s="1" t="s">
        <v>1589</v>
      </c>
      <c r="C5" s="1" t="s">
        <v>1595</v>
      </c>
      <c r="D5" s="1" t="str">
        <f>IF(B5="","zzz",LEFT(B5,2))</f>
        <v>RC</v>
      </c>
      <c r="E5" s="1" t="s">
        <v>1240</v>
      </c>
      <c r="F5" s="13">
        <v>1887</v>
      </c>
      <c r="H5" s="15">
        <f>IF(F5="","",SQRT(F5-1828))</f>
        <v>7.6811457478686078</v>
      </c>
      <c r="I5" s="1">
        <v>1</v>
      </c>
      <c r="J5" s="15">
        <v>5</v>
      </c>
      <c r="K5" s="1">
        <v>8</v>
      </c>
      <c r="L5" s="15" t="s">
        <v>331</v>
      </c>
      <c r="M5" s="15" t="s">
        <v>331</v>
      </c>
      <c r="N5" s="1" t="str">
        <f>IF(L5="Steam",1,IF(L5="Electric",2,IF(L5="Diesel",4,IF(L5="Diesel-Electric",3,""))))</f>
        <v/>
      </c>
      <c r="O5" s="15" t="s">
        <v>1467</v>
      </c>
      <c r="P5" s="15">
        <v>20</v>
      </c>
      <c r="Q5" s="15">
        <v>20</v>
      </c>
      <c r="R5" s="15">
        <v>0</v>
      </c>
      <c r="S5" s="15">
        <v>1</v>
      </c>
      <c r="T5" s="15">
        <f>IF(L5="Wagon",(SQRT(SQRT(S5/27)))*10,IF(S5="","",SQRT(SQRT(S5/27))))</f>
        <v>4.3869133765083088</v>
      </c>
      <c r="U5" s="13">
        <f>IF(I5="","",(H5*SQRT(I5)*T5-(I5*2)+2)*0.985)</f>
        <v>33.19107321281119</v>
      </c>
      <c r="V5" s="13">
        <f>IF(L5="Wagon",5*SQRT(H5),IF(L5="","",SQRT(Q5*J5*SQRT(S5))/(26)))</f>
        <v>13.857440012380181</v>
      </c>
      <c r="W5" s="17">
        <f>8/P5</f>
        <v>0.4</v>
      </c>
      <c r="X5" s="27">
        <f>R5/10/J5</f>
        <v>0</v>
      </c>
    </row>
    <row r="6" spans="1:25" x14ac:dyDescent="0.25">
      <c r="A6" s="19">
        <v>5</v>
      </c>
      <c r="B6" s="1" t="s">
        <v>1591</v>
      </c>
      <c r="C6" s="1" t="s">
        <v>1592</v>
      </c>
      <c r="D6" s="1" t="str">
        <f>IF(B6="","zzz",LEFT(B6,2))</f>
        <v>RC</v>
      </c>
      <c r="E6" s="1" t="s">
        <v>1240</v>
      </c>
      <c r="F6" s="13">
        <v>1907</v>
      </c>
      <c r="H6" s="15">
        <f>IF(F6="","",SQRT(F6-1828))</f>
        <v>8.8881944173155887</v>
      </c>
      <c r="I6" s="1">
        <v>1</v>
      </c>
      <c r="J6" s="1">
        <v>7</v>
      </c>
      <c r="K6" s="1">
        <v>12</v>
      </c>
      <c r="L6" s="15" t="s">
        <v>331</v>
      </c>
      <c r="M6" s="15" t="s">
        <v>331</v>
      </c>
      <c r="N6" s="1" t="str">
        <f>IF(L6="Steam",1,IF(L6="Electric",2,IF(L6="Diesel",4,IF(L6="Diesel-Electric",3,""))))</f>
        <v/>
      </c>
      <c r="O6" s="15" t="s">
        <v>1467</v>
      </c>
      <c r="P6" s="1">
        <v>30</v>
      </c>
      <c r="Q6" s="1">
        <v>30</v>
      </c>
      <c r="R6" s="15">
        <v>0</v>
      </c>
      <c r="S6" s="15">
        <v>1</v>
      </c>
      <c r="T6" s="15">
        <f>IF(L6="Wagon",(SQRT(SQRT(S6/27)))*10,IF(S6="","",SQRT(SQRT(S6/27))))</f>
        <v>4.3869133765083088</v>
      </c>
      <c r="U6" s="13">
        <f>IF(I6="","",(H6*SQRT(I6)*T6-(I6*2)+2)*0.985)</f>
        <v>38.406862897593307</v>
      </c>
      <c r="V6" s="13">
        <f>IF(L6="Wagon",5*SQRT(H6),IF(L6="","",SQRT(Q6*J6*SQRT(S6))/(26)))</f>
        <v>14.906537506506659</v>
      </c>
      <c r="W6" s="17">
        <f>8/P6</f>
        <v>0.26666666666666666</v>
      </c>
      <c r="X6" s="27">
        <f>R6/10/J6</f>
        <v>0</v>
      </c>
    </row>
    <row r="7" spans="1:25" s="41" customFormat="1" x14ac:dyDescent="0.25">
      <c r="A7" s="37">
        <v>6</v>
      </c>
      <c r="B7" s="38" t="s">
        <v>1584</v>
      </c>
      <c r="C7" s="38" t="s">
        <v>1596</v>
      </c>
      <c r="D7" s="38" t="str">
        <f>IF(B7="","zzz",LEFT(B7,2))</f>
        <v>RC</v>
      </c>
      <c r="E7" s="38" t="s">
        <v>349</v>
      </c>
      <c r="F7" s="44">
        <v>1907</v>
      </c>
      <c r="G7" s="44"/>
      <c r="H7" s="54">
        <f>IF(F7="","",SQRT(F7-1828))</f>
        <v>8.8881944173155887</v>
      </c>
      <c r="I7" s="38">
        <v>1</v>
      </c>
      <c r="J7" s="38">
        <v>7</v>
      </c>
      <c r="K7" s="38">
        <v>12</v>
      </c>
      <c r="L7" s="38" t="s">
        <v>331</v>
      </c>
      <c r="M7" s="38" t="s">
        <v>331</v>
      </c>
      <c r="N7" s="38" t="str">
        <f>IF(L7="Steam",1,IF(L7="Electric",2,IF(L7="Diesel",4,IF(L7="Diesel-Electric",3,""))))</f>
        <v/>
      </c>
      <c r="O7" s="54" t="s">
        <v>1467</v>
      </c>
      <c r="P7" s="38">
        <v>30</v>
      </c>
      <c r="Q7" s="38">
        <v>30</v>
      </c>
      <c r="R7" s="54">
        <v>0</v>
      </c>
      <c r="S7" s="54">
        <v>1</v>
      </c>
      <c r="T7" s="54">
        <f>IF(L7="Wagon",(SQRT(SQRT(S7/27)))*10,IF(S7="","",SQRT(SQRT(S7/27))))</f>
        <v>4.3869133765083088</v>
      </c>
      <c r="U7" s="44">
        <f>IF(I7="","",(H7*SQRT(I7)*T7-(I7*2)+2)*0.985)</f>
        <v>38.406862897593307</v>
      </c>
      <c r="V7" s="44">
        <f>IF(L7="Wagon",5*SQRT(H7),IF(L7="","",SQRT(Q7*J7*SQRT(S7))/(26)))</f>
        <v>14.906537506506659</v>
      </c>
      <c r="W7" s="39">
        <f>8/P7</f>
        <v>0.26666666666666666</v>
      </c>
      <c r="X7" s="40">
        <f>R7/10/J7</f>
        <v>0</v>
      </c>
    </row>
    <row r="8" spans="1:25" s="41" customFormat="1" x14ac:dyDescent="0.25">
      <c r="A8" s="37">
        <v>7</v>
      </c>
      <c r="B8" s="38" t="s">
        <v>1583</v>
      </c>
      <c r="C8" s="38" t="s">
        <v>1597</v>
      </c>
      <c r="D8" s="38" t="str">
        <f>IF(B8="","zzz",LEFT(B8,2))</f>
        <v>RC</v>
      </c>
      <c r="E8" s="38" t="s">
        <v>349</v>
      </c>
      <c r="F8" s="44">
        <v>1907</v>
      </c>
      <c r="G8" s="44"/>
      <c r="H8" s="54">
        <f>IF(F8="","",SQRT(F8-1828))</f>
        <v>8.8881944173155887</v>
      </c>
      <c r="I8" s="38">
        <v>1</v>
      </c>
      <c r="J8" s="38">
        <v>7</v>
      </c>
      <c r="K8" s="38">
        <v>12</v>
      </c>
      <c r="L8" s="38" t="s">
        <v>331</v>
      </c>
      <c r="M8" s="38" t="s">
        <v>331</v>
      </c>
      <c r="N8" s="38" t="str">
        <f>IF(L8="Steam",1,IF(L8="Electric",2,IF(L8="Diesel",4,IF(L8="Diesel-Electric",3,""))))</f>
        <v/>
      </c>
      <c r="O8" s="54" t="s">
        <v>1467</v>
      </c>
      <c r="P8" s="38">
        <v>30</v>
      </c>
      <c r="Q8" s="38">
        <v>30</v>
      </c>
      <c r="R8" s="54">
        <v>0</v>
      </c>
      <c r="S8" s="54">
        <v>1</v>
      </c>
      <c r="T8" s="54">
        <f>IF(L8="Wagon",(SQRT(SQRT(S8/27)))*10,IF(S8="","",SQRT(SQRT(S8/27))))</f>
        <v>4.3869133765083088</v>
      </c>
      <c r="U8" s="44">
        <f>IF(I8="","",(H8*SQRT(I8)*T8-(I8*2)+2)*0.985)</f>
        <v>38.406862897593307</v>
      </c>
      <c r="V8" s="44">
        <f>IF(L8="Wagon",5*SQRT(H8),IF(L8="","",SQRT(Q8*J8*SQRT(S8))/(26)))</f>
        <v>14.906537506506659</v>
      </c>
      <c r="W8" s="39">
        <f>8/P8</f>
        <v>0.26666666666666666</v>
      </c>
      <c r="X8" s="40">
        <f>R8/10/J8</f>
        <v>0</v>
      </c>
    </row>
    <row r="9" spans="1:25" s="41" customFormat="1" x14ac:dyDescent="0.25">
      <c r="A9" s="37">
        <v>8</v>
      </c>
      <c r="B9" s="38" t="s">
        <v>1585</v>
      </c>
      <c r="C9" s="38" t="s">
        <v>1598</v>
      </c>
      <c r="D9" s="38" t="str">
        <f>IF(B9="","zzz",LEFT(B9,2))</f>
        <v>RC</v>
      </c>
      <c r="E9" s="38" t="s">
        <v>349</v>
      </c>
      <c r="F9" s="44">
        <v>1907</v>
      </c>
      <c r="G9" s="44"/>
      <c r="H9" s="54">
        <f>IF(F9="","",SQRT(F9-1828))</f>
        <v>8.8881944173155887</v>
      </c>
      <c r="I9" s="38">
        <v>1</v>
      </c>
      <c r="J9" s="38">
        <v>7</v>
      </c>
      <c r="K9" s="38">
        <v>12</v>
      </c>
      <c r="L9" s="38" t="s">
        <v>331</v>
      </c>
      <c r="M9" s="38" t="s">
        <v>331</v>
      </c>
      <c r="N9" s="38" t="str">
        <f>IF(L9="Steam",1,IF(L9="Electric",2,IF(L9="Diesel",4,IF(L9="Diesel-Electric",3,""))))</f>
        <v/>
      </c>
      <c r="O9" s="54" t="s">
        <v>1467</v>
      </c>
      <c r="P9" s="38">
        <v>30</v>
      </c>
      <c r="Q9" s="38">
        <v>30</v>
      </c>
      <c r="R9" s="54">
        <v>0</v>
      </c>
      <c r="S9" s="54">
        <v>1</v>
      </c>
      <c r="T9" s="38">
        <f>IF(L9="Wagon",(SQRT(SQRT(S9/27)))*10,IF(S9="","",SQRT(SQRT(S9/27))))</f>
        <v>4.3869133765083088</v>
      </c>
      <c r="U9" s="44">
        <f>IF(I9="","",(H9*SQRT(I9)*T9-(I9*2)+2)*0.985)</f>
        <v>38.406862897593307</v>
      </c>
      <c r="V9" s="44">
        <f>IF(L9="Wagon",5*SQRT(H9),IF(L9="","",SQRT(Q9*J9*SQRT(S9))/(26)))</f>
        <v>14.906537506506659</v>
      </c>
      <c r="W9" s="39">
        <f>8/P9</f>
        <v>0.26666666666666666</v>
      </c>
      <c r="X9" s="40">
        <f>R9/10/J9</f>
        <v>0</v>
      </c>
    </row>
    <row r="10" spans="1:25" s="41" customFormat="1" x14ac:dyDescent="0.25">
      <c r="A10" s="37">
        <v>9</v>
      </c>
      <c r="B10" s="38" t="s">
        <v>1586</v>
      </c>
      <c r="C10" s="38" t="s">
        <v>1599</v>
      </c>
      <c r="D10" s="38" t="str">
        <f>IF(B10="","zzz",LEFT(B10,2))</f>
        <v>RC</v>
      </c>
      <c r="E10" s="38" t="s">
        <v>349</v>
      </c>
      <c r="F10" s="44">
        <v>1907</v>
      </c>
      <c r="G10" s="44"/>
      <c r="H10" s="54">
        <f>IF(F10="","",SQRT(F10-1828))</f>
        <v>8.8881944173155887</v>
      </c>
      <c r="I10" s="38">
        <v>1</v>
      </c>
      <c r="J10" s="38">
        <v>7</v>
      </c>
      <c r="K10" s="38">
        <v>12</v>
      </c>
      <c r="L10" s="38" t="s">
        <v>331</v>
      </c>
      <c r="M10" s="38" t="s">
        <v>331</v>
      </c>
      <c r="N10" s="38" t="str">
        <f>IF(L10="Steam",1,IF(L10="Electric",2,IF(L10="Diesel",4,IF(L10="Diesel-Electric",3,""))))</f>
        <v/>
      </c>
      <c r="O10" s="54" t="s">
        <v>1467</v>
      </c>
      <c r="P10" s="38">
        <v>30</v>
      </c>
      <c r="Q10" s="38">
        <v>30</v>
      </c>
      <c r="R10" s="54">
        <v>0</v>
      </c>
      <c r="S10" s="54">
        <v>1</v>
      </c>
      <c r="T10" s="38">
        <f>IF(L10="Wagon",(SQRT(SQRT(S10/27)))*10,IF(S10="","",SQRT(SQRT(S10/27))))</f>
        <v>4.3869133765083088</v>
      </c>
      <c r="U10" s="44">
        <f>IF(I10="","",(H10*SQRT(I10)*T10-(I10*2)+2)*0.985)</f>
        <v>38.406862897593307</v>
      </c>
      <c r="V10" s="44">
        <f>IF(L10="Wagon",5*SQRT(H10),IF(L10="","",SQRT(Q10*J10*SQRT(S10))/(26)))</f>
        <v>14.906537506506659</v>
      </c>
      <c r="W10" s="39">
        <f>8/P10</f>
        <v>0.26666666666666666</v>
      </c>
      <c r="X10" s="40">
        <f>R10/10/J10</f>
        <v>0</v>
      </c>
    </row>
    <row r="11" spans="1:25" x14ac:dyDescent="0.25">
      <c r="A11" s="19">
        <v>10</v>
      </c>
      <c r="B11" s="1" t="s">
        <v>1692</v>
      </c>
      <c r="C11" s="1" t="s">
        <v>1693</v>
      </c>
      <c r="D11" s="1" t="str">
        <f>IF(B11="","zzz",LEFT(B11,2))</f>
        <v>GW</v>
      </c>
      <c r="E11" s="1" t="s">
        <v>349</v>
      </c>
      <c r="F11" s="13">
        <v>1902</v>
      </c>
      <c r="H11" s="15">
        <f>IF(F11="","",SQRT(F11-1828))</f>
        <v>8.6023252670426267</v>
      </c>
      <c r="I11" s="1">
        <v>1</v>
      </c>
      <c r="J11" s="1">
        <v>6</v>
      </c>
      <c r="K11" s="1">
        <v>10</v>
      </c>
      <c r="L11" s="1" t="s">
        <v>331</v>
      </c>
      <c r="M11" s="1" t="s">
        <v>331</v>
      </c>
      <c r="N11" s="1" t="str">
        <f>IF(L11="Steam",1,IF(L11="Electric",2,IF(L11="Diesel",4,IF(L11="Diesel-Electric",3,""))))</f>
        <v/>
      </c>
      <c r="O11" s="1" t="s">
        <v>1467</v>
      </c>
      <c r="P11" s="1">
        <v>30</v>
      </c>
      <c r="Q11" s="1">
        <v>30</v>
      </c>
      <c r="R11" s="1">
        <v>0</v>
      </c>
      <c r="S11" s="1">
        <v>1</v>
      </c>
      <c r="T11" s="1">
        <f>IF(L11="Wagon",(SQRT(SQRT(S11/27)))*10,IF(S11="","",SQRT(SQRT(S11/27))))</f>
        <v>4.3869133765083088</v>
      </c>
      <c r="U11" s="13">
        <f>IF(I11="","",(H11*SQRT(I11)*T11-(I11*2)+2)*0.985)</f>
        <v>37.171590946318737</v>
      </c>
      <c r="V11" s="13">
        <f>IF(L11="Wagon",5*SQRT(H11),IF(L11="","",SQRT(Q11*J11*SQRT(S11))/(26)))</f>
        <v>14.66486043834259</v>
      </c>
      <c r="W11" s="17">
        <f>8/P11</f>
        <v>0.26666666666666666</v>
      </c>
      <c r="X11" s="27">
        <f>R11/10/J11</f>
        <v>0</v>
      </c>
    </row>
    <row r="12" spans="1:25" s="67" customFormat="1" x14ac:dyDescent="0.25">
      <c r="A12" s="61">
        <v>11</v>
      </c>
      <c r="B12" s="62" t="s">
        <v>1600</v>
      </c>
      <c r="C12" s="62" t="s">
        <v>1690</v>
      </c>
      <c r="D12" s="62" t="str">
        <f>IF(B12="","zzz",LEFT(B12,2))</f>
        <v>GW</v>
      </c>
      <c r="E12" s="62" t="s">
        <v>349</v>
      </c>
      <c r="F12" s="63">
        <v>1910</v>
      </c>
      <c r="G12" s="63"/>
      <c r="H12" s="64">
        <f>IF(F12="","",SQRT(F12-1828))</f>
        <v>9.0553851381374173</v>
      </c>
      <c r="I12" s="62">
        <v>1</v>
      </c>
      <c r="J12" s="62">
        <v>6</v>
      </c>
      <c r="K12" s="62">
        <v>10</v>
      </c>
      <c r="L12" s="62" t="s">
        <v>331</v>
      </c>
      <c r="M12" s="62" t="s">
        <v>331</v>
      </c>
      <c r="N12" s="62" t="str">
        <f>IF(L12="Steam",1,IF(L12="Electric",2,IF(L12="Diesel",4,IF(L12="Diesel-Electric",3,""))))</f>
        <v/>
      </c>
      <c r="O12" s="62" t="s">
        <v>1467</v>
      </c>
      <c r="P12" s="62">
        <v>30</v>
      </c>
      <c r="Q12" s="62">
        <v>30</v>
      </c>
      <c r="R12" s="62">
        <v>0</v>
      </c>
      <c r="S12" s="62">
        <v>1</v>
      </c>
      <c r="T12" s="62">
        <f>IF(L12="Wagon",(SQRT(SQRT(S12/27)))*10,IF(S12="","",SQRT(SQRT(S12/27))))</f>
        <v>4.3869133765083088</v>
      </c>
      <c r="U12" s="63">
        <f>IF(I12="","",(H12*SQRT(I12)*T12-(I12*2)+2)*0.985)</f>
        <v>39.129312339050635</v>
      </c>
      <c r="V12" s="63">
        <f>IF(L12="Wagon",5*SQRT(H12),IF(L12="","",SQRT(Q12*J12*SQRT(S12))/(26)))</f>
        <v>15.046083492172819</v>
      </c>
      <c r="W12" s="65">
        <f>8/P12</f>
        <v>0.26666666666666666</v>
      </c>
      <c r="X12" s="66">
        <f>R12/10/J12</f>
        <v>0</v>
      </c>
    </row>
    <row r="13" spans="1:25" s="41" customFormat="1" x14ac:dyDescent="0.25">
      <c r="A13" s="19">
        <v>12</v>
      </c>
      <c r="B13" s="1" t="s">
        <v>1691</v>
      </c>
      <c r="C13" s="1" t="s">
        <v>1601</v>
      </c>
      <c r="D13" s="1" t="str">
        <f>IF(B13="","zzz",LEFT(B13,2))</f>
        <v>GW</v>
      </c>
      <c r="E13" s="1" t="s">
        <v>349</v>
      </c>
      <c r="F13" s="13">
        <v>1910</v>
      </c>
      <c r="G13" s="13"/>
      <c r="H13" s="15">
        <f>IF(F13="","",SQRT(F13-1828))</f>
        <v>9.0553851381374173</v>
      </c>
      <c r="I13" s="1">
        <v>1</v>
      </c>
      <c r="J13" s="1">
        <v>6</v>
      </c>
      <c r="K13" s="1">
        <v>10</v>
      </c>
      <c r="L13" s="1" t="s">
        <v>331</v>
      </c>
      <c r="M13" s="1" t="s">
        <v>331</v>
      </c>
      <c r="N13" s="1" t="str">
        <f>IF(L13="Steam",1,IF(L13="Electric",2,IF(L13="Diesel",4,IF(L13="Diesel-Electric",3,""))))</f>
        <v/>
      </c>
      <c r="O13" s="1" t="s">
        <v>1467</v>
      </c>
      <c r="P13" s="1">
        <v>50</v>
      </c>
      <c r="Q13" s="1">
        <v>50</v>
      </c>
      <c r="R13" s="1">
        <v>0</v>
      </c>
      <c r="S13" s="1">
        <v>1</v>
      </c>
      <c r="T13" s="1">
        <f>IF(L13="Wagon",(SQRT(SQRT(S13/27)))*10,IF(S13="","",SQRT(SQRT(S13/27))))</f>
        <v>4.3869133765083088</v>
      </c>
      <c r="U13" s="13">
        <f>IF(I13="","",(H13*SQRT(I13)*T13-(I13*2)+2)*0.985)</f>
        <v>39.129312339050635</v>
      </c>
      <c r="V13" s="13">
        <f>IF(L13="Wagon",5*SQRT(H13),IF(L13="","",SQRT(Q13*J13*SQRT(S13))/(26)))</f>
        <v>15.046083492172819</v>
      </c>
      <c r="W13" s="17">
        <f>8/P13</f>
        <v>0.16</v>
      </c>
      <c r="X13" s="27">
        <f>R13/10/J13</f>
        <v>0</v>
      </c>
      <c r="Y13" s="12"/>
    </row>
    <row r="14" spans="1:25" x14ac:dyDescent="0.25">
      <c r="A14" s="18">
        <v>100</v>
      </c>
      <c r="B14" s="1" t="s">
        <v>21</v>
      </c>
      <c r="C14" s="1" t="s">
        <v>682</v>
      </c>
      <c r="D14" s="1" t="str">
        <f>IF(B14="","zzz",LEFT(B14,2))</f>
        <v>BR</v>
      </c>
      <c r="E14" s="1">
        <v>1</v>
      </c>
      <c r="F14" s="13">
        <v>1956</v>
      </c>
      <c r="G14" s="13">
        <v>1981</v>
      </c>
      <c r="H14" s="15">
        <f>IF(F14="","",SQRT(F14-1828))</f>
        <v>11.313708498984761</v>
      </c>
      <c r="I14" s="1">
        <v>1</v>
      </c>
      <c r="J14" s="1">
        <v>25</v>
      </c>
      <c r="K14" s="1">
        <v>0</v>
      </c>
      <c r="L14" s="1" t="s">
        <v>22</v>
      </c>
      <c r="M14" s="1" t="s">
        <v>22</v>
      </c>
      <c r="N14" s="1">
        <f>IF(L14="Steam",1,IF(L14="Electric",2,IF(L14="Diesel",4,IF(L14="Diesel-Electric",3,""))))</f>
        <v>4</v>
      </c>
      <c r="O14" s="1" t="s">
        <v>23</v>
      </c>
      <c r="P14" s="1">
        <v>14</v>
      </c>
      <c r="Q14" s="1">
        <v>14</v>
      </c>
      <c r="R14" s="1">
        <v>56.7</v>
      </c>
      <c r="S14" s="1">
        <v>153</v>
      </c>
      <c r="T14" s="1">
        <f>IF(L14="Wagon",(SQRT(SQRT(S14/27)))*10,IF(S14="","",SQRT(SQRT(S14/27))))</f>
        <v>1.5428791731200524</v>
      </c>
      <c r="U14" s="13">
        <f>IF(I14="","",(H14*SQRT(I14)*T14-(I14*2)+2)*0.985)</f>
        <v>17.193849935627394</v>
      </c>
      <c r="V14" s="13">
        <f>IF(L14="Wagon",5*SQRT(H14),IF(L14="","",SQRT(Q14*J14*SQRT(S14))/(26)))</f>
        <v>2.5306584342413063</v>
      </c>
      <c r="W14" s="17">
        <f>8/P14</f>
        <v>0.5714285714285714</v>
      </c>
      <c r="X14" s="27">
        <f>R14/10/J14</f>
        <v>0.2268</v>
      </c>
    </row>
    <row r="15" spans="1:25" s="41" customFormat="1" x14ac:dyDescent="0.25">
      <c r="A15" s="58">
        <v>101</v>
      </c>
      <c r="B15" s="38" t="s">
        <v>843</v>
      </c>
      <c r="C15" s="38" t="s">
        <v>844</v>
      </c>
      <c r="D15" s="38" t="str">
        <f>IF(B15="","zzz",LEFT(B15,2))</f>
        <v>GW</v>
      </c>
      <c r="E15" s="38">
        <v>1000</v>
      </c>
      <c r="F15" s="44">
        <v>1945</v>
      </c>
      <c r="G15" s="44">
        <v>1964</v>
      </c>
      <c r="H15" s="54">
        <f>IF(F15="","",SQRT(F15-1828))</f>
        <v>10.816653826391969</v>
      </c>
      <c r="I15" s="38">
        <v>2</v>
      </c>
      <c r="J15" s="38">
        <v>128</v>
      </c>
      <c r="K15" s="38">
        <v>0</v>
      </c>
      <c r="L15" s="38" t="s">
        <v>357</v>
      </c>
      <c r="M15" s="38" t="s">
        <v>357</v>
      </c>
      <c r="N15" s="38"/>
      <c r="O15" s="38" t="s">
        <v>23</v>
      </c>
      <c r="P15" s="38" t="s">
        <v>1134</v>
      </c>
      <c r="Q15" s="38" t="s">
        <v>1134</v>
      </c>
      <c r="R15" s="38">
        <v>145</v>
      </c>
      <c r="S15" s="38"/>
      <c r="T15" s="38" t="str">
        <f>IF(L15="Wagon",(SQRT(SQRT(S15/27)))*10,IF(S15="","",SQRT(SQRT(S15/27))))</f>
        <v/>
      </c>
      <c r="U15" s="44" t="e">
        <f>IF(I15="","",(H15*SQRT(I15)*T15-(I15*2)+2)*0.985)</f>
        <v>#VALUE!</v>
      </c>
      <c r="V15" s="44" t="e">
        <f>IF(L15="Wagon",5*SQRT(H15),IF(L15="","",SQRT(Q15*J15*SQRT(S15))/(26)))</f>
        <v>#VALUE!</v>
      </c>
      <c r="W15" s="39" t="e">
        <f>8/P15</f>
        <v>#VALUE!</v>
      </c>
      <c r="X15" s="40">
        <f>R15/10/J15</f>
        <v>0.11328125</v>
      </c>
      <c r="Y15" s="12"/>
    </row>
    <row r="16" spans="1:25" x14ac:dyDescent="0.25">
      <c r="A16" s="18">
        <v>102</v>
      </c>
      <c r="B16" s="1" t="s">
        <v>845</v>
      </c>
      <c r="C16" s="1" t="s">
        <v>844</v>
      </c>
      <c r="D16" s="1" t="str">
        <f>IF(B16="","zzz",LEFT(B16,2))</f>
        <v>GW</v>
      </c>
      <c r="E16" s="1">
        <v>1000</v>
      </c>
      <c r="F16" s="13">
        <v>1945</v>
      </c>
      <c r="G16" s="13">
        <v>1964</v>
      </c>
      <c r="H16" s="15">
        <f>IF(F16="","",SQRT(F16-1828))</f>
        <v>10.816653826391969</v>
      </c>
      <c r="I16" s="1">
        <v>2</v>
      </c>
      <c r="J16" s="1">
        <v>128</v>
      </c>
      <c r="K16" s="1">
        <v>0</v>
      </c>
      <c r="L16" s="1" t="s">
        <v>357</v>
      </c>
      <c r="M16" s="1" t="s">
        <v>357</v>
      </c>
      <c r="O16" s="1" t="s">
        <v>23</v>
      </c>
      <c r="P16" s="1" t="s">
        <v>1134</v>
      </c>
      <c r="Q16" s="1" t="s">
        <v>1134</v>
      </c>
      <c r="R16" s="1">
        <v>129</v>
      </c>
      <c r="T16" s="1" t="str">
        <f>IF(L16="Wagon",(SQRT(SQRT(S16/27)))*10,IF(S16="","",SQRT(SQRT(S16/27))))</f>
        <v/>
      </c>
      <c r="U16" s="13" t="e">
        <f>IF(I16="","",(H16*SQRT(I16)*T16-(I16*2)+2)*0.985)</f>
        <v>#VALUE!</v>
      </c>
      <c r="V16" s="13" t="e">
        <f>IF(L16="Wagon",5*SQRT(H16),IF(L16="","",SQRT(Q16*J16*SQRT(S16))/(26)))</f>
        <v>#VALUE!</v>
      </c>
      <c r="W16" s="17" t="e">
        <f>8/P16</f>
        <v>#VALUE!</v>
      </c>
      <c r="X16" s="27">
        <f>R16/10/J16</f>
        <v>0.10078125</v>
      </c>
    </row>
    <row r="17" spans="1:25" x14ac:dyDescent="0.25">
      <c r="A17" s="19">
        <v>111</v>
      </c>
      <c r="B17" s="1" t="s">
        <v>1055</v>
      </c>
      <c r="C17" s="1" t="s">
        <v>1056</v>
      </c>
      <c r="D17" s="1" t="str">
        <f>IF(B17="","zzz",LEFT(B17,2))</f>
        <v>GW</v>
      </c>
      <c r="E17" s="1">
        <v>111</v>
      </c>
      <c r="F17" s="13">
        <v>1908</v>
      </c>
      <c r="G17" s="13">
        <v>1924</v>
      </c>
      <c r="H17" s="15">
        <f>IF(F17="","",SQRT(F17-1828))</f>
        <v>8.9442719099991592</v>
      </c>
      <c r="I17" s="1">
        <v>2</v>
      </c>
      <c r="J17" s="1">
        <v>145</v>
      </c>
      <c r="K17" s="1">
        <v>0</v>
      </c>
      <c r="L17" s="1" t="s">
        <v>357</v>
      </c>
      <c r="M17" s="1" t="s">
        <v>357</v>
      </c>
      <c r="N17" s="1">
        <f>IF(L17="Steam",1,IF(L17="Electric",2,IF(L17="Diesel",4,IF(L17="Diesel-Electric",3,""))))</f>
        <v>1</v>
      </c>
      <c r="O17" s="1" t="s">
        <v>23</v>
      </c>
      <c r="P17" s="1" t="s">
        <v>1134</v>
      </c>
      <c r="Q17" s="1" t="s">
        <v>1134</v>
      </c>
      <c r="R17" s="1">
        <v>124</v>
      </c>
      <c r="T17" s="1" t="str">
        <f>IF(L17="Wagon",(SQRT(SQRT(S17/27)))*10,IF(S17="","",SQRT(SQRT(S17/27))))</f>
        <v/>
      </c>
      <c r="U17" s="13" t="e">
        <f>IF(I17="","",(H17*SQRT(I17)*T17-(I17*2)+2)*0.985)</f>
        <v>#VALUE!</v>
      </c>
      <c r="V17" s="13" t="e">
        <f>IF(L17="Wagon",5*SQRT(H17),IF(L17="","",SQRT(Q17*J17*SQRT(S17))/(26)))</f>
        <v>#VALUE!</v>
      </c>
      <c r="W17" s="17" t="e">
        <f>8/P17</f>
        <v>#VALUE!</v>
      </c>
      <c r="X17" s="27">
        <f>R17/10/J17</f>
        <v>8.5517241379310341E-2</v>
      </c>
    </row>
    <row r="18" spans="1:25" x14ac:dyDescent="0.25">
      <c r="A18" s="19">
        <v>140</v>
      </c>
      <c r="B18" s="1" t="s">
        <v>1032</v>
      </c>
      <c r="C18" s="1" t="s">
        <v>1033</v>
      </c>
      <c r="D18" s="1" t="str">
        <f>IF(B18="","zzz",LEFT(B18,2))</f>
        <v>GW</v>
      </c>
      <c r="E18" s="1">
        <v>1400</v>
      </c>
      <c r="F18" s="13">
        <v>1932</v>
      </c>
      <c r="G18" s="13">
        <v>1965</v>
      </c>
      <c r="H18" s="15">
        <f>IF(F18="","",SQRT(F18-1828))</f>
        <v>10.198039027185569</v>
      </c>
      <c r="I18" s="1">
        <v>1</v>
      </c>
      <c r="J18" s="1">
        <v>42</v>
      </c>
      <c r="K18" s="1">
        <v>0</v>
      </c>
      <c r="L18" s="1" t="s">
        <v>357</v>
      </c>
      <c r="M18" s="1" t="s">
        <v>357</v>
      </c>
      <c r="N18" s="1">
        <f>IF(L18="Steam",1,IF(L18="Electric",2,IF(L18="Diesel",4,IF(L18="Diesel-Electric",3,""))))</f>
        <v>1</v>
      </c>
      <c r="O18" s="1" t="s">
        <v>23</v>
      </c>
      <c r="P18" s="1" t="s">
        <v>1134</v>
      </c>
      <c r="Q18" s="1" t="s">
        <v>1134</v>
      </c>
      <c r="R18" s="1">
        <v>62</v>
      </c>
      <c r="T18" s="1" t="str">
        <f>IF(L18="Wagon",(SQRT(SQRT(S18/27)))*10,IF(S18="","",SQRT(SQRT(S18/27))))</f>
        <v/>
      </c>
      <c r="U18" s="13" t="e">
        <f>IF(I18="","",(H18*SQRT(I18)*T18-(I18*2)+2)*0.985)</f>
        <v>#VALUE!</v>
      </c>
      <c r="V18" s="13" t="e">
        <f>IF(L18="Wagon",5*SQRT(H18),IF(L18="","",SQRT(Q18*J18*SQRT(S18))/(26)))</f>
        <v>#VALUE!</v>
      </c>
      <c r="W18" s="17" t="e">
        <f>8/P18</f>
        <v>#VALUE!</v>
      </c>
      <c r="X18" s="27">
        <f>R18/10/J18</f>
        <v>0.14761904761904762</v>
      </c>
    </row>
    <row r="19" spans="1:25" x14ac:dyDescent="0.25">
      <c r="A19" s="19">
        <v>150</v>
      </c>
      <c r="B19" s="1" t="s">
        <v>826</v>
      </c>
      <c r="C19" s="1" t="s">
        <v>1162</v>
      </c>
      <c r="D19" s="1" t="str">
        <f>IF(B19="","zzz",LEFT(B19,2))</f>
        <v>GW</v>
      </c>
      <c r="E19" s="1">
        <v>1500</v>
      </c>
      <c r="F19" s="13">
        <v>1949</v>
      </c>
      <c r="G19" s="13">
        <v>1970</v>
      </c>
      <c r="H19" s="15">
        <f>IF(F19="","",SQRT(F19-1828))</f>
        <v>11</v>
      </c>
      <c r="I19" s="1">
        <v>1</v>
      </c>
      <c r="J19" s="1">
        <v>58</v>
      </c>
      <c r="K19" s="1">
        <v>0</v>
      </c>
      <c r="L19" s="1" t="s">
        <v>357</v>
      </c>
      <c r="M19" s="1" t="s">
        <v>357</v>
      </c>
      <c r="N19" s="1">
        <f>IF(L19="Steam",1,IF(L19="Electric",2,IF(L19="Diesel",4,IF(L19="Diesel-Electric",3,""))))</f>
        <v>1</v>
      </c>
      <c r="O19" s="1" t="s">
        <v>23</v>
      </c>
      <c r="P19" s="1" t="s">
        <v>1134</v>
      </c>
      <c r="Q19" s="1" t="s">
        <v>1134</v>
      </c>
      <c r="T19" s="1" t="str">
        <f>IF(L19="Wagon",(SQRT(SQRT(S19/27)))*10,IF(S19="","",SQRT(SQRT(S19/27))))</f>
        <v/>
      </c>
      <c r="U19" s="13" t="e">
        <f>IF(I19="","",(H19*SQRT(I19)*T19-(I19*2)+2)*0.985)</f>
        <v>#VALUE!</v>
      </c>
      <c r="V19" s="13" t="e">
        <f>IF(L19="Wagon",5*SQRT(H19),IF(L19="","",SQRT(Q19*J19*SQRT(S19))/(26)))</f>
        <v>#VALUE!</v>
      </c>
      <c r="W19" s="17" t="e">
        <f>8/P19</f>
        <v>#VALUE!</v>
      </c>
      <c r="X19" s="27">
        <f>R19/10/J19</f>
        <v>0</v>
      </c>
    </row>
    <row r="20" spans="1:25" x14ac:dyDescent="0.25">
      <c r="A20" s="19">
        <v>160</v>
      </c>
      <c r="B20" s="1" t="s">
        <v>1050</v>
      </c>
      <c r="D20" s="1" t="str">
        <f>IF(B20="","zzz",LEFT(B20,2))</f>
        <v>GW</v>
      </c>
      <c r="E20" s="1">
        <v>1600</v>
      </c>
      <c r="H20" s="15" t="str">
        <f>IF(F20="","",SQRT(F20-1828))</f>
        <v/>
      </c>
      <c r="L20" s="1" t="s">
        <v>357</v>
      </c>
      <c r="M20" s="1" t="s">
        <v>357</v>
      </c>
      <c r="N20" s="1">
        <f>IF(L20="Steam",1,IF(L20="Electric",2,IF(L20="Diesel",4,IF(L20="Diesel-Electric",3,""))))</f>
        <v>1</v>
      </c>
      <c r="O20" s="1" t="s">
        <v>23</v>
      </c>
      <c r="P20" s="1" t="s">
        <v>1134</v>
      </c>
      <c r="Q20" s="1" t="s">
        <v>1134</v>
      </c>
      <c r="T20" s="1" t="str">
        <f>IF(L20="Wagon",(SQRT(SQRT(S20/27)))*10,IF(S20="","",SQRT(SQRT(S20/27))))</f>
        <v/>
      </c>
      <c r="U20" s="13" t="str">
        <f>IF(I20="","",(H20*SQRT(I20)*T20-(I20*2)+2)*0.985)</f>
        <v/>
      </c>
      <c r="V20" s="13" t="e">
        <f>IF(L20="Wagon",5*SQRT(H20),IF(L20="","",SQRT(Q20*J20*SQRT(S20))/(26)))</f>
        <v>#VALUE!</v>
      </c>
      <c r="W20" s="17" t="e">
        <f>8/P20</f>
        <v>#VALUE!</v>
      </c>
      <c r="X20" s="27" t="e">
        <f>R20/10/J20</f>
        <v>#DIV/0!</v>
      </c>
    </row>
    <row r="21" spans="1:25" s="41" customFormat="1" x14ac:dyDescent="0.25">
      <c r="A21" s="18">
        <v>200</v>
      </c>
      <c r="B21" s="1" t="s">
        <v>24</v>
      </c>
      <c r="C21" s="1" t="s">
        <v>683</v>
      </c>
      <c r="D21" s="1" t="str">
        <f>IF(B21="","zzz",LEFT(B21,2))</f>
        <v>BR</v>
      </c>
      <c r="E21" s="1">
        <v>2</v>
      </c>
      <c r="F21" s="13">
        <v>1960</v>
      </c>
      <c r="G21" s="13">
        <v>1975</v>
      </c>
      <c r="H21" s="15">
        <f>IF(F21="","",SQRT(F21-1828))</f>
        <v>11.489125293076057</v>
      </c>
      <c r="I21" s="1">
        <v>1</v>
      </c>
      <c r="J21" s="1">
        <v>29</v>
      </c>
      <c r="K21" s="1">
        <v>0</v>
      </c>
      <c r="L21" s="1" t="s">
        <v>22</v>
      </c>
      <c r="M21" s="1" t="s">
        <v>22</v>
      </c>
      <c r="N21" s="1">
        <f>IF(L21="Steam",1,IF(L21="Electric",2,IF(L21="Diesel",4,IF(L21="Diesel-Electric",3,""))))</f>
        <v>4</v>
      </c>
      <c r="O21" s="1" t="s">
        <v>23</v>
      </c>
      <c r="P21" s="1">
        <v>20</v>
      </c>
      <c r="Q21" s="1">
        <v>20</v>
      </c>
      <c r="R21" s="1">
        <v>66.7</v>
      </c>
      <c r="S21" s="1">
        <v>170</v>
      </c>
      <c r="T21" s="1">
        <f>IF(L21="Wagon",(SQRT(SQRT(S21/27)))*10,IF(S21="","",SQRT(SQRT(S21/27))))</f>
        <v>1.5840587664909835</v>
      </c>
      <c r="U21" s="13">
        <f>IF(I21="","",(H21*SQRT(I21)*T21-(I21*2)+2)*0.985)</f>
        <v>17.926457895213261</v>
      </c>
      <c r="V21" s="13">
        <f>IF(L21="Wagon",5*SQRT(H21),IF(L21="","",SQRT(Q21*J21*SQRT(S21))/(26)))</f>
        <v>3.3446669530282236</v>
      </c>
      <c r="W21" s="17">
        <f>8/P21</f>
        <v>0.4</v>
      </c>
      <c r="X21" s="27">
        <f>R21/10/J21</f>
        <v>0.23</v>
      </c>
      <c r="Y21" s="12"/>
    </row>
    <row r="22" spans="1:25" s="41" customFormat="1" x14ac:dyDescent="0.25">
      <c r="A22" s="22">
        <v>201</v>
      </c>
      <c r="B22" s="9" t="s">
        <v>1364</v>
      </c>
      <c r="C22" s="9" t="s">
        <v>1360</v>
      </c>
      <c r="D22" s="9" t="str">
        <f>IF(B22="","zzz",LEFT(B22,2))</f>
        <v>BR</v>
      </c>
      <c r="E22" s="9" t="s">
        <v>349</v>
      </c>
      <c r="F22" s="23">
        <v>1944</v>
      </c>
      <c r="G22" s="23"/>
      <c r="H22" s="42">
        <f>IF(F22="","",SQRT(F22-1828))</f>
        <v>10.770329614269007</v>
      </c>
      <c r="I22" s="9">
        <v>1</v>
      </c>
      <c r="J22" s="9">
        <v>8</v>
      </c>
      <c r="K22" s="9">
        <v>16</v>
      </c>
      <c r="L22" s="9" t="s">
        <v>331</v>
      </c>
      <c r="M22" s="9" t="s">
        <v>331</v>
      </c>
      <c r="N22" s="9" t="str">
        <f>IF(L22="Steam",1,IF(L22="Electric",2,IF(L22="Diesel",4,IF(L22="Diesel-Electric",3,""))))</f>
        <v/>
      </c>
      <c r="O22" s="9" t="s">
        <v>1361</v>
      </c>
      <c r="P22" s="9">
        <v>30</v>
      </c>
      <c r="Q22" s="9">
        <v>60</v>
      </c>
      <c r="R22" s="9">
        <v>0</v>
      </c>
      <c r="S22" s="9">
        <v>1</v>
      </c>
      <c r="T22" s="9">
        <f>IF(L22="Wagon",(SQRT(SQRT(S22/27)))*10,IF(S22="","",SQRT(SQRT(S22/27))))</f>
        <v>4.3869133765083088</v>
      </c>
      <c r="U22" s="23">
        <f>IF(I22="","",(H22*SQRT(I22)*T22-(I22*2)+2)*0.985)</f>
        <v>46.539775508426679</v>
      </c>
      <c r="V22" s="23">
        <f>IF(L22="Wagon",5*SQRT(H22),IF(L22="","",SQRT(Q22*J22*SQRT(S22))/(26)))</f>
        <v>16.409090174556454</v>
      </c>
      <c r="W22" s="25">
        <f>8/P22</f>
        <v>0.26666666666666666</v>
      </c>
      <c r="X22" s="29">
        <f>R22/10/J22</f>
        <v>0</v>
      </c>
      <c r="Y22" s="12"/>
    </row>
    <row r="23" spans="1:25" s="24" customFormat="1" x14ac:dyDescent="0.25">
      <c r="A23" s="19">
        <v>202</v>
      </c>
      <c r="B23" s="1" t="s">
        <v>1362</v>
      </c>
      <c r="C23" s="1" t="s">
        <v>1363</v>
      </c>
      <c r="D23" s="1" t="str">
        <f>IF(B23="","zzz",LEFT(B23,2))</f>
        <v>BR</v>
      </c>
      <c r="E23" s="1" t="s">
        <v>349</v>
      </c>
      <c r="F23" s="13">
        <v>1944</v>
      </c>
      <c r="G23" s="13"/>
      <c r="H23" s="15">
        <f>IF(F23="","",SQRT(F23-1828))</f>
        <v>10.770329614269007</v>
      </c>
      <c r="I23" s="1">
        <v>1</v>
      </c>
      <c r="J23" s="1">
        <v>10</v>
      </c>
      <c r="K23" s="1">
        <v>21</v>
      </c>
      <c r="L23" s="1" t="s">
        <v>331</v>
      </c>
      <c r="M23" s="1" t="s">
        <v>331</v>
      </c>
      <c r="N23" s="1" t="str">
        <f>IF(L23="Steam",1,IF(L23="Electric",2,IF(L23="Diesel",4,IF(L23="Diesel-Electric",3,""))))</f>
        <v/>
      </c>
      <c r="O23" s="1" t="s">
        <v>1361</v>
      </c>
      <c r="P23" s="1">
        <v>30</v>
      </c>
      <c r="Q23" s="1">
        <v>60</v>
      </c>
      <c r="R23" s="1">
        <v>0</v>
      </c>
      <c r="S23" s="1">
        <v>1</v>
      </c>
      <c r="T23" s="1">
        <f>IF(L23="Wagon",(SQRT(SQRT(S23/27)))*10,IF(S23="","",SQRT(SQRT(S23/27))))</f>
        <v>4.3869133765083088</v>
      </c>
      <c r="U23" s="13">
        <f>IF(I23="","",(H23*SQRT(I23)*T23-(I23*2)+2)*0.985)</f>
        <v>46.539775508426679</v>
      </c>
      <c r="V23" s="13">
        <f>IF(L23="Wagon",5*SQRT(H23),IF(L23="","",SQRT(Q23*J23*SQRT(S23))/(26)))</f>
        <v>16.409090174556454</v>
      </c>
      <c r="W23" s="17">
        <f>8/P23</f>
        <v>0.26666666666666666</v>
      </c>
      <c r="X23" s="27">
        <f>R23/10/J23</f>
        <v>0</v>
      </c>
      <c r="Y23" s="12"/>
    </row>
    <row r="24" spans="1:25" x14ac:dyDescent="0.25">
      <c r="A24" s="19">
        <v>203</v>
      </c>
      <c r="B24" s="1" t="s">
        <v>1445</v>
      </c>
      <c r="C24" s="1" t="s">
        <v>1444</v>
      </c>
      <c r="D24" s="1" t="str">
        <f>IF(B24="","zzz",LEFT(B24,2))</f>
        <v>BR</v>
      </c>
      <c r="E24" s="1" t="s">
        <v>349</v>
      </c>
      <c r="F24" s="13">
        <v>1940</v>
      </c>
      <c r="H24" s="15">
        <f>IF(F24="","",SQRT(F24-1828))</f>
        <v>10.583005244258363</v>
      </c>
      <c r="I24" s="1">
        <v>1</v>
      </c>
      <c r="J24" s="1">
        <v>18</v>
      </c>
      <c r="K24" s="1">
        <v>50</v>
      </c>
      <c r="L24" s="1" t="s">
        <v>331</v>
      </c>
      <c r="M24" s="1" t="s">
        <v>331</v>
      </c>
      <c r="N24" s="1" t="str">
        <f>IF(L24="Steam",1,IF(L24="Electric",2,IF(L24="Diesel",4,IF(L24="Diesel-Electric",3,""))))</f>
        <v/>
      </c>
      <c r="O24" s="1" t="s">
        <v>1580</v>
      </c>
      <c r="P24" s="1">
        <v>50</v>
      </c>
      <c r="Q24" s="1">
        <v>50</v>
      </c>
      <c r="R24" s="1">
        <v>0</v>
      </c>
      <c r="S24" s="1">
        <v>1</v>
      </c>
      <c r="T24" s="1">
        <f>IF(L24="Wagon",(SQRT(SQRT(S24/27)))*10,IF(S24="","",SQRT(SQRT(S24/27))))</f>
        <v>4.3869133765083088</v>
      </c>
      <c r="U24" s="13">
        <f>IF(I24="","",(H24*SQRT(I24)*T24-(I24*2)+2)*0.985)</f>
        <v>45.730326360649173</v>
      </c>
      <c r="V24" s="13">
        <f>IF(L24="Wagon",5*SQRT(H24),IF(L24="","",SQRT(Q24*J24*SQRT(S24))/(26)))</f>
        <v>16.265765616977859</v>
      </c>
      <c r="W24" s="17">
        <f>8/P24</f>
        <v>0.16</v>
      </c>
      <c r="X24" s="27">
        <f>R24/10/J24</f>
        <v>0</v>
      </c>
    </row>
    <row r="25" spans="1:25" s="24" customFormat="1" x14ac:dyDescent="0.25">
      <c r="A25" s="19">
        <v>222</v>
      </c>
      <c r="B25" s="1" t="s">
        <v>1605</v>
      </c>
      <c r="C25" s="1" t="s">
        <v>1606</v>
      </c>
      <c r="D25" s="1" t="str">
        <f>IF(B25="","zzz",LEFT(B25,2))</f>
        <v>GW</v>
      </c>
      <c r="E25" s="1">
        <v>2221</v>
      </c>
      <c r="F25" s="13">
        <v>1905</v>
      </c>
      <c r="G25" s="13">
        <v>1934</v>
      </c>
      <c r="H25" s="15">
        <f>IF(F25="","",SQRT(F25-1828))</f>
        <v>8.7749643873921226</v>
      </c>
      <c r="I25" s="1">
        <v>1</v>
      </c>
      <c r="J25" s="1"/>
      <c r="K25" s="1">
        <v>0</v>
      </c>
      <c r="L25" s="1" t="s">
        <v>357</v>
      </c>
      <c r="M25" s="1" t="s">
        <v>357</v>
      </c>
      <c r="N25" s="1">
        <f>IF(L25="Steam",1,IF(L25="Electric",2,IF(L25="Diesel",4,IF(L25="Diesel-Electric",3,""))))</f>
        <v>1</v>
      </c>
      <c r="O25" s="1"/>
      <c r="P25" s="1" t="s">
        <v>1134</v>
      </c>
      <c r="Q25" s="1" t="s">
        <v>1134</v>
      </c>
      <c r="R25" s="1">
        <v>91</v>
      </c>
      <c r="S25" s="1"/>
      <c r="T25" s="1" t="str">
        <f>IF(L25="Wagon",(SQRT(SQRT(S25/27)))*10,IF(S25="","",SQRT(SQRT(S25/27))))</f>
        <v/>
      </c>
      <c r="U25" s="13" t="e">
        <f>IF(I25="","",(H25*SQRT(I25)*T25-(I25*2)+2)*0.985)</f>
        <v>#VALUE!</v>
      </c>
      <c r="V25" s="13" t="e">
        <f>IF(L25="Wagon",5*SQRT(H25),IF(L25="","",SQRT(Q25*J25*SQRT(S25))/(26)))</f>
        <v>#VALUE!</v>
      </c>
      <c r="W25" s="17" t="e">
        <f>8/P25</f>
        <v>#VALUE!</v>
      </c>
      <c r="X25" s="27" t="e">
        <f>R25/10/J25</f>
        <v>#DIV/0!</v>
      </c>
      <c r="Y25" s="12"/>
    </row>
    <row r="26" spans="1:25" s="41" customFormat="1" x14ac:dyDescent="0.25">
      <c r="A26" s="19">
        <v>225</v>
      </c>
      <c r="B26" s="1" t="s">
        <v>824</v>
      </c>
      <c r="C26" s="1" t="s">
        <v>825</v>
      </c>
      <c r="D26" s="1" t="str">
        <f>IF(B26="","zzz",LEFT(B26,2))</f>
        <v>GW</v>
      </c>
      <c r="E26" s="1">
        <v>2251</v>
      </c>
      <c r="F26" s="13">
        <v>1930</v>
      </c>
      <c r="G26" s="13">
        <v>1965</v>
      </c>
      <c r="H26" s="15">
        <f>IF(F26="","",SQRT(F26-1828))</f>
        <v>10.099504938362077</v>
      </c>
      <c r="I26" s="1">
        <v>2</v>
      </c>
      <c r="J26" s="1">
        <v>79</v>
      </c>
      <c r="K26" s="1">
        <v>0</v>
      </c>
      <c r="L26" s="1" t="s">
        <v>357</v>
      </c>
      <c r="M26" s="1" t="s">
        <v>357</v>
      </c>
      <c r="N26" s="1">
        <f>IF(L26="Steam",1,IF(L26="Electric",2,IF(L26="Diesel",4,IF(L26="Diesel-Electric",3,""))))</f>
        <v>1</v>
      </c>
      <c r="O26" s="1"/>
      <c r="P26" s="1" t="s">
        <v>1134</v>
      </c>
      <c r="Q26" s="1" t="s">
        <v>1134</v>
      </c>
      <c r="R26" s="1"/>
      <c r="S26" s="1"/>
      <c r="T26" s="1" t="str">
        <f>IF(L26="Wagon",(SQRT(SQRT(S26/27)))*10,IF(S26="","",SQRT(SQRT(S26/27))))</f>
        <v/>
      </c>
      <c r="U26" s="13" t="e">
        <f>IF(I26="","",(H26*SQRT(I26)*T26-(I26*2)+2)*0.985)</f>
        <v>#VALUE!</v>
      </c>
      <c r="V26" s="13" t="e">
        <f>IF(L26="Wagon",5*SQRT(H26),IF(L26="","",SQRT(Q26*J26*SQRT(S26))/(26)))</f>
        <v>#VALUE!</v>
      </c>
      <c r="W26" s="17" t="e">
        <f>8/P26</f>
        <v>#VALUE!</v>
      </c>
      <c r="X26" s="27">
        <f>R26/10/J26</f>
        <v>0</v>
      </c>
      <c r="Y26" s="12"/>
    </row>
    <row r="27" spans="1:25" s="8" customFormat="1" x14ac:dyDescent="0.25">
      <c r="A27" s="37">
        <v>230</v>
      </c>
      <c r="B27" s="38" t="s">
        <v>1365</v>
      </c>
      <c r="C27" s="38" t="s">
        <v>1366</v>
      </c>
      <c r="D27" s="38" t="str">
        <f>IF(B27="","zzz",LEFT(B27,2))</f>
        <v>GW</v>
      </c>
      <c r="E27" s="38">
        <v>2301</v>
      </c>
      <c r="F27" s="44">
        <v>1883</v>
      </c>
      <c r="G27" s="44">
        <v>1957</v>
      </c>
      <c r="H27" s="54">
        <f>IF(F27="","",SQRT(F27-1828))</f>
        <v>7.416198487095663</v>
      </c>
      <c r="I27" s="38">
        <v>2</v>
      </c>
      <c r="J27" s="38">
        <v>72</v>
      </c>
      <c r="K27" s="38">
        <v>0</v>
      </c>
      <c r="L27" s="38" t="s">
        <v>357</v>
      </c>
      <c r="M27" s="38" t="s">
        <v>357</v>
      </c>
      <c r="N27" s="38">
        <f>IF(L27="Steam",1,IF(L27="Electric",2,IF(L27="Diesel",4,IF(L27="Diesel-Electric",3,""))))</f>
        <v>1</v>
      </c>
      <c r="O27" s="38"/>
      <c r="P27" s="38">
        <v>50</v>
      </c>
      <c r="Q27" s="38">
        <v>50</v>
      </c>
      <c r="R27" s="38">
        <v>81</v>
      </c>
      <c r="S27" s="38"/>
      <c r="T27" s="38" t="str">
        <f>IF(L27="Wagon",(SQRT(SQRT(S27/27)))*10,IF(S27="","",SQRT(SQRT(S27/27))))</f>
        <v/>
      </c>
      <c r="U27" s="44" t="e">
        <f>IF(I27="","",(H27*SQRT(I27)*T27-(I27*2)+2)*0.985)</f>
        <v>#VALUE!</v>
      </c>
      <c r="V27" s="44">
        <f>IF(L27="Wagon",5*SQRT(H27),IF(L27="","",SQRT(Q27*J27*SQRT(S27))/(26)))</f>
        <v>0</v>
      </c>
      <c r="W27" s="39">
        <f>8/P27</f>
        <v>0.16</v>
      </c>
      <c r="X27" s="40">
        <f>R27/10/J27</f>
        <v>0.11249999999999999</v>
      </c>
      <c r="Y27" s="12"/>
    </row>
    <row r="28" spans="1:25" x14ac:dyDescent="0.25">
      <c r="A28" s="19">
        <v>290</v>
      </c>
      <c r="B28" s="1" t="s">
        <v>1030</v>
      </c>
      <c r="C28" s="1" t="s">
        <v>1031</v>
      </c>
      <c r="D28" s="1" t="str">
        <f>IF(B28="","zzz",LEFT(B28,2))</f>
        <v>GW</v>
      </c>
      <c r="E28" s="1">
        <v>2900</v>
      </c>
      <c r="F28" s="13">
        <v>1902</v>
      </c>
      <c r="G28" s="13">
        <v>1953</v>
      </c>
      <c r="H28" s="15">
        <f>IF(F28="","",SQRT(F28-1828))</f>
        <v>8.6023252670426267</v>
      </c>
      <c r="I28" s="1">
        <v>2</v>
      </c>
      <c r="J28" s="1">
        <v>113</v>
      </c>
      <c r="K28" s="1">
        <v>0</v>
      </c>
      <c r="L28" s="1" t="s">
        <v>357</v>
      </c>
      <c r="M28" s="1" t="s">
        <v>357</v>
      </c>
      <c r="N28" s="1">
        <f>IF(L28="Steam",1,IF(L28="Electric",2,IF(L28="Diesel",4,IF(L28="Diesel-Electric",3,""))))</f>
        <v>1</v>
      </c>
      <c r="O28" s="1" t="s">
        <v>23</v>
      </c>
      <c r="P28" s="1" t="s">
        <v>1134</v>
      </c>
      <c r="Q28" s="1" t="s">
        <v>1134</v>
      </c>
      <c r="R28" s="1">
        <v>109</v>
      </c>
      <c r="T28" s="1" t="str">
        <f>IF(L28="Wagon",(SQRT(SQRT(S28/27)))*10,IF(S28="","",SQRT(SQRT(S28/27))))</f>
        <v/>
      </c>
      <c r="U28" s="13" t="e">
        <f>IF(I28="","",(H28*SQRT(I28)*T28-(I28*2)+2)*0.985)</f>
        <v>#VALUE!</v>
      </c>
      <c r="V28" s="13" t="e">
        <f>IF(L28="Wagon",5*SQRT(H28),IF(L28="","",SQRT(Q28*J28*SQRT(S28))/(26)))</f>
        <v>#VALUE!</v>
      </c>
      <c r="W28" s="17" t="e">
        <f>8/P28</f>
        <v>#VALUE!</v>
      </c>
      <c r="X28" s="27">
        <f>R28/10/J28</f>
        <v>9.6460176991150448E-2</v>
      </c>
    </row>
    <row r="29" spans="1:25" x14ac:dyDescent="0.25">
      <c r="A29" s="18">
        <v>300</v>
      </c>
      <c r="B29" s="1" t="s">
        <v>25</v>
      </c>
      <c r="C29" s="1" t="s">
        <v>684</v>
      </c>
      <c r="D29" s="1" t="str">
        <f>IF(B29="","zzz",LEFT(B29,2))</f>
        <v>BR</v>
      </c>
      <c r="E29" s="1">
        <v>3</v>
      </c>
      <c r="F29" s="13">
        <v>1957</v>
      </c>
      <c r="G29" s="13">
        <v>1993</v>
      </c>
      <c r="H29" s="15">
        <f>IF(F29="","",SQRT(F29-1828))</f>
        <v>11.357816691600547</v>
      </c>
      <c r="I29" s="1">
        <v>1</v>
      </c>
      <c r="J29" s="1">
        <v>31</v>
      </c>
      <c r="K29" s="1">
        <v>0</v>
      </c>
      <c r="L29" s="1" t="s">
        <v>22</v>
      </c>
      <c r="M29" s="1" t="s">
        <v>22</v>
      </c>
      <c r="N29" s="1">
        <f>IF(L29="Steam",1,IF(L29="Electric",2,IF(L29="Diesel",4,IF(L29="Diesel-Electric",3,""))))</f>
        <v>4</v>
      </c>
      <c r="O29" s="1" t="s">
        <v>23</v>
      </c>
      <c r="P29" s="1">
        <v>28</v>
      </c>
      <c r="Q29" s="1">
        <v>28</v>
      </c>
      <c r="R29" s="1">
        <v>69.599999999999994</v>
      </c>
      <c r="S29" s="1">
        <v>204</v>
      </c>
      <c r="T29" s="1">
        <f>IF(L29="Wagon",(SQRT(SQRT(S29/27)))*10,IF(S29="","",SQRT(SQRT(S29/27))))</f>
        <v>1.6579315678715774</v>
      </c>
      <c r="U29" s="13">
        <f>IF(I29="","",(H29*SQRT(I29)*T29-(I29*2)+2)*0.985)</f>
        <v>18.548025592576717</v>
      </c>
      <c r="V29" s="13">
        <f>IF(L29="Wagon",5*SQRT(H29),IF(L29="","",SQRT(Q29*J29*SQRT(S29))/(26)))</f>
        <v>4.2824673098906008</v>
      </c>
      <c r="W29" s="17">
        <f>8/P29</f>
        <v>0.2857142857142857</v>
      </c>
      <c r="X29" s="27">
        <f>R29/10/J29</f>
        <v>0.22451612903225804</v>
      </c>
    </row>
    <row r="30" spans="1:25" x14ac:dyDescent="0.25">
      <c r="A30" s="37">
        <v>301</v>
      </c>
      <c r="B30" s="38" t="s">
        <v>1164</v>
      </c>
      <c r="C30" s="38" t="s">
        <v>1165</v>
      </c>
      <c r="D30" s="38" t="str">
        <f>IF(B30="","zzz",LEFT(B30,2))</f>
        <v>GW</v>
      </c>
      <c r="E30" s="38" t="s">
        <v>349</v>
      </c>
      <c r="F30" s="44">
        <v>1919</v>
      </c>
      <c r="G30" s="44">
        <v>1958</v>
      </c>
      <c r="H30" s="54">
        <f>IF(F30="","",SQRT(F30-1828))</f>
        <v>9.5393920141694561</v>
      </c>
      <c r="I30" s="38">
        <v>2</v>
      </c>
      <c r="J30" s="38"/>
      <c r="K30" s="38">
        <v>0</v>
      </c>
      <c r="L30" s="38" t="s">
        <v>357</v>
      </c>
      <c r="M30" s="38" t="s">
        <v>357</v>
      </c>
      <c r="N30" s="38">
        <f>IF(L30="Steam",1,IF(L30="Electric",2,IF(L30="Diesel",4,IF(L30="Diesel-Electric",3,""))))</f>
        <v>1</v>
      </c>
      <c r="O30" s="38"/>
      <c r="P30" s="38" t="s">
        <v>1134</v>
      </c>
      <c r="Q30" s="38" t="s">
        <v>1134</v>
      </c>
      <c r="R30" s="38">
        <v>143</v>
      </c>
      <c r="S30" s="38"/>
      <c r="T30" s="38" t="str">
        <f>IF(L30="Wagon",(SQRT(SQRT(S30/27)))*10,IF(S30="","",SQRT(SQRT(S30/27))))</f>
        <v/>
      </c>
      <c r="U30" s="44" t="e">
        <f>IF(I30="","",(H30*SQRT(I30)*T30-(I30*2)+2)*0.985)</f>
        <v>#VALUE!</v>
      </c>
      <c r="V30" s="44" t="e">
        <f>IF(L30="Wagon",5*SQRT(H30),IF(L30="","",SQRT(Q30*J30*SQRT(S30))/(26)))</f>
        <v>#VALUE!</v>
      </c>
      <c r="W30" s="39" t="e">
        <f>8/P30</f>
        <v>#VALUE!</v>
      </c>
      <c r="X30" s="40" t="e">
        <f>R30/10/J30</f>
        <v>#DIV/0!</v>
      </c>
    </row>
    <row r="31" spans="1:25" x14ac:dyDescent="0.25">
      <c r="A31" s="19">
        <v>310</v>
      </c>
      <c r="B31" s="1" t="s">
        <v>1043</v>
      </c>
      <c r="C31" s="1" t="s">
        <v>1048</v>
      </c>
      <c r="D31" s="1" t="str">
        <f>IF(B31="","zzz",LEFT(B31,2))</f>
        <v>GW</v>
      </c>
      <c r="E31" s="1">
        <v>3100</v>
      </c>
      <c r="F31" s="13">
        <v>1903</v>
      </c>
      <c r="H31" s="15">
        <f>IF(F31="","",SQRT(F31-1828))</f>
        <v>8.6602540378443873</v>
      </c>
      <c r="I31" s="1">
        <v>1</v>
      </c>
      <c r="J31" s="1">
        <v>76.7</v>
      </c>
      <c r="K31" s="1">
        <v>0</v>
      </c>
      <c r="L31" s="1" t="s">
        <v>357</v>
      </c>
      <c r="M31" s="1" t="s">
        <v>357</v>
      </c>
      <c r="N31" s="1">
        <f>IF(L31="Steam",1,IF(L31="Electric",2,IF(L31="Diesel",4,IF(L31="Diesel-Electric",3,""))))</f>
        <v>1</v>
      </c>
      <c r="O31" s="1" t="s">
        <v>23</v>
      </c>
      <c r="P31" s="1" t="s">
        <v>1134</v>
      </c>
      <c r="Q31" s="1" t="s">
        <v>1134</v>
      </c>
      <c r="R31" s="1">
        <v>114</v>
      </c>
      <c r="T31" s="1" t="str">
        <f>IF(L31="Wagon",(SQRT(SQRT(S31/27)))*10,IF(S31="","",SQRT(SQRT(S31/27))))</f>
        <v/>
      </c>
      <c r="U31" s="13" t="e">
        <f>IF(I31="","",(H31*SQRT(I31)*T31-(I31*2)+2)*0.985)</f>
        <v>#VALUE!</v>
      </c>
      <c r="V31" s="13" t="e">
        <f>IF(L31="Wagon",5*SQRT(H31),IF(L31="","",SQRT(Q31*J31*SQRT(S31))/(26)))</f>
        <v>#VALUE!</v>
      </c>
      <c r="W31" s="17" t="e">
        <f>8/P31</f>
        <v>#VALUE!</v>
      </c>
      <c r="X31" s="27">
        <f>R31/10/J31</f>
        <v>0.14863102998696218</v>
      </c>
    </row>
    <row r="32" spans="1:25" x14ac:dyDescent="0.25">
      <c r="A32" s="19">
        <v>311</v>
      </c>
      <c r="B32" s="1" t="s">
        <v>1045</v>
      </c>
      <c r="C32" s="1" t="s">
        <v>1035</v>
      </c>
      <c r="D32" s="1" t="str">
        <f>IF(B32="","zzz",LEFT(B32,2))</f>
        <v>GW</v>
      </c>
      <c r="E32" s="1">
        <v>3100</v>
      </c>
      <c r="F32" s="13">
        <v>1938</v>
      </c>
      <c r="G32" s="13">
        <v>1960</v>
      </c>
      <c r="H32" s="15">
        <f>IF(F32="","",SQRT(F32-1828))</f>
        <v>10.488088481701515</v>
      </c>
      <c r="I32" s="1">
        <v>1</v>
      </c>
      <c r="J32" s="1">
        <v>83</v>
      </c>
      <c r="K32" s="1">
        <v>0</v>
      </c>
      <c r="L32" s="1" t="s">
        <v>357</v>
      </c>
      <c r="M32" s="1" t="s">
        <v>357</v>
      </c>
      <c r="N32" s="1">
        <f>IF(L32="Steam",1,IF(L32="Electric",2,IF(L32="Diesel",4,IF(L32="Diesel-Electric",3,""))))</f>
        <v>1</v>
      </c>
      <c r="O32" s="1" t="s">
        <v>23</v>
      </c>
      <c r="P32" s="1" t="s">
        <v>1134</v>
      </c>
      <c r="Q32" s="1" t="s">
        <v>1134</v>
      </c>
      <c r="R32" s="1">
        <v>139</v>
      </c>
      <c r="T32" s="1" t="str">
        <f>IF(L32="Wagon",(SQRT(SQRT(S32/27)))*10,IF(S32="","",SQRT(SQRT(S32/27))))</f>
        <v/>
      </c>
      <c r="U32" s="13" t="e">
        <f>IF(I32="","",(H32*SQRT(I32)*T32-(I32*2)+2)*0.985)</f>
        <v>#VALUE!</v>
      </c>
      <c r="V32" s="13" t="e">
        <f>IF(L32="Wagon",5*SQRT(H32),IF(L32="","",SQRT(Q32*J32*SQRT(S32))/(26)))</f>
        <v>#VALUE!</v>
      </c>
      <c r="W32" s="17" t="e">
        <f>8/P32</f>
        <v>#VALUE!</v>
      </c>
      <c r="X32" s="27">
        <f>R32/10/J32</f>
        <v>0.1674698795180723</v>
      </c>
    </row>
    <row r="33" spans="1:25" x14ac:dyDescent="0.25">
      <c r="A33" s="19">
        <v>315</v>
      </c>
      <c r="B33" s="1" t="s">
        <v>1044</v>
      </c>
      <c r="C33" s="1" t="s">
        <v>1602</v>
      </c>
      <c r="D33" s="1" t="str">
        <f>IF(B33="","zzz",LEFT(B33,2))</f>
        <v>GW</v>
      </c>
      <c r="E33" s="1">
        <v>3150</v>
      </c>
      <c r="F33" s="13">
        <v>1906</v>
      </c>
      <c r="H33" s="15">
        <f>IF(F33="","",SQRT(F33-1828))</f>
        <v>8.8317608663278477</v>
      </c>
      <c r="I33" s="1">
        <v>1</v>
      </c>
      <c r="J33" s="1">
        <v>83</v>
      </c>
      <c r="K33" s="1">
        <v>0</v>
      </c>
      <c r="L33" s="1" t="s">
        <v>357</v>
      </c>
      <c r="M33" s="1" t="s">
        <v>357</v>
      </c>
      <c r="N33" s="1">
        <f>IF(L33="Steam",1,IF(L33="Electric",2,IF(L33="Diesel",4,IF(L33="Diesel-Electric",3,""))))</f>
        <v>1</v>
      </c>
      <c r="O33" s="1" t="s">
        <v>23</v>
      </c>
      <c r="P33" s="1" t="s">
        <v>1134</v>
      </c>
      <c r="Q33" s="1" t="s">
        <v>1134</v>
      </c>
      <c r="R33" s="1">
        <v>114</v>
      </c>
      <c r="T33" s="1" t="str">
        <f>IF(L33="Wagon",(SQRT(SQRT(S33/27)))*10,IF(S33="","",SQRT(SQRT(S33/27))))</f>
        <v/>
      </c>
      <c r="U33" s="13" t="e">
        <f>IF(I33="","",(H33*SQRT(I33)*T33-(I33*2)+2)*0.985)</f>
        <v>#VALUE!</v>
      </c>
      <c r="V33" s="13" t="e">
        <f>IF(L33="Wagon",5*SQRT(H33),IF(L33="","",SQRT(Q33*J33*SQRT(S33))/(26)))</f>
        <v>#VALUE!</v>
      </c>
      <c r="W33" s="17" t="e">
        <f>8/P33</f>
        <v>#VALUE!</v>
      </c>
      <c r="X33" s="27">
        <f>R33/10/J33</f>
        <v>0.13734939759036144</v>
      </c>
    </row>
    <row r="34" spans="1:25" x14ac:dyDescent="0.25">
      <c r="A34" s="19">
        <v>360</v>
      </c>
      <c r="B34" s="1" t="s">
        <v>1607</v>
      </c>
      <c r="C34" s="1" t="s">
        <v>1608</v>
      </c>
      <c r="D34" s="1" t="str">
        <f>IF(B34="","zzz",LEFT(B34,2))</f>
        <v>GW</v>
      </c>
      <c r="E34" s="1">
        <v>3600</v>
      </c>
      <c r="F34" s="13">
        <v>1900</v>
      </c>
      <c r="G34" s="13">
        <v>1934</v>
      </c>
      <c r="H34" s="15">
        <f>IF(F34="","",SQRT(F34-1828))</f>
        <v>8.4852813742385695</v>
      </c>
      <c r="I34" s="1">
        <v>1</v>
      </c>
      <c r="K34" s="1">
        <v>0</v>
      </c>
      <c r="L34" s="1" t="s">
        <v>357</v>
      </c>
      <c r="M34" s="1" t="s">
        <v>357</v>
      </c>
      <c r="N34" s="1">
        <f>IF(L34="Steam",1,IF(L34="Electric",2,IF(L34="Diesel",4,IF(L34="Diesel-Electric",3,""))))</f>
        <v>1</v>
      </c>
      <c r="O34" s="1" t="s">
        <v>23</v>
      </c>
      <c r="R34" s="1">
        <v>85</v>
      </c>
      <c r="T34" s="1" t="str">
        <f>IF(L34="Wagon",(SQRT(SQRT(S34/27)))*10,IF(S34="","",SQRT(SQRT(S34/27))))</f>
        <v/>
      </c>
      <c r="U34" s="13" t="e">
        <f>IF(I34="","",(H34*SQRT(I34)*T34-(I34*2)+2)*0.985)</f>
        <v>#VALUE!</v>
      </c>
      <c r="V34" s="13">
        <f>IF(L34="Wagon",5*SQRT(H34),IF(L34="","",SQRT(Q34*J34*SQRT(S34))/(26)))</f>
        <v>0</v>
      </c>
      <c r="W34" s="17" t="e">
        <f>8/P34</f>
        <v>#DIV/0!</v>
      </c>
      <c r="X34" s="27" t="e">
        <f>R34/10/J34</f>
        <v>#DIV/0!</v>
      </c>
    </row>
    <row r="35" spans="1:25" s="41" customFormat="1" x14ac:dyDescent="0.25">
      <c r="A35" s="19">
        <v>370</v>
      </c>
      <c r="B35" s="1" t="s">
        <v>835</v>
      </c>
      <c r="C35" s="1" t="s">
        <v>836</v>
      </c>
      <c r="D35" s="1" t="str">
        <f>IF(B35="","zzz",LEFT(B35,2))</f>
        <v>GW</v>
      </c>
      <c r="E35" s="1">
        <v>3700</v>
      </c>
      <c r="F35" s="13">
        <v>1903</v>
      </c>
      <c r="G35" s="13">
        <v>1931</v>
      </c>
      <c r="H35" s="15">
        <f>IF(F35="","",SQRT(F35-1828))</f>
        <v>8.6602540378443873</v>
      </c>
      <c r="I35" s="1">
        <v>2</v>
      </c>
      <c r="J35" s="1">
        <v>94</v>
      </c>
      <c r="K35" s="1">
        <v>0</v>
      </c>
      <c r="L35" s="1" t="s">
        <v>357</v>
      </c>
      <c r="M35" s="1" t="s">
        <v>357</v>
      </c>
      <c r="N35" s="1">
        <f>IF(L35="Steam",1,IF(L35="Electric",2,IF(L35="Diesel",4,IF(L35="Diesel-Electric",3,""))))</f>
        <v>1</v>
      </c>
      <c r="O35" s="1" t="s">
        <v>23</v>
      </c>
      <c r="P35" s="1" t="s">
        <v>1134</v>
      </c>
      <c r="Q35" s="1">
        <v>100</v>
      </c>
      <c r="R35" s="1">
        <v>79</v>
      </c>
      <c r="S35" s="1"/>
      <c r="T35" s="1" t="str">
        <f>IF(L35="Wagon",(SQRT(SQRT(S35/27)))*10,IF(S35="","",SQRT(SQRT(S35/27))))</f>
        <v/>
      </c>
      <c r="U35" s="13" t="e">
        <f>IF(I35="","",(H35*SQRT(I35)*T35-(I35*2)+2)*0.985)</f>
        <v>#VALUE!</v>
      </c>
      <c r="V35" s="13">
        <f>IF(L35="Wagon",5*SQRT(H35),IF(L35="","",SQRT(Q35*J35*SQRT(S35))/(26)))</f>
        <v>0</v>
      </c>
      <c r="W35" s="17" t="e">
        <f>8/P35</f>
        <v>#VALUE!</v>
      </c>
      <c r="X35" s="27">
        <f>R35/10/J35</f>
        <v>8.4042553191489372E-2</v>
      </c>
      <c r="Y35" s="12"/>
    </row>
    <row r="36" spans="1:25" s="8" customFormat="1" x14ac:dyDescent="0.25">
      <c r="A36" s="19">
        <v>380</v>
      </c>
      <c r="B36" s="1" t="s">
        <v>1603</v>
      </c>
      <c r="C36" s="1" t="s">
        <v>1604</v>
      </c>
      <c r="D36" s="1" t="str">
        <f>IF(B36="","zzz",LEFT(B36,2))</f>
        <v>GW</v>
      </c>
      <c r="E36" s="1">
        <v>3800</v>
      </c>
      <c r="F36" s="13">
        <v>1904</v>
      </c>
      <c r="G36" s="13">
        <v>1933</v>
      </c>
      <c r="H36" s="15">
        <f>IF(F36="","",SQRT(F36-1828))</f>
        <v>8.717797887081348</v>
      </c>
      <c r="I36" s="1">
        <v>2</v>
      </c>
      <c r="J36" s="1">
        <v>94</v>
      </c>
      <c r="K36" s="1">
        <v>0</v>
      </c>
      <c r="L36" s="1" t="s">
        <v>357</v>
      </c>
      <c r="M36" s="1" t="s">
        <v>357</v>
      </c>
      <c r="N36" s="1">
        <f>IF(L36="Steam",1,IF(L36="Electric",2,IF(L36="Diesel",4,IF(L36="Diesel-Electric",3,""))))</f>
        <v>1</v>
      </c>
      <c r="O36" s="1" t="s">
        <v>23</v>
      </c>
      <c r="P36" s="1" t="s">
        <v>1134</v>
      </c>
      <c r="Q36" s="1" t="s">
        <v>1134</v>
      </c>
      <c r="R36" s="1">
        <v>91</v>
      </c>
      <c r="S36" s="1"/>
      <c r="T36" s="1" t="str">
        <f>IF(L36="Wagon",(SQRT(SQRT(S36/27)))*10,IF(S36="","",SQRT(SQRT(S36/27))))</f>
        <v/>
      </c>
      <c r="U36" s="13" t="e">
        <f>IF(I36="","",(H36*SQRT(I36)*T36-(I36*2)+2)*0.985)</f>
        <v>#VALUE!</v>
      </c>
      <c r="V36" s="13" t="e">
        <f>IF(L36="Wagon",5*SQRT(H36),IF(L36="","",SQRT(Q36*J36*SQRT(S36))/(26)))</f>
        <v>#VALUE!</v>
      </c>
      <c r="W36" s="17" t="e">
        <f>8/P36</f>
        <v>#VALUE!</v>
      </c>
      <c r="X36" s="27">
        <f>R36/10/J36</f>
        <v>9.6808510638297873E-2</v>
      </c>
      <c r="Y36" s="12"/>
    </row>
    <row r="37" spans="1:25" x14ac:dyDescent="0.25">
      <c r="A37" s="18">
        <v>400</v>
      </c>
      <c r="B37" s="1" t="s">
        <v>26</v>
      </c>
      <c r="C37" s="1" t="s">
        <v>685</v>
      </c>
      <c r="D37" s="1" t="str">
        <f>IF(B37="","zzz",LEFT(B37,2))</f>
        <v>BR</v>
      </c>
      <c r="E37" s="1">
        <v>4</v>
      </c>
      <c r="F37" s="13">
        <v>1952</v>
      </c>
      <c r="G37" s="13">
        <v>1972</v>
      </c>
      <c r="H37" s="15">
        <f>IF(F37="","",SQRT(F37-1828))</f>
        <v>11.135528725660043</v>
      </c>
      <c r="I37" s="1">
        <v>1</v>
      </c>
      <c r="J37" s="1">
        <v>33</v>
      </c>
      <c r="K37" s="1">
        <v>0</v>
      </c>
      <c r="L37" s="1" t="s">
        <v>22</v>
      </c>
      <c r="M37" s="1" t="s">
        <v>22</v>
      </c>
      <c r="N37" s="1">
        <f>IF(L37="Steam",1,IF(L37="Electric",2,IF(L37="Diesel",4,IF(L37="Diesel-Electric",3,""))))</f>
        <v>4</v>
      </c>
      <c r="O37" s="1" t="s">
        <v>23</v>
      </c>
      <c r="P37" s="1">
        <v>26</v>
      </c>
      <c r="Q37" s="1">
        <v>26</v>
      </c>
      <c r="R37" s="1">
        <v>75</v>
      </c>
      <c r="S37" s="1">
        <v>204</v>
      </c>
      <c r="T37" s="1">
        <f>IF(L37="Wagon",(SQRT(SQRT(S37/27)))*10,IF(S37="","",SQRT(SQRT(S37/27))))</f>
        <v>1.6579315678715774</v>
      </c>
      <c r="U37" s="13">
        <f>IF(I37="","",(H37*SQRT(I37)*T37-(I37*2)+2)*0.985)</f>
        <v>18.185015430224354</v>
      </c>
      <c r="V37" s="13">
        <f>IF(L37="Wagon",5*SQRT(H37),IF(L37="","",SQRT(Q37*J37*SQRT(S37))/(26)))</f>
        <v>4.2577272570623697</v>
      </c>
      <c r="W37" s="17">
        <f>8/P37</f>
        <v>0.30769230769230771</v>
      </c>
      <c r="X37" s="27">
        <f>R37/10/J37</f>
        <v>0.22727272727272727</v>
      </c>
    </row>
    <row r="38" spans="1:25" x14ac:dyDescent="0.25">
      <c r="A38" s="37">
        <v>407</v>
      </c>
      <c r="B38" s="38" t="s">
        <v>1051</v>
      </c>
      <c r="C38" s="38" t="s">
        <v>830</v>
      </c>
      <c r="D38" s="38" t="str">
        <f>IF(B38="","zzz",LEFT(B38,2))</f>
        <v>GW</v>
      </c>
      <c r="E38" s="38">
        <v>4073</v>
      </c>
      <c r="F38" s="44">
        <v>1923</v>
      </c>
      <c r="G38" s="44">
        <v>1965</v>
      </c>
      <c r="H38" s="54">
        <f>IF(F38="","",SQRT(F38-1828))</f>
        <v>9.7467943448089631</v>
      </c>
      <c r="I38" s="38">
        <v>2</v>
      </c>
      <c r="J38" s="38">
        <v>129</v>
      </c>
      <c r="K38" s="38">
        <v>0</v>
      </c>
      <c r="L38" s="38" t="s">
        <v>357</v>
      </c>
      <c r="M38" s="38" t="s">
        <v>357</v>
      </c>
      <c r="N38" s="38">
        <f>IF(L38="Steam",1,IF(L38="Electric",2,IF(L38="Diesel",4,IF(L38="Diesel-Electric",3,""))))</f>
        <v>1</v>
      </c>
      <c r="O38" s="38"/>
      <c r="P38" s="38" t="s">
        <v>1134</v>
      </c>
      <c r="Q38" s="38" t="s">
        <v>1134</v>
      </c>
      <c r="R38" s="38">
        <v>141</v>
      </c>
      <c r="S38" s="38"/>
      <c r="T38" s="38" t="str">
        <f>IF(L38="Wagon",(SQRT(SQRT(S38/27)))*10,IF(S38="","",SQRT(SQRT(S38/27))))</f>
        <v/>
      </c>
      <c r="U38" s="44" t="e">
        <f>IF(I38="","",(H38*SQRT(I38)*T38-(I38*2)+2)*0.985)</f>
        <v>#VALUE!</v>
      </c>
      <c r="V38" s="44" t="e">
        <f>IF(L38="Wagon",5*SQRT(H38),IF(L38="","",SQRT(Q38*J38*SQRT(S38))/(26)))</f>
        <v>#VALUE!</v>
      </c>
      <c r="W38" s="39" t="e">
        <f>8/P38</f>
        <v>#VALUE!</v>
      </c>
      <c r="X38" s="40">
        <f>R38/10/J38</f>
        <v>0.10930232558139534</v>
      </c>
    </row>
    <row r="39" spans="1:25" x14ac:dyDescent="0.25">
      <c r="A39" s="22">
        <v>430</v>
      </c>
      <c r="B39" s="9" t="s">
        <v>832</v>
      </c>
      <c r="C39" s="9" t="s">
        <v>833</v>
      </c>
      <c r="D39" s="9" t="str">
        <f>IF(B39="","zzz",LEFT(B39,2))</f>
        <v>GW</v>
      </c>
      <c r="E39" s="9">
        <v>4300</v>
      </c>
      <c r="F39" s="23">
        <v>1911</v>
      </c>
      <c r="G39" s="23">
        <v>1964</v>
      </c>
      <c r="H39" s="42">
        <f>IF(F39="","",SQRT(F39-1828))</f>
        <v>9.1104335791442992</v>
      </c>
      <c r="I39" s="9">
        <v>2</v>
      </c>
      <c r="J39" s="9">
        <v>104</v>
      </c>
      <c r="K39" s="9">
        <v>0</v>
      </c>
      <c r="L39" s="9" t="s">
        <v>357</v>
      </c>
      <c r="M39" s="9" t="s">
        <v>357</v>
      </c>
      <c r="N39" s="9">
        <f>IF(L39="Steam",1,IF(L39="Electric",2,IF(L39="Diesel",4,IF(L39="Diesel-Electric",3,""))))</f>
        <v>1</v>
      </c>
      <c r="O39" s="9"/>
      <c r="P39" s="9">
        <v>75</v>
      </c>
      <c r="Q39" s="9">
        <v>75</v>
      </c>
      <c r="R39" s="9">
        <v>114</v>
      </c>
      <c r="S39" s="9">
        <v>800</v>
      </c>
      <c r="T39" s="9">
        <f>IF(L39="Wagon",(SQRT(SQRT(S39/27)))*10,IF(S39="","",SQRT(SQRT(S39/27))))</f>
        <v>2.333090341053722</v>
      </c>
      <c r="U39" s="23">
        <f>IF(I39="","",(H39*SQRT(I39)*T39-(I39*2)+2)*0.985)</f>
        <v>27.638869798117376</v>
      </c>
      <c r="V39" s="23">
        <f>IF(L39="Wagon",5*SQRT(H39),IF(L39="","",SQRT(Q39*J39*SQRT(S39))/(26)))</f>
        <v>18.065352914688734</v>
      </c>
      <c r="W39" s="25">
        <f>8/P39</f>
        <v>0.10666666666666667</v>
      </c>
      <c r="X39" s="29">
        <f>R39/10/J39</f>
        <v>0.10961538461538461</v>
      </c>
    </row>
    <row r="40" spans="1:25" x14ac:dyDescent="0.25">
      <c r="A40" s="19">
        <v>440</v>
      </c>
      <c r="B40" s="1" t="s">
        <v>1034</v>
      </c>
      <c r="C40" s="1" t="s">
        <v>1038</v>
      </c>
      <c r="D40" s="1" t="str">
        <f>IF(B40="","zzz",LEFT(B40,2))</f>
        <v>GW</v>
      </c>
      <c r="E40" s="1">
        <v>4400</v>
      </c>
      <c r="H40" s="15" t="str">
        <f>IF(F40="","",SQRT(F40-1828))</f>
        <v/>
      </c>
      <c r="I40" s="1">
        <v>1</v>
      </c>
      <c r="K40" s="1">
        <v>0</v>
      </c>
      <c r="L40" s="1" t="s">
        <v>357</v>
      </c>
      <c r="M40" s="1" t="s">
        <v>357</v>
      </c>
      <c r="N40" s="1">
        <f>IF(L40="Steam",1,IF(L40="Electric",2,IF(L40="Diesel",4,IF(L40="Diesel-Electric",3,""))))</f>
        <v>1</v>
      </c>
      <c r="O40" s="1" t="s">
        <v>23</v>
      </c>
      <c r="P40" s="1" t="s">
        <v>1134</v>
      </c>
      <c r="Q40" s="1" t="s">
        <v>1134</v>
      </c>
      <c r="T40" s="1" t="str">
        <f>IF(L40="Wagon",(SQRT(SQRT(S40/27)))*10,IF(S40="","",SQRT(SQRT(S40/27))))</f>
        <v/>
      </c>
      <c r="U40" s="13" t="e">
        <f>IF(I40="","",(H40*SQRT(I40)*T40-(I40*2)+2)*0.985)</f>
        <v>#VALUE!</v>
      </c>
      <c r="V40" s="13" t="e">
        <f>IF(L40="Wagon",5*SQRT(H40),IF(L40="","",SQRT(Q40*J40*SQRT(S40))/(26)))</f>
        <v>#VALUE!</v>
      </c>
      <c r="W40" s="17" t="e">
        <f>8/P40</f>
        <v>#VALUE!</v>
      </c>
      <c r="X40" s="27" t="e">
        <f>R40/10/J40</f>
        <v>#DIV/0!</v>
      </c>
    </row>
    <row r="41" spans="1:25" x14ac:dyDescent="0.25">
      <c r="A41" s="19">
        <v>450</v>
      </c>
      <c r="B41" s="1" t="s">
        <v>1041</v>
      </c>
      <c r="C41" s="1" t="s">
        <v>1039</v>
      </c>
      <c r="D41" s="1" t="str">
        <f>IF(B41="","zzz",LEFT(B41,2))</f>
        <v>GW</v>
      </c>
      <c r="E41" s="1">
        <v>4500</v>
      </c>
      <c r="H41" s="15" t="str">
        <f>IF(F41="","",SQRT(F41-1828))</f>
        <v/>
      </c>
      <c r="I41" s="1">
        <v>1</v>
      </c>
      <c r="K41" s="1">
        <v>0</v>
      </c>
      <c r="L41" s="1" t="s">
        <v>357</v>
      </c>
      <c r="M41" s="1" t="s">
        <v>357</v>
      </c>
      <c r="N41" s="1">
        <f>IF(L41="Steam",1,IF(L41="Electric",2,IF(L41="Diesel",4,IF(L41="Diesel-Electric",3,""))))</f>
        <v>1</v>
      </c>
      <c r="O41" s="1" t="s">
        <v>23</v>
      </c>
      <c r="P41" s="1" t="s">
        <v>1134</v>
      </c>
      <c r="Q41" s="1" t="s">
        <v>1134</v>
      </c>
      <c r="T41" s="1" t="str">
        <f>IF(L41="Wagon",(SQRT(SQRT(S41/27)))*10,IF(S41="","",SQRT(SQRT(S41/27))))</f>
        <v/>
      </c>
      <c r="U41" s="13" t="e">
        <f>IF(I41="","",(H41*SQRT(I41)*T41-(I41*2)+2)*0.985)</f>
        <v>#VALUE!</v>
      </c>
      <c r="V41" s="13" t="e">
        <f>IF(L41="Wagon",5*SQRT(H41),IF(L41="","",SQRT(Q41*J41*SQRT(S41))/(26)))</f>
        <v>#VALUE!</v>
      </c>
      <c r="W41" s="17" t="e">
        <f>8/P41</f>
        <v>#VALUE!</v>
      </c>
      <c r="X41" s="27" t="e">
        <f>R41/10/J41</f>
        <v>#DIV/0!</v>
      </c>
    </row>
    <row r="42" spans="1:25" x14ac:dyDescent="0.25">
      <c r="A42" s="19">
        <v>455</v>
      </c>
      <c r="B42" s="1" t="s">
        <v>1609</v>
      </c>
      <c r="C42" s="1" t="s">
        <v>1610</v>
      </c>
      <c r="D42" s="1" t="str">
        <f>IF(B42="","zzz",LEFT(B42,2))</f>
        <v>GW</v>
      </c>
      <c r="E42" s="1">
        <v>455</v>
      </c>
      <c r="F42" s="13">
        <v>1868</v>
      </c>
      <c r="G42" s="13">
        <v>1949</v>
      </c>
      <c r="H42" s="15">
        <f>IF(F42="","",SQRT(F42-1828))</f>
        <v>6.324555320336759</v>
      </c>
      <c r="I42" s="1">
        <v>1</v>
      </c>
      <c r="K42" s="1">
        <v>0</v>
      </c>
      <c r="L42" s="1" t="s">
        <v>357</v>
      </c>
      <c r="M42" s="1" t="s">
        <v>357</v>
      </c>
      <c r="N42" s="1">
        <f>IF(L42="Steam",1,IF(L42="Electric",2,IF(L42="Diesel",4,IF(L42="Diesel-Electric",3,""))))</f>
        <v>1</v>
      </c>
      <c r="O42" s="1" t="s">
        <v>23</v>
      </c>
      <c r="T42" s="1" t="str">
        <f>IF(L42="Wagon",(SQRT(SQRT(S42/27)))*10,IF(S42="","",SQRT(SQRT(S42/27))))</f>
        <v/>
      </c>
      <c r="U42" s="13" t="e">
        <f>IF(I42="","",(H42*SQRT(I42)*T42-(I42*2)+2)*0.985)</f>
        <v>#VALUE!</v>
      </c>
      <c r="V42" s="13">
        <f>IF(L42="Wagon",5*SQRT(H42),IF(L42="","",SQRT(Q42*J42*SQRT(S42))/(26)))</f>
        <v>0</v>
      </c>
      <c r="W42" s="17" t="e">
        <f>8/P42</f>
        <v>#DIV/0!</v>
      </c>
      <c r="X42" s="27" t="e">
        <f>R42/10/J42</f>
        <v>#DIV/0!</v>
      </c>
    </row>
    <row r="43" spans="1:25" x14ac:dyDescent="0.25">
      <c r="A43" s="19">
        <v>457</v>
      </c>
      <c r="B43" s="1" t="s">
        <v>1042</v>
      </c>
      <c r="C43" s="1" t="s">
        <v>1040</v>
      </c>
      <c r="D43" s="1" t="str">
        <f>IF(B43="","zzz",LEFT(B43,2))</f>
        <v>GW</v>
      </c>
      <c r="E43" s="1">
        <v>4570</v>
      </c>
      <c r="H43" s="15" t="str">
        <f>IF(F43="","",SQRT(F43-1828))</f>
        <v/>
      </c>
      <c r="I43" s="1">
        <v>1</v>
      </c>
      <c r="K43" s="1">
        <v>0</v>
      </c>
      <c r="L43" s="1" t="s">
        <v>357</v>
      </c>
      <c r="M43" s="1" t="s">
        <v>357</v>
      </c>
      <c r="N43" s="1">
        <f>IF(L43="Steam",1,IF(L43="Electric",2,IF(L43="Diesel",4,IF(L43="Diesel-Electric",3,""))))</f>
        <v>1</v>
      </c>
      <c r="O43" s="1" t="s">
        <v>23</v>
      </c>
      <c r="P43" s="1" t="s">
        <v>1134</v>
      </c>
      <c r="Q43" s="1" t="s">
        <v>1134</v>
      </c>
      <c r="T43" s="1" t="str">
        <f>IF(L43="Wagon",(SQRT(SQRT(S43/27)))*10,IF(S43="","",SQRT(SQRT(S43/27))))</f>
        <v/>
      </c>
      <c r="U43" s="13" t="e">
        <f>IF(I43="","",(H43*SQRT(I43)*T43-(I43*2)+2)*0.985)</f>
        <v>#VALUE!</v>
      </c>
      <c r="V43" s="13" t="e">
        <f>IF(L43="Wagon",5*SQRT(H43),IF(L43="","",SQRT(Q43*J43*SQRT(S43))/(26)))</f>
        <v>#VALUE!</v>
      </c>
      <c r="W43" s="17" t="e">
        <f>8/P43</f>
        <v>#VALUE!</v>
      </c>
      <c r="X43" s="27" t="e">
        <f>R43/10/J43</f>
        <v>#DIV/0!</v>
      </c>
    </row>
    <row r="44" spans="1:25" x14ac:dyDescent="0.25">
      <c r="A44" s="19">
        <v>458</v>
      </c>
      <c r="B44" s="1" t="s">
        <v>1613</v>
      </c>
      <c r="C44" s="1" t="s">
        <v>1614</v>
      </c>
      <c r="D44" s="1" t="str">
        <f>IF(B44="","zzz",LEFT(B44,2))</f>
        <v>GW</v>
      </c>
      <c r="E44" s="1">
        <v>4575</v>
      </c>
      <c r="F44" s="13">
        <v>1927</v>
      </c>
      <c r="G44" s="13">
        <v>1964</v>
      </c>
      <c r="H44" s="15">
        <f>IF(F44="","",SQRT(F44-1828))</f>
        <v>9.9498743710661994</v>
      </c>
      <c r="I44" s="1">
        <v>1</v>
      </c>
      <c r="J44" s="1">
        <v>62</v>
      </c>
      <c r="K44" s="1">
        <v>0</v>
      </c>
      <c r="L44" s="1" t="s">
        <v>357</v>
      </c>
      <c r="M44" s="1" t="s">
        <v>357</v>
      </c>
      <c r="N44" s="1">
        <f>IF(L44="Steam",1,IF(L44="Electric",2,IF(L44="Diesel",4,IF(L44="Diesel-Electric",3,""))))</f>
        <v>1</v>
      </c>
      <c r="O44" s="1" t="s">
        <v>23</v>
      </c>
      <c r="R44" s="1">
        <v>95</v>
      </c>
      <c r="T44" s="1" t="str">
        <f>IF(L44="Wagon",(SQRT(SQRT(S44/27)))*10,IF(S44="","",SQRT(SQRT(S44/27))))</f>
        <v/>
      </c>
      <c r="U44" s="13" t="e">
        <f>IF(I44="","",(H44*SQRT(I44)*T44-(I44*2)+2)*0.985)</f>
        <v>#VALUE!</v>
      </c>
      <c r="V44" s="13">
        <f>IF(L44="Wagon",5*SQRT(H44),IF(L44="","",SQRT(Q44*J44*SQRT(S44))/(26)))</f>
        <v>0</v>
      </c>
      <c r="W44" s="17" t="e">
        <f>8/P44</f>
        <v>#DIV/0!</v>
      </c>
      <c r="X44" s="27">
        <f>R44/10/J44</f>
        <v>0.15322580645161291</v>
      </c>
    </row>
    <row r="45" spans="1:25" s="8" customFormat="1" x14ac:dyDescent="0.25">
      <c r="A45" s="37">
        <v>470</v>
      </c>
      <c r="B45" s="38" t="s">
        <v>1028</v>
      </c>
      <c r="C45" s="38" t="s">
        <v>1029</v>
      </c>
      <c r="D45" s="38" t="str">
        <f>IF(B45="","zzz",LEFT(B45,2))</f>
        <v>GW</v>
      </c>
      <c r="E45" s="38">
        <v>4700</v>
      </c>
      <c r="F45" s="44">
        <v>1919</v>
      </c>
      <c r="G45" s="44">
        <v>1964</v>
      </c>
      <c r="H45" s="54">
        <f>IF(F45="","",SQRT(F45-1828))</f>
        <v>9.5393920141694561</v>
      </c>
      <c r="I45" s="38">
        <v>2</v>
      </c>
      <c r="J45" s="38">
        <v>130</v>
      </c>
      <c r="K45" s="38">
        <v>0</v>
      </c>
      <c r="L45" s="38" t="s">
        <v>357</v>
      </c>
      <c r="M45" s="38" t="s">
        <v>357</v>
      </c>
      <c r="N45" s="38">
        <f>IF(L45="Steam",1,IF(L45="Electric",2,IF(L45="Diesel",4,IF(L45="Diesel-Electric",3,""))))</f>
        <v>1</v>
      </c>
      <c r="O45" s="38"/>
      <c r="P45" s="38" t="s">
        <v>1134</v>
      </c>
      <c r="Q45" s="38" t="s">
        <v>1134</v>
      </c>
      <c r="R45" s="38">
        <v>136</v>
      </c>
      <c r="S45" s="38"/>
      <c r="T45" s="38" t="str">
        <f>IF(L45="Wagon",(SQRT(SQRT(S45/27)))*10,IF(S45="","",SQRT(SQRT(S45/27))))</f>
        <v/>
      </c>
      <c r="U45" s="44" t="e">
        <f>IF(I45="","",(H45*SQRT(I45)*T45-(I45*2)+2)*0.985)</f>
        <v>#VALUE!</v>
      </c>
      <c r="V45" s="44" t="e">
        <f>IF(L45="Wagon",5*SQRT(H45),IF(L45="","",SQRT(Q45*J45*SQRT(S45))/(26)))</f>
        <v>#VALUE!</v>
      </c>
      <c r="W45" s="39" t="e">
        <f>8/P45</f>
        <v>#VALUE!</v>
      </c>
      <c r="X45" s="40">
        <f>R45/10/J45</f>
        <v>0.10461538461538461</v>
      </c>
      <c r="Y45" s="12"/>
    </row>
    <row r="46" spans="1:25" s="8" customFormat="1" x14ac:dyDescent="0.25">
      <c r="A46" s="18">
        <v>500</v>
      </c>
      <c r="B46" s="1" t="s">
        <v>27</v>
      </c>
      <c r="C46" s="1" t="s">
        <v>686</v>
      </c>
      <c r="D46" s="1" t="str">
        <f>IF(B46="","zzz",LEFT(B46,2))</f>
        <v>BR</v>
      </c>
      <c r="E46" s="1">
        <v>5</v>
      </c>
      <c r="F46" s="13">
        <v>1955</v>
      </c>
      <c r="G46" s="13">
        <v>1983</v>
      </c>
      <c r="H46" s="15">
        <f>IF(F46="","",SQRT(F46-1828))</f>
        <v>11.269427669584644</v>
      </c>
      <c r="I46" s="1">
        <v>1</v>
      </c>
      <c r="J46" s="1">
        <v>32</v>
      </c>
      <c r="K46" s="1">
        <v>0</v>
      </c>
      <c r="L46" s="1" t="s">
        <v>22</v>
      </c>
      <c r="M46" s="1" t="s">
        <v>22</v>
      </c>
      <c r="N46" s="1">
        <f>IF(L46="Steam",1,IF(L46="Electric",2,IF(L46="Diesel",4,IF(L46="Diesel-Electric",3,""))))</f>
        <v>4</v>
      </c>
      <c r="O46" s="1" t="s">
        <v>23</v>
      </c>
      <c r="P46" s="1">
        <v>18</v>
      </c>
      <c r="Q46" s="1">
        <v>18</v>
      </c>
      <c r="R46" s="1">
        <v>64</v>
      </c>
      <c r="S46" s="1">
        <v>204</v>
      </c>
      <c r="T46" s="1">
        <f>IF(L46="Wagon",(SQRT(SQRT(S46/27)))*10,IF(S46="","",SQRT(SQRT(S46/27))))</f>
        <v>1.6579315678715774</v>
      </c>
      <c r="U46" s="13">
        <f>IF(I46="","",(H46*SQRT(I46)*T46-(I46*2)+2)*0.985)</f>
        <v>18.403680786971059</v>
      </c>
      <c r="V46" s="13">
        <f>IF(L46="Wagon",5*SQRT(H46),IF(L46="","",SQRT(Q46*J46*SQRT(S46))/(26)))</f>
        <v>3.4885538851489475</v>
      </c>
      <c r="W46" s="17">
        <f>8/P46</f>
        <v>0.44444444444444442</v>
      </c>
      <c r="X46" s="27">
        <f>R46/10/J46</f>
        <v>0.2</v>
      </c>
      <c r="Y46" s="12"/>
    </row>
    <row r="47" spans="1:25" s="24" customFormat="1" x14ac:dyDescent="0.25">
      <c r="A47" s="20">
        <v>501</v>
      </c>
      <c r="B47" s="6" t="s">
        <v>555</v>
      </c>
      <c r="C47" s="6" t="s">
        <v>556</v>
      </c>
      <c r="D47" s="6" t="str">
        <f>IF(B47="","zzz",LEFT(B47,2))</f>
        <v>BR</v>
      </c>
      <c r="E47" s="6" t="s">
        <v>349</v>
      </c>
      <c r="F47" s="7">
        <v>1950</v>
      </c>
      <c r="G47" s="7"/>
      <c r="H47" s="35">
        <f>IF(F47="","",SQRT(F47-1828))</f>
        <v>11.045361017187261</v>
      </c>
      <c r="I47" s="6">
        <v>1</v>
      </c>
      <c r="J47" s="6">
        <v>6</v>
      </c>
      <c r="K47" s="6">
        <v>13</v>
      </c>
      <c r="L47" s="6" t="s">
        <v>331</v>
      </c>
      <c r="M47" s="6" t="s">
        <v>331</v>
      </c>
      <c r="N47" s="6" t="str">
        <f>IF(L47="Steam",1,IF(L47="Electric",2,IF(L47="Diesel",4,IF(L47="Diesel-Electric",3,""))))</f>
        <v/>
      </c>
      <c r="O47" s="6" t="s">
        <v>841</v>
      </c>
      <c r="P47" s="6">
        <v>50</v>
      </c>
      <c r="Q47" s="6">
        <v>50</v>
      </c>
      <c r="R47" s="6">
        <v>0</v>
      </c>
      <c r="S47" s="6">
        <v>1</v>
      </c>
      <c r="T47" s="6">
        <f>IF(L47="Wagon",(SQRT(SQRT(S47/27)))*10,IF(S47="","",SQRT(SQRT(S47/27))))</f>
        <v>4.3869133765083088</v>
      </c>
      <c r="U47" s="7">
        <f>IF(I47="","",(H47*SQRT(I47)*T47-(I47*2)+2)*0.985)</f>
        <v>47.728216364742281</v>
      </c>
      <c r="V47" s="7">
        <f>IF(L47="Wagon",5*SQRT(H47),IF(L47="","",SQRT(Q47*J47*SQRT(S47))/(26)))</f>
        <v>16.617280927687343</v>
      </c>
      <c r="W47" s="26">
        <f>8/P47</f>
        <v>0.16</v>
      </c>
      <c r="X47" s="28">
        <f>R47/10/J47</f>
        <v>0</v>
      </c>
      <c r="Y47" s="12"/>
    </row>
    <row r="48" spans="1:25" x14ac:dyDescent="0.25">
      <c r="A48" s="22">
        <v>502</v>
      </c>
      <c r="B48" s="9" t="s">
        <v>557</v>
      </c>
      <c r="C48" s="9" t="s">
        <v>558</v>
      </c>
      <c r="D48" s="9" t="str">
        <f>IF(B48="","zzz",LEFT(B48,2))</f>
        <v>BR</v>
      </c>
      <c r="E48" s="9" t="s">
        <v>349</v>
      </c>
      <c r="F48" s="23">
        <v>1959</v>
      </c>
      <c r="G48" s="23"/>
      <c r="H48" s="42">
        <f>IF(F48="","",SQRT(F48-1828))</f>
        <v>11.445523142259598</v>
      </c>
      <c r="I48" s="9">
        <v>1</v>
      </c>
      <c r="J48" s="9">
        <v>8</v>
      </c>
      <c r="K48" s="9">
        <v>20</v>
      </c>
      <c r="L48" s="9" t="s">
        <v>331</v>
      </c>
      <c r="M48" s="9" t="s">
        <v>331</v>
      </c>
      <c r="N48" s="9" t="str">
        <f>IF(L48="Steam",1,IF(L48="Electric",2,IF(L48="Diesel",4,IF(L48="Diesel-Electric",3,""))))</f>
        <v/>
      </c>
      <c r="O48" s="9" t="s">
        <v>841</v>
      </c>
      <c r="P48" s="9">
        <v>65</v>
      </c>
      <c r="Q48" s="9">
        <v>65</v>
      </c>
      <c r="R48" s="9">
        <v>0</v>
      </c>
      <c r="S48" s="9">
        <v>1</v>
      </c>
      <c r="T48" s="9">
        <f>IF(L48="Wagon",(SQRT(SQRT(S48/27)))*10,IF(S48="","",SQRT(SQRT(S48/27))))</f>
        <v>4.3869133765083088</v>
      </c>
      <c r="U48" s="23">
        <f>IF(I48="","",(H48*SQRT(I48)*T48-(I48*2)+2)*0.985)</f>
        <v>49.457360795305327</v>
      </c>
      <c r="V48" s="23">
        <f>IF(L48="Wagon",5*SQRT(H48),IF(L48="","",SQRT(Q48*J48*SQRT(S48))/(26)))</f>
        <v>16.915616410775279</v>
      </c>
      <c r="W48" s="25">
        <f>8/P48</f>
        <v>0.12307692307692308</v>
      </c>
      <c r="X48" s="29">
        <f>R48/10/J48</f>
        <v>0</v>
      </c>
    </row>
    <row r="49" spans="1:25" x14ac:dyDescent="0.25">
      <c r="A49" s="19">
        <v>510</v>
      </c>
      <c r="B49" s="1" t="s">
        <v>1052</v>
      </c>
      <c r="C49" s="1" t="s">
        <v>1049</v>
      </c>
      <c r="D49" s="1" t="str">
        <f>IF(B49="","zzz",LEFT(B49,2))</f>
        <v>GW</v>
      </c>
      <c r="E49" s="1">
        <v>5101</v>
      </c>
      <c r="F49" s="13">
        <v>1929</v>
      </c>
      <c r="G49" s="13">
        <v>1965</v>
      </c>
      <c r="H49" s="15">
        <f>IF(F49="","",SQRT(F49-1828))</f>
        <v>10.04987562112089</v>
      </c>
      <c r="I49" s="1">
        <v>1</v>
      </c>
      <c r="J49" s="1">
        <v>80</v>
      </c>
      <c r="K49" s="1">
        <v>0</v>
      </c>
      <c r="L49" s="1" t="s">
        <v>357</v>
      </c>
      <c r="M49" s="1" t="s">
        <v>357</v>
      </c>
      <c r="N49" s="1">
        <f>IF(L49="Steam",1,IF(L49="Electric",2,IF(L49="Diesel",4,IF(L49="Diesel-Electric",3,""))))</f>
        <v>1</v>
      </c>
      <c r="O49" s="1" t="s">
        <v>23</v>
      </c>
      <c r="P49" s="1" t="s">
        <v>1134</v>
      </c>
      <c r="Q49" s="1" t="s">
        <v>1134</v>
      </c>
      <c r="R49" s="1">
        <v>106</v>
      </c>
      <c r="T49" s="1" t="str">
        <f>IF(L49="Wagon",(SQRT(SQRT(S49/27)))*10,IF(S49="","",SQRT(SQRT(S49/27))))</f>
        <v/>
      </c>
      <c r="U49" s="13" t="e">
        <f>IF(I49="","",(H49*SQRT(I49)*T49-(I49*2)+2)*0.985)</f>
        <v>#VALUE!</v>
      </c>
      <c r="V49" s="13" t="e">
        <f>IF(L49="Wagon",5*SQRT(H49),IF(L49="","",SQRT(Q49*J49*SQRT(S49))/(26)))</f>
        <v>#VALUE!</v>
      </c>
      <c r="W49" s="17" t="e">
        <f>8/P49</f>
        <v>#VALUE!</v>
      </c>
      <c r="X49" s="27">
        <f>R49/10/J49</f>
        <v>0.13250000000000001</v>
      </c>
    </row>
    <row r="50" spans="1:25" x14ac:dyDescent="0.25">
      <c r="A50" s="20">
        <v>560</v>
      </c>
      <c r="B50" s="6" t="s">
        <v>837</v>
      </c>
      <c r="C50" s="6" t="s">
        <v>838</v>
      </c>
      <c r="D50" s="6" t="str">
        <f>IF(B50="","zzz",LEFT(B50,2))</f>
        <v>GW</v>
      </c>
      <c r="E50" s="6">
        <v>5600</v>
      </c>
      <c r="F50" s="7">
        <v>1924</v>
      </c>
      <c r="G50" s="7">
        <v>1966</v>
      </c>
      <c r="H50" s="35">
        <f>IF(F50="","",SQRT(F50-1828))</f>
        <v>9.7979589711327115</v>
      </c>
      <c r="I50" s="6">
        <v>1</v>
      </c>
      <c r="J50" s="6">
        <v>70</v>
      </c>
      <c r="K50" s="6">
        <v>0</v>
      </c>
      <c r="L50" s="6" t="s">
        <v>357</v>
      </c>
      <c r="M50" s="6" t="s">
        <v>357</v>
      </c>
      <c r="N50" s="6">
        <f>IF(L50="Steam",1,IF(L50="Electric",2,IF(L50="Diesel",4,IF(L50="Diesel-Electric",3,""))))</f>
        <v>1</v>
      </c>
      <c r="O50" s="6" t="s">
        <v>23</v>
      </c>
      <c r="P50" s="6">
        <v>60</v>
      </c>
      <c r="Q50" s="6">
        <v>60</v>
      </c>
      <c r="R50" s="6">
        <v>115</v>
      </c>
      <c r="S50" s="6">
        <v>1400</v>
      </c>
      <c r="T50" s="6">
        <f>IF(L50="Wagon",(SQRT(SQRT(S50/27)))*10,IF(S50="","",SQRT(SQRT(S50/27))))</f>
        <v>2.6834349252834429</v>
      </c>
      <c r="U50" s="7">
        <f>IF(I50="","",(H50*SQRT(I50)*T50-(I50*2)+2)*0.985)</f>
        <v>25.897802520137269</v>
      </c>
      <c r="V50" s="7">
        <f>IF(L50="Wagon",5*SQRT(H50),IF(L50="","",SQRT(Q50*J50*SQRT(S50))/(26)))</f>
        <v>15.24696158714257</v>
      </c>
      <c r="W50" s="26">
        <f>8/P50</f>
        <v>0.13333333333333333</v>
      </c>
      <c r="X50" s="28">
        <f>R50/10/J50</f>
        <v>0.16428571428571428</v>
      </c>
    </row>
    <row r="51" spans="1:25" s="24" customFormat="1" x14ac:dyDescent="0.25">
      <c r="A51" s="19">
        <v>570</v>
      </c>
      <c r="B51" s="1" t="s">
        <v>831</v>
      </c>
      <c r="C51" s="1" t="s">
        <v>827</v>
      </c>
      <c r="D51" s="1" t="str">
        <f>IF(B51="","zzz",LEFT(B51,2))</f>
        <v>GW</v>
      </c>
      <c r="E51" s="1">
        <v>5700</v>
      </c>
      <c r="F51" s="13">
        <v>1929</v>
      </c>
      <c r="G51" s="13">
        <v>1971</v>
      </c>
      <c r="H51" s="15">
        <f>IF(F51="","",SQRT(F51-1828))</f>
        <v>10.04987562112089</v>
      </c>
      <c r="I51" s="1">
        <v>1</v>
      </c>
      <c r="J51" s="1">
        <v>48</v>
      </c>
      <c r="K51" s="1">
        <v>0</v>
      </c>
      <c r="L51" s="1" t="s">
        <v>357</v>
      </c>
      <c r="M51" s="1" t="s">
        <v>357</v>
      </c>
      <c r="N51" s="1">
        <f>IF(L51="Steam",1,IF(L51="Electric",2,IF(L51="Diesel",4,IF(L51="Diesel-Electric",3,""))))</f>
        <v>1</v>
      </c>
      <c r="O51" s="1" t="s">
        <v>23</v>
      </c>
      <c r="P51" s="1" t="s">
        <v>1134</v>
      </c>
      <c r="Q51" s="1" t="s">
        <v>1134</v>
      </c>
      <c r="R51" s="1">
        <v>100</v>
      </c>
      <c r="S51" s="1"/>
      <c r="T51" s="1" t="str">
        <f>IF(L51="Wagon",(SQRT(SQRT(S51/27)))*10,IF(S51="","",SQRT(SQRT(S51/27))))</f>
        <v/>
      </c>
      <c r="U51" s="13" t="e">
        <f>IF(I51="","",(H51*SQRT(I51)*T51-(I51*2)+2)*0.985)</f>
        <v>#VALUE!</v>
      </c>
      <c r="V51" s="13" t="e">
        <f>IF(L51="Wagon",5*SQRT(H51),IF(L51="","",SQRT(Q51*J51*SQRT(S51))/(26)))</f>
        <v>#VALUE!</v>
      </c>
      <c r="W51" s="17" t="e">
        <f>8/P51</f>
        <v>#VALUE!</v>
      </c>
      <c r="X51" s="27">
        <f>R51/10/J51</f>
        <v>0.20833333333333334</v>
      </c>
      <c r="Y51" s="12"/>
    </row>
    <row r="52" spans="1:25" x14ac:dyDescent="0.25">
      <c r="A52" s="18">
        <v>600</v>
      </c>
      <c r="B52" s="1" t="s">
        <v>28</v>
      </c>
      <c r="C52" s="1" t="s">
        <v>687</v>
      </c>
      <c r="D52" s="1" t="str">
        <f>IF(B52="","zzz",LEFT(B52,2))</f>
        <v>BR</v>
      </c>
      <c r="E52" s="1">
        <v>6</v>
      </c>
      <c r="F52" s="13">
        <v>1958</v>
      </c>
      <c r="G52" s="13">
        <v>1984</v>
      </c>
      <c r="H52" s="15">
        <f>IF(F52="","",SQRT(F52-1828))</f>
        <v>11.401754250991379</v>
      </c>
      <c r="I52" s="1">
        <v>1</v>
      </c>
      <c r="J52" s="1">
        <v>38</v>
      </c>
      <c r="K52" s="1">
        <v>0</v>
      </c>
      <c r="L52" s="1" t="s">
        <v>22</v>
      </c>
      <c r="M52" s="1" t="s">
        <v>22</v>
      </c>
      <c r="N52" s="1">
        <f>IF(L52="Steam",1,IF(L52="Electric",2,IF(L52="Diesel",4,IF(L52="Diesel-Electric",3,""))))</f>
        <v>4</v>
      </c>
      <c r="O52" s="1" t="s">
        <v>23</v>
      </c>
      <c r="P52" s="1">
        <v>22</v>
      </c>
      <c r="Q52" s="1">
        <v>22</v>
      </c>
      <c r="R52" s="1">
        <v>88.1</v>
      </c>
      <c r="S52" s="1">
        <v>204</v>
      </c>
      <c r="T52" s="1">
        <f>IF(L52="Wagon",(SQRT(SQRT(S52/27)))*10,IF(S52="","",SQRT(SQRT(S52/27))))</f>
        <v>1.6579315678715774</v>
      </c>
      <c r="U52" s="13">
        <f>IF(I52="","",(H52*SQRT(I52)*T52-(I52*2)+2)*0.985)</f>
        <v>18.619778377305071</v>
      </c>
      <c r="V52" s="13">
        <f>IF(L52="Wagon",5*SQRT(H52),IF(L52="","",SQRT(Q52*J52*SQRT(S52))/(26)))</f>
        <v>4.202786539081222</v>
      </c>
      <c r="W52" s="17">
        <f>8/P52</f>
        <v>0.36363636363636365</v>
      </c>
      <c r="X52" s="27">
        <f>R52/10/J52</f>
        <v>0.23184210526315785</v>
      </c>
    </row>
    <row r="53" spans="1:25" x14ac:dyDescent="0.25">
      <c r="A53" s="37">
        <v>601</v>
      </c>
      <c r="B53" s="38" t="s">
        <v>828</v>
      </c>
      <c r="C53" s="38" t="s">
        <v>829</v>
      </c>
      <c r="D53" s="38" t="str">
        <f>IF(B53="","zzz",LEFT(B53,2))</f>
        <v>GW</v>
      </c>
      <c r="E53" s="38">
        <v>6000</v>
      </c>
      <c r="F53" s="44">
        <v>1927</v>
      </c>
      <c r="G53" s="44">
        <v>1962</v>
      </c>
      <c r="H53" s="54">
        <f>IF(F53="","",SQRT(F53-1828))</f>
        <v>9.9498743710661994</v>
      </c>
      <c r="I53" s="38">
        <v>2</v>
      </c>
      <c r="J53" s="38">
        <v>138</v>
      </c>
      <c r="K53" s="38">
        <v>0</v>
      </c>
      <c r="L53" s="38" t="s">
        <v>357</v>
      </c>
      <c r="M53" s="38" t="s">
        <v>357</v>
      </c>
      <c r="N53" s="38">
        <f>IF(L53="Steam",1,IF(L53="Electric",2,IF(L53="Diesel",4,IF(L53="Diesel-Electric",3,""))))</f>
        <v>1</v>
      </c>
      <c r="O53" s="38" t="s">
        <v>23</v>
      </c>
      <c r="P53" s="38">
        <v>100</v>
      </c>
      <c r="Q53" s="38">
        <v>100</v>
      </c>
      <c r="R53" s="38">
        <v>179</v>
      </c>
      <c r="S53" s="38"/>
      <c r="T53" s="38" t="str">
        <f>IF(L53="Wagon",(SQRT(SQRT(S53/27)))*10,IF(S53="","",SQRT(SQRT(S53/27))))</f>
        <v/>
      </c>
      <c r="U53" s="44" t="e">
        <f>IF(I53="","",(H53*SQRT(I53)*T53-(I53*2)+2)*0.985)</f>
        <v>#VALUE!</v>
      </c>
      <c r="V53" s="44">
        <f>IF(L53="Wagon",5*SQRT(H53),IF(L53="","",SQRT(Q53*J53*SQRT(S53))/(26)))</f>
        <v>0</v>
      </c>
      <c r="W53" s="39">
        <f>8/P53</f>
        <v>0.08</v>
      </c>
      <c r="X53" s="40">
        <f>R53/10/J53</f>
        <v>0.12971014492753621</v>
      </c>
    </row>
    <row r="54" spans="1:25" s="8" customFormat="1" x14ac:dyDescent="0.25">
      <c r="A54" s="19">
        <v>610</v>
      </c>
      <c r="B54" s="1" t="s">
        <v>1046</v>
      </c>
      <c r="C54" s="1" t="s">
        <v>1036</v>
      </c>
      <c r="D54" s="1" t="str">
        <f>IF(B54="","zzz",LEFT(B54,2))</f>
        <v>GW</v>
      </c>
      <c r="E54" s="1">
        <v>6100</v>
      </c>
      <c r="F54" s="13"/>
      <c r="G54" s="13"/>
      <c r="H54" s="1" t="str">
        <f>IF(F54="","",SQRT(F54-1828))</f>
        <v/>
      </c>
      <c r="I54" s="1">
        <v>1</v>
      </c>
      <c r="J54" s="1"/>
      <c r="K54" s="1"/>
      <c r="L54" s="1" t="s">
        <v>357</v>
      </c>
      <c r="M54" s="1" t="s">
        <v>357</v>
      </c>
      <c r="N54" s="1">
        <f>IF(L54="Steam",1,IF(L54="Electric",2,IF(L54="Diesel",4,IF(L54="Diesel-Electric",3,""))))</f>
        <v>1</v>
      </c>
      <c r="O54" s="1" t="s">
        <v>23</v>
      </c>
      <c r="P54" s="1" t="s">
        <v>1134</v>
      </c>
      <c r="Q54" s="1" t="s">
        <v>1134</v>
      </c>
      <c r="R54" s="1"/>
      <c r="S54" s="1"/>
      <c r="T54" s="1" t="str">
        <f>IF(L54="Wagon",(SQRT(SQRT(S54/27)))*10,IF(S54="","",SQRT(SQRT(S54/27))))</f>
        <v/>
      </c>
      <c r="U54" s="13" t="e">
        <f>IF(I54="","",(H54*SQRT(I54)*T54-(I54*2)+2)*0.985)</f>
        <v>#VALUE!</v>
      </c>
      <c r="V54" s="13" t="e">
        <f>IF(L54="Wagon",5*SQRT(H54),IF(L54="","",SQRT(Q54*J54*SQRT(S54))/(26)))</f>
        <v>#VALUE!</v>
      </c>
      <c r="W54" s="17" t="e">
        <f>8/P54</f>
        <v>#VALUE!</v>
      </c>
      <c r="X54" s="27" t="e">
        <f>R54/10/J54</f>
        <v>#DIV/0!</v>
      </c>
      <c r="Y54" s="12"/>
    </row>
    <row r="55" spans="1:25" s="8" customFormat="1" x14ac:dyDescent="0.25">
      <c r="A55" s="19">
        <v>640</v>
      </c>
      <c r="B55" s="1" t="s">
        <v>1025</v>
      </c>
      <c r="C55" s="1" t="s">
        <v>1160</v>
      </c>
      <c r="D55" s="1" t="str">
        <f>IF(B55="","zzz",LEFT(B55,2))</f>
        <v>GW</v>
      </c>
      <c r="E55" s="1">
        <v>6400</v>
      </c>
      <c r="F55" s="13">
        <v>1932</v>
      </c>
      <c r="G55" s="13">
        <v>1965</v>
      </c>
      <c r="H55" s="1">
        <f>IF(F55="","",SQRT(F55-1828))</f>
        <v>10.198039027185569</v>
      </c>
      <c r="I55" s="1">
        <v>1</v>
      </c>
      <c r="J55" s="1">
        <v>46</v>
      </c>
      <c r="K55" s="1">
        <v>0</v>
      </c>
      <c r="L55" s="1" t="s">
        <v>357</v>
      </c>
      <c r="M55" s="1" t="s">
        <v>357</v>
      </c>
      <c r="N55" s="1">
        <f>IF(L55="Steam",1,IF(L55="Electric",2,IF(L55="Diesel",4,IF(L55="Diesel-Electric",3,""))))</f>
        <v>1</v>
      </c>
      <c r="O55" s="1" t="s">
        <v>23</v>
      </c>
      <c r="P55" s="1" t="s">
        <v>1134</v>
      </c>
      <c r="Q55" s="1" t="s">
        <v>1134</v>
      </c>
      <c r="R55" s="1">
        <v>73</v>
      </c>
      <c r="S55" s="1"/>
      <c r="T55" s="1" t="str">
        <f>IF(L55="Wagon",(SQRT(SQRT(S55/27)))*10,IF(S55="","",SQRT(SQRT(S55/27))))</f>
        <v/>
      </c>
      <c r="U55" s="13" t="e">
        <f>IF(I55="","",(H55*SQRT(I55)*T55-(I55*2)+2)*0.985)</f>
        <v>#VALUE!</v>
      </c>
      <c r="V55" s="13" t="e">
        <f>IF(L55="Wagon",5*SQRT(H55),IF(L55="","",SQRT(Q55*J55*SQRT(S55))/(26)))</f>
        <v>#VALUE!</v>
      </c>
      <c r="W55" s="17" t="e">
        <f>8/P55</f>
        <v>#VALUE!</v>
      </c>
      <c r="X55" s="27">
        <f>R55/10/J55</f>
        <v>0.15869565217391304</v>
      </c>
      <c r="Y55" s="12"/>
    </row>
    <row r="56" spans="1:25" x14ac:dyDescent="0.25">
      <c r="A56" s="19">
        <v>680</v>
      </c>
      <c r="B56" s="1" t="s">
        <v>1611</v>
      </c>
      <c r="C56" s="1" t="s">
        <v>1612</v>
      </c>
      <c r="D56" s="1" t="str">
        <f>IF(B56="","zzz",LEFT(B56,2))</f>
        <v>GW</v>
      </c>
      <c r="E56" s="1">
        <v>6800</v>
      </c>
      <c r="F56" s="13">
        <v>1936</v>
      </c>
      <c r="G56" s="13">
        <v>1965</v>
      </c>
      <c r="H56" s="1">
        <f>IF(F56="","",SQRT(F56-1828))</f>
        <v>10.392304845413264</v>
      </c>
      <c r="I56" s="1">
        <v>2</v>
      </c>
      <c r="K56" s="1">
        <v>0</v>
      </c>
      <c r="L56" s="1" t="s">
        <v>357</v>
      </c>
      <c r="M56" s="1" t="s">
        <v>357</v>
      </c>
      <c r="N56" s="1">
        <f>IF(L56="Steam",1,IF(L56="Electric",2,IF(L56="Diesel",4,IF(L56="Diesel-Electric",3,""))))</f>
        <v>1</v>
      </c>
      <c r="O56" s="1" t="s">
        <v>23</v>
      </c>
      <c r="R56" s="1">
        <v>128</v>
      </c>
      <c r="T56" s="1" t="str">
        <f>IF(L56="Wagon",(SQRT(SQRT(S56/27)))*10,IF(S56="","",SQRT(SQRT(S56/27))))</f>
        <v/>
      </c>
      <c r="U56" s="13" t="e">
        <f>IF(I56="","",(H56*SQRT(I56)*T56-(I56*2)+2)*0.985)</f>
        <v>#VALUE!</v>
      </c>
      <c r="V56" s="13">
        <f>IF(L56="Wagon",5*SQRT(H56),IF(L56="","",SQRT(Q56*J56*SQRT(S56))/(26)))</f>
        <v>0</v>
      </c>
      <c r="W56" s="17" t="e">
        <f>8/P56</f>
        <v>#DIV/0!</v>
      </c>
      <c r="X56" s="27" t="e">
        <f>R56/10/J56</f>
        <v>#DIV/0!</v>
      </c>
    </row>
    <row r="57" spans="1:25" s="24" customFormat="1" x14ac:dyDescent="0.25">
      <c r="A57" s="19">
        <v>695</v>
      </c>
      <c r="B57" s="1" t="s">
        <v>1024</v>
      </c>
      <c r="C57" s="1" t="s">
        <v>834</v>
      </c>
      <c r="D57" s="1" t="str">
        <f>IF(B57="","zzz",LEFT(B57,2))</f>
        <v>GW</v>
      </c>
      <c r="E57" s="1">
        <v>6959</v>
      </c>
      <c r="F57" s="13">
        <v>1944</v>
      </c>
      <c r="G57" s="13">
        <v>1965</v>
      </c>
      <c r="H57" s="1">
        <f>IF(F57="","",SQRT(F57-1828))</f>
        <v>10.770329614269007</v>
      </c>
      <c r="I57" s="1">
        <v>2</v>
      </c>
      <c r="J57" s="1">
        <v>125</v>
      </c>
      <c r="K57" s="1">
        <v>0</v>
      </c>
      <c r="L57" s="1" t="s">
        <v>357</v>
      </c>
      <c r="M57" s="1" t="s">
        <v>357</v>
      </c>
      <c r="N57" s="1">
        <f>IF(L57="Steam",1,IF(L57="Electric",2,IF(L57="Diesel",4,IF(L57="Diesel-Electric",3,""))))</f>
        <v>1</v>
      </c>
      <c r="O57" s="1" t="s">
        <v>23</v>
      </c>
      <c r="P57" s="1" t="s">
        <v>1134</v>
      </c>
      <c r="Q57" s="1" t="s">
        <v>1134</v>
      </c>
      <c r="R57" s="1">
        <v>121</v>
      </c>
      <c r="S57" s="1"/>
      <c r="T57" s="1" t="str">
        <f>IF(L57="Wagon",(SQRT(SQRT(S57/27)))*10,IF(S57="","",SQRT(SQRT(S57/27))))</f>
        <v/>
      </c>
      <c r="U57" s="13" t="e">
        <f>IF(I57="","",(H57*SQRT(I57)*T57-(I57*2)+2)*0.985)</f>
        <v>#VALUE!</v>
      </c>
      <c r="V57" s="13" t="e">
        <f>IF(L57="Wagon",5*SQRT(H57),IF(L57="","",SQRT(Q57*J57*SQRT(S57))/(26)))</f>
        <v>#VALUE!</v>
      </c>
      <c r="W57" s="17" t="e">
        <f>8/P57</f>
        <v>#VALUE!</v>
      </c>
      <c r="X57" s="27">
        <f>R57/10/J57</f>
        <v>9.6799999999999997E-2</v>
      </c>
      <c r="Y57" s="12"/>
    </row>
    <row r="58" spans="1:25" x14ac:dyDescent="0.25">
      <c r="A58" s="18">
        <v>700</v>
      </c>
      <c r="B58" s="1" t="s">
        <v>29</v>
      </c>
      <c r="C58" s="1" t="s">
        <v>688</v>
      </c>
      <c r="D58" s="1" t="str">
        <f>IF(B58="","zzz",LEFT(B58,2))</f>
        <v>BR</v>
      </c>
      <c r="E58" s="1">
        <v>7</v>
      </c>
      <c r="F58" s="13">
        <v>1962</v>
      </c>
      <c r="G58" s="13">
        <v>1977</v>
      </c>
      <c r="H58" s="1">
        <f>IF(F58="","",SQRT(F58-1828))</f>
        <v>11.575836902790225</v>
      </c>
      <c r="I58" s="1">
        <v>1</v>
      </c>
      <c r="J58" s="1">
        <v>44</v>
      </c>
      <c r="K58" s="1">
        <v>0</v>
      </c>
      <c r="L58" s="1" t="s">
        <v>22</v>
      </c>
      <c r="M58" s="1" t="s">
        <v>22</v>
      </c>
      <c r="N58" s="1">
        <f>IF(L58="Steam",1,IF(L58="Electric",2,IF(L58="Diesel",4,IF(L58="Diesel-Electric",3,""))))</f>
        <v>4</v>
      </c>
      <c r="O58" s="1" t="s">
        <v>23</v>
      </c>
      <c r="P58" s="1">
        <v>27</v>
      </c>
      <c r="Q58" s="1">
        <v>27</v>
      </c>
      <c r="R58" s="1">
        <v>126</v>
      </c>
      <c r="S58" s="1">
        <v>275</v>
      </c>
      <c r="T58" s="1">
        <f>IF(L58="Wagon",(SQRT(SQRT(S58/27)))*10,IF(S58="","",SQRT(SQRT(S58/27))))</f>
        <v>1.786455622880436</v>
      </c>
      <c r="U58" s="13">
        <f>IF(I58="","",(H58*SQRT(I58)*T58-(I58*2)+2)*0.985)</f>
        <v>20.369523140668402</v>
      </c>
      <c r="V58" s="13">
        <f>IF(L58="Wagon",5*SQRT(H58),IF(L58="","",SQRT(Q58*J58*SQRT(S58))/(26)))</f>
        <v>5.3984371032602221</v>
      </c>
      <c r="W58" s="17">
        <f>8/P58</f>
        <v>0.29629629629629628</v>
      </c>
      <c r="X58" s="27">
        <f>R58/10/J58</f>
        <v>0.28636363636363638</v>
      </c>
    </row>
    <row r="59" spans="1:25" s="41" customFormat="1" x14ac:dyDescent="0.25">
      <c r="A59" s="20">
        <v>701</v>
      </c>
      <c r="B59" s="6" t="s">
        <v>1357</v>
      </c>
      <c r="C59" s="6" t="s">
        <v>948</v>
      </c>
      <c r="D59" s="6" t="str">
        <f>IF(B59="","zzz",LEFT(B59,2))</f>
        <v>BR</v>
      </c>
      <c r="E59" s="6" t="s">
        <v>349</v>
      </c>
      <c r="F59" s="7"/>
      <c r="G59" s="7"/>
      <c r="H59" s="6" t="str">
        <f>IF(F59="","",SQRT(F59-1828))</f>
        <v/>
      </c>
      <c r="I59" s="6">
        <v>1</v>
      </c>
      <c r="J59" s="6"/>
      <c r="K59" s="6"/>
      <c r="L59" s="6" t="s">
        <v>331</v>
      </c>
      <c r="M59" s="6" t="s">
        <v>331</v>
      </c>
      <c r="N59" s="6" t="str">
        <f>IF(L59="Steam",1,IF(L59="Electric",2,IF(L59="Diesel",4,IF(L59="Diesel-Electric",3,""))))</f>
        <v/>
      </c>
      <c r="O59" s="6"/>
      <c r="P59" s="6" t="s">
        <v>1134</v>
      </c>
      <c r="Q59" s="6" t="s">
        <v>1134</v>
      </c>
      <c r="R59" s="6"/>
      <c r="S59" s="6"/>
      <c r="T59" s="6">
        <f>IF(L59="Wagon",(SQRT(SQRT(S59/27)))*10,IF(S59="","",SQRT(SQRT(S59/27))))</f>
        <v>0</v>
      </c>
      <c r="U59" s="7" t="e">
        <f>IF(I59="","",(H59*SQRT(I59)*T59-(I59*2)+2)*0.985)</f>
        <v>#VALUE!</v>
      </c>
      <c r="V59" s="7" t="e">
        <f>IF(L59="Wagon",5*SQRT(H59),IF(L59="","",SQRT(Q59*J59*SQRT(S59))/(26)))</f>
        <v>#VALUE!</v>
      </c>
      <c r="W59" s="26" t="e">
        <f>8/P59</f>
        <v>#VALUE!</v>
      </c>
      <c r="X59" s="28" t="e">
        <f>R59/10/J59</f>
        <v>#DIV/0!</v>
      </c>
      <c r="Y59" s="12"/>
    </row>
    <row r="60" spans="1:25" x14ac:dyDescent="0.25">
      <c r="A60" s="19">
        <v>702</v>
      </c>
      <c r="B60" s="1" t="s">
        <v>612</v>
      </c>
      <c r="C60" s="1" t="s">
        <v>623</v>
      </c>
      <c r="D60" s="1" t="str">
        <f>IF(B60="","zzz",LEFT(B60,2))</f>
        <v>BR</v>
      </c>
      <c r="E60" s="1" t="s">
        <v>349</v>
      </c>
      <c r="F60" s="13">
        <v>1952</v>
      </c>
      <c r="G60" s="13" t="s">
        <v>31</v>
      </c>
      <c r="H60" s="1">
        <f>IF(F60="","",SQRT(F60-1828))</f>
        <v>11.135528725660043</v>
      </c>
      <c r="I60" s="1">
        <v>1</v>
      </c>
      <c r="J60" s="1">
        <v>36</v>
      </c>
      <c r="K60" s="1">
        <v>24</v>
      </c>
      <c r="L60" s="6" t="s">
        <v>331</v>
      </c>
      <c r="M60" s="6" t="s">
        <v>331</v>
      </c>
      <c r="N60" s="1" t="str">
        <f>IF(L60="Steam",1,IF(L60="Electric",2,IF(L60="Diesel",4,IF(L60="Diesel-Electric",3,""))))</f>
        <v/>
      </c>
      <c r="O60" s="1" t="s">
        <v>842</v>
      </c>
      <c r="P60" s="1">
        <v>100</v>
      </c>
      <c r="Q60" s="1">
        <v>100</v>
      </c>
      <c r="S60" s="1">
        <v>1</v>
      </c>
      <c r="T60" s="1">
        <f>IF(L60="Wagon",(SQRT(SQRT(S60/27)))*10,IF(S60="","",SQRT(SQRT(S60/27))))</f>
        <v>4.3869133765083088</v>
      </c>
      <c r="U60" s="13">
        <f>IF(I60="","",(H60*SQRT(I60)*T60-(I60*2)+2)*0.985)</f>
        <v>48.117840922274205</v>
      </c>
      <c r="V60" s="13">
        <f>IF(L60="Wagon",5*SQRT(H60),IF(L60="","",SQRT(Q60*J60*SQRT(S60))/(26)))</f>
        <v>16.684969827407571</v>
      </c>
      <c r="W60" s="17">
        <f>8/P60</f>
        <v>0.08</v>
      </c>
      <c r="X60" s="27">
        <f>R60/10/J60</f>
        <v>0</v>
      </c>
    </row>
    <row r="61" spans="1:25" x14ac:dyDescent="0.25">
      <c r="A61" s="19">
        <v>703</v>
      </c>
      <c r="B61" s="1" t="s">
        <v>613</v>
      </c>
      <c r="C61" s="1" t="s">
        <v>624</v>
      </c>
      <c r="D61" s="1" t="str">
        <f>IF(B61="","zzz",LEFT(B61,2))</f>
        <v>BR</v>
      </c>
      <c r="E61" s="1" t="s">
        <v>349</v>
      </c>
      <c r="F61" s="13">
        <v>1951</v>
      </c>
      <c r="G61" s="13" t="s">
        <v>31</v>
      </c>
      <c r="H61" s="1">
        <f>IF(F61="","",SQRT(F61-1828))</f>
        <v>11.090536506409418</v>
      </c>
      <c r="I61" s="1">
        <v>1</v>
      </c>
      <c r="J61" s="1">
        <v>36</v>
      </c>
      <c r="K61" s="1">
        <v>24</v>
      </c>
      <c r="L61" s="6" t="s">
        <v>331</v>
      </c>
      <c r="M61" s="6" t="s">
        <v>331</v>
      </c>
      <c r="N61" s="1" t="str">
        <f>IF(L61="Steam",1,IF(L61="Electric",2,IF(L61="Diesel",4,IF(L61="Diesel-Electric",3,""))))</f>
        <v/>
      </c>
      <c r="O61" s="1" t="s">
        <v>842</v>
      </c>
      <c r="P61" s="1">
        <v>100</v>
      </c>
      <c r="Q61" s="1">
        <v>100</v>
      </c>
      <c r="S61" s="1">
        <v>1</v>
      </c>
      <c r="T61" s="1">
        <f>IF(L61="Wagon",(SQRT(SQRT(S61/27)))*10,IF(S61="","",SQRT(SQRT(S61/27))))</f>
        <v>4.3869133765083088</v>
      </c>
      <c r="U61" s="13">
        <f>IF(I61="","",(H61*SQRT(I61)*T61-(I61*2)+2)*0.985)</f>
        <v>47.923424608331878</v>
      </c>
      <c r="V61" s="13">
        <f>IF(L61="Wagon",5*SQRT(H61),IF(L61="","",SQRT(Q61*J61*SQRT(S61))/(26)))</f>
        <v>16.651228563089134</v>
      </c>
      <c r="W61" s="17">
        <f>8/P61</f>
        <v>0.08</v>
      </c>
      <c r="X61" s="27">
        <f>R61/10/J61</f>
        <v>0</v>
      </c>
    </row>
    <row r="62" spans="1:25" x14ac:dyDescent="0.25">
      <c r="A62" s="18">
        <v>704</v>
      </c>
      <c r="B62" s="1" t="s">
        <v>614</v>
      </c>
      <c r="C62" s="1" t="s">
        <v>625</v>
      </c>
      <c r="D62" s="1" t="str">
        <f>IF(B62="","zzz",LEFT(B62,2))</f>
        <v>BR</v>
      </c>
      <c r="E62" s="1" t="s">
        <v>349</v>
      </c>
      <c r="F62" s="13">
        <v>1951</v>
      </c>
      <c r="G62" s="13" t="s">
        <v>31</v>
      </c>
      <c r="H62" s="1">
        <f>IF(F62="","",SQRT(F62-1828))</f>
        <v>11.090536506409418</v>
      </c>
      <c r="I62" s="1">
        <v>1</v>
      </c>
      <c r="J62" s="1">
        <v>32</v>
      </c>
      <c r="L62" s="6" t="s">
        <v>331</v>
      </c>
      <c r="M62" s="6" t="s">
        <v>331</v>
      </c>
      <c r="N62" s="1" t="str">
        <f>IF(L62="Steam",1,IF(L62="Electric",2,IF(L62="Diesel",4,IF(L62="Diesel-Electric",3,""))))</f>
        <v/>
      </c>
      <c r="O62" s="1" t="s">
        <v>1402</v>
      </c>
      <c r="P62" s="1">
        <v>100</v>
      </c>
      <c r="Q62" s="1">
        <v>100</v>
      </c>
      <c r="S62" s="1">
        <v>1</v>
      </c>
      <c r="T62" s="1">
        <f>IF(L62="Wagon",(SQRT(SQRT(S62/27)))*10,IF(S62="","",SQRT(SQRT(S62/27))))</f>
        <v>4.3869133765083088</v>
      </c>
      <c r="U62" s="13">
        <f>IF(I62="","",(H62*SQRT(I62)*T62-(I62*2)+2)*0.985)</f>
        <v>47.923424608331878</v>
      </c>
      <c r="V62" s="13">
        <f>IF(L62="Wagon",5*SQRT(H62),IF(L62="","",SQRT(Q62*J62*SQRT(S62))/(26)))</f>
        <v>16.651228563089134</v>
      </c>
      <c r="W62" s="17">
        <f>8/P62</f>
        <v>0.08</v>
      </c>
      <c r="X62" s="27">
        <f>R62/10/J62</f>
        <v>0</v>
      </c>
    </row>
    <row r="63" spans="1:25" x14ac:dyDescent="0.25">
      <c r="A63" s="19">
        <v>705</v>
      </c>
      <c r="B63" s="1" t="s">
        <v>615</v>
      </c>
      <c r="C63" s="1" t="s">
        <v>626</v>
      </c>
      <c r="D63" s="1" t="str">
        <f>IF(B63="","zzz",LEFT(B63,2))</f>
        <v>BR</v>
      </c>
      <c r="E63" s="1" t="s">
        <v>349</v>
      </c>
      <c r="F63" s="13">
        <v>1951</v>
      </c>
      <c r="G63" s="13" t="s">
        <v>31</v>
      </c>
      <c r="H63" s="1">
        <f>IF(F63="","",SQRT(F63-1828))</f>
        <v>11.090536506409418</v>
      </c>
      <c r="I63" s="1">
        <v>1</v>
      </c>
      <c r="J63" s="1">
        <v>36</v>
      </c>
      <c r="K63" s="1">
        <v>32</v>
      </c>
      <c r="L63" s="6" t="s">
        <v>331</v>
      </c>
      <c r="M63" s="6" t="s">
        <v>331</v>
      </c>
      <c r="N63" s="1" t="str">
        <f>IF(L63="Steam",1,IF(L63="Electric",2,IF(L63="Diesel",4,IF(L63="Diesel-Electric",3,""))))</f>
        <v/>
      </c>
      <c r="O63" s="1" t="s">
        <v>842</v>
      </c>
      <c r="P63" s="1">
        <v>100</v>
      </c>
      <c r="Q63" s="1">
        <v>100</v>
      </c>
      <c r="S63" s="1">
        <v>1</v>
      </c>
      <c r="T63" s="1">
        <f>IF(L63="Wagon",(SQRT(SQRT(S63/27)))*10,IF(S63="","",SQRT(SQRT(S63/27))))</f>
        <v>4.3869133765083088</v>
      </c>
      <c r="U63" s="13">
        <f>IF(I63="","",(H63*SQRT(I63)*T63-(I63*2)+2)*0.985)</f>
        <v>47.923424608331878</v>
      </c>
      <c r="V63" s="13">
        <f>IF(L63="Wagon",5*SQRT(H63),IF(L63="","",SQRT(Q63*J63*SQRT(S63))/(26)))</f>
        <v>16.651228563089134</v>
      </c>
      <c r="W63" s="17">
        <f>8/P63</f>
        <v>0.08</v>
      </c>
      <c r="X63" s="27">
        <f>R63/10/J63</f>
        <v>0</v>
      </c>
    </row>
    <row r="64" spans="1:25" x14ac:dyDescent="0.25">
      <c r="A64" s="19">
        <v>706</v>
      </c>
      <c r="B64" s="1" t="s">
        <v>616</v>
      </c>
      <c r="C64" s="1" t="s">
        <v>627</v>
      </c>
      <c r="D64" s="1" t="str">
        <f>IF(B64="","zzz",LEFT(B64,2))</f>
        <v>BR</v>
      </c>
      <c r="E64" s="1" t="s">
        <v>349</v>
      </c>
      <c r="F64" s="13">
        <v>1955</v>
      </c>
      <c r="G64" s="13" t="s">
        <v>31</v>
      </c>
      <c r="H64" s="1">
        <f>IF(F64="","",SQRT(F64-1828))</f>
        <v>11.269427669584644</v>
      </c>
      <c r="I64" s="1">
        <v>1</v>
      </c>
      <c r="J64" s="1">
        <v>34</v>
      </c>
      <c r="K64" s="1">
        <v>39</v>
      </c>
      <c r="L64" s="6" t="s">
        <v>331</v>
      </c>
      <c r="M64" s="6" t="s">
        <v>331</v>
      </c>
      <c r="N64" s="1" t="str">
        <f>IF(L64="Steam",1,IF(L64="Electric",2,IF(L64="Diesel",4,IF(L64="Diesel-Electric",3,""))))</f>
        <v/>
      </c>
      <c r="O64" s="1" t="s">
        <v>842</v>
      </c>
      <c r="P64" s="1">
        <v>100</v>
      </c>
      <c r="Q64" s="1">
        <v>100</v>
      </c>
      <c r="S64" s="1">
        <v>1</v>
      </c>
      <c r="T64" s="1">
        <f>IF(L64="Wagon",(SQRT(SQRT(S64/27)))*10,IF(S64="","",SQRT(SQRT(S64/27))))</f>
        <v>4.3869133765083088</v>
      </c>
      <c r="U64" s="13">
        <f>IF(I64="","",(H64*SQRT(I64)*T64-(I64*2)+2)*0.985)</f>
        <v>48.69643294445433</v>
      </c>
      <c r="V64" s="13">
        <f>IF(L64="Wagon",5*SQRT(H64),IF(L64="","",SQRT(Q64*J64*SQRT(S64))/(26)))</f>
        <v>16.784984114964661</v>
      </c>
      <c r="W64" s="17">
        <f>8/P64</f>
        <v>0.08</v>
      </c>
      <c r="X64" s="27">
        <f>R64/10/J64</f>
        <v>0</v>
      </c>
    </row>
    <row r="65" spans="1:25" x14ac:dyDescent="0.25">
      <c r="A65" s="18">
        <v>707</v>
      </c>
      <c r="B65" s="1" t="s">
        <v>617</v>
      </c>
      <c r="C65" s="1" t="s">
        <v>1057</v>
      </c>
      <c r="D65" s="1" t="str">
        <f>IF(B65="","zzz",LEFT(B65,2))</f>
        <v>BR</v>
      </c>
      <c r="E65" s="1" t="s">
        <v>349</v>
      </c>
      <c r="F65" s="13">
        <v>1952</v>
      </c>
      <c r="G65" s="13" t="s">
        <v>31</v>
      </c>
      <c r="H65" s="1">
        <f>IF(F65="","",SQRT(F65-1828))</f>
        <v>11.135528725660043</v>
      </c>
      <c r="I65" s="1">
        <v>1</v>
      </c>
      <c r="J65" s="1">
        <v>35</v>
      </c>
      <c r="K65" s="1">
        <v>31</v>
      </c>
      <c r="L65" s="6" t="s">
        <v>331</v>
      </c>
      <c r="M65" s="6" t="s">
        <v>331</v>
      </c>
      <c r="N65" s="1" t="str">
        <f>IF(L65="Steam",1,IF(L65="Electric",2,IF(L65="Diesel",4,IF(L65="Diesel-Electric",3,""))))</f>
        <v/>
      </c>
      <c r="O65" s="1" t="s">
        <v>842</v>
      </c>
      <c r="P65" s="1">
        <v>100</v>
      </c>
      <c r="Q65" s="1">
        <v>100</v>
      </c>
      <c r="S65" s="1">
        <v>1</v>
      </c>
      <c r="T65" s="1">
        <f>IF(L65="Wagon",(SQRT(SQRT(S65/27)))*10,IF(S65="","",SQRT(SQRT(S65/27))))</f>
        <v>4.3869133765083088</v>
      </c>
      <c r="U65" s="13">
        <f>IF(I65="","",(H65*SQRT(I65)*T65-(I65*2)+2)*0.985)</f>
        <v>48.117840922274205</v>
      </c>
      <c r="V65" s="13">
        <f>IF(L65="Wagon",5*SQRT(H65),IF(L65="","",SQRT(Q65*J65*SQRT(S65))/(26)))</f>
        <v>16.684969827407571</v>
      </c>
      <c r="W65" s="17">
        <f>8/P65</f>
        <v>0.08</v>
      </c>
      <c r="X65" s="27">
        <f>R65/10/J65</f>
        <v>0</v>
      </c>
    </row>
    <row r="66" spans="1:25" x14ac:dyDescent="0.25">
      <c r="A66" s="19">
        <v>708</v>
      </c>
      <c r="B66" s="1" t="s">
        <v>618</v>
      </c>
      <c r="C66" s="1" t="s">
        <v>628</v>
      </c>
      <c r="D66" s="1" t="str">
        <f>IF(B66="","zzz",LEFT(B66,2))</f>
        <v>BR</v>
      </c>
      <c r="E66" s="1" t="s">
        <v>349</v>
      </c>
      <c r="F66" s="13">
        <v>1952</v>
      </c>
      <c r="G66" s="13" t="s">
        <v>31</v>
      </c>
      <c r="H66" s="1">
        <f>IF(F66="","",SQRT(F66-1828))</f>
        <v>11.135528725660043</v>
      </c>
      <c r="I66" s="1">
        <v>1</v>
      </c>
      <c r="J66" s="1">
        <v>32</v>
      </c>
      <c r="K66" s="1">
        <v>48</v>
      </c>
      <c r="L66" s="6" t="s">
        <v>331</v>
      </c>
      <c r="M66" s="6" t="s">
        <v>331</v>
      </c>
      <c r="N66" s="1" t="str">
        <f>IF(L66="Steam",1,IF(L66="Electric",2,IF(L66="Diesel",4,IF(L66="Diesel-Electric",3,""))))</f>
        <v/>
      </c>
      <c r="O66" s="1" t="s">
        <v>842</v>
      </c>
      <c r="P66" s="1">
        <v>100</v>
      </c>
      <c r="Q66" s="1">
        <v>100</v>
      </c>
      <c r="S66" s="1">
        <v>1</v>
      </c>
      <c r="T66" s="1">
        <f>IF(L66="Wagon",(SQRT(SQRT(S66/27)))*10,IF(S66="","",SQRT(SQRT(S66/27))))</f>
        <v>4.3869133765083088</v>
      </c>
      <c r="U66" s="13">
        <f>IF(I66="","",(H66*SQRT(I66)*T66-(I66*2)+2)*0.985)</f>
        <v>48.117840922274205</v>
      </c>
      <c r="V66" s="13">
        <f>IF(L66="Wagon",5*SQRT(H66),IF(L66="","",SQRT(Q66*J66*SQRT(S66))/(26)))</f>
        <v>16.684969827407571</v>
      </c>
      <c r="W66" s="17">
        <f>8/P66</f>
        <v>0.08</v>
      </c>
      <c r="X66" s="27">
        <f>R66/10/J66</f>
        <v>0</v>
      </c>
    </row>
    <row r="67" spans="1:25" x14ac:dyDescent="0.25">
      <c r="A67" s="18">
        <v>709</v>
      </c>
      <c r="B67" s="1" t="s">
        <v>619</v>
      </c>
      <c r="C67" s="1" t="s">
        <v>629</v>
      </c>
      <c r="D67" s="1" t="str">
        <f>IF(B67="","zzz",LEFT(B67,2))</f>
        <v>BR</v>
      </c>
      <c r="E67" s="1" t="s">
        <v>349</v>
      </c>
      <c r="F67" s="13">
        <v>1951</v>
      </c>
      <c r="G67" s="13" t="s">
        <v>31</v>
      </c>
      <c r="H67" s="1">
        <f>IF(F67="","",SQRT(F67-1828))</f>
        <v>11.090536506409418</v>
      </c>
      <c r="I67" s="1">
        <v>1</v>
      </c>
      <c r="J67" s="1">
        <v>32</v>
      </c>
      <c r="K67" s="1">
        <v>42</v>
      </c>
      <c r="L67" s="6" t="s">
        <v>331</v>
      </c>
      <c r="M67" s="6" t="s">
        <v>331</v>
      </c>
      <c r="N67" s="1" t="str">
        <f>IF(L67="Steam",1,IF(L67="Electric",2,IF(L67="Diesel",4,IF(L67="Diesel-Electric",3,""))))</f>
        <v/>
      </c>
      <c r="O67" s="1" t="s">
        <v>842</v>
      </c>
      <c r="P67" s="1">
        <v>100</v>
      </c>
      <c r="Q67" s="1">
        <v>100</v>
      </c>
      <c r="S67" s="1">
        <v>1</v>
      </c>
      <c r="T67" s="1">
        <f>IF(L67="Wagon",(SQRT(SQRT(S67/27)))*10,IF(S67="","",SQRT(SQRT(S67/27))))</f>
        <v>4.3869133765083088</v>
      </c>
      <c r="U67" s="13">
        <f>IF(I67="","",(H67*SQRT(I67)*T67-(I67*2)+2)*0.985)</f>
        <v>47.923424608331878</v>
      </c>
      <c r="V67" s="13">
        <f>IF(L67="Wagon",5*SQRT(H67),IF(L67="","",SQRT(Q67*J67*SQRT(S67))/(26)))</f>
        <v>16.651228563089134</v>
      </c>
      <c r="W67" s="17">
        <f>8/P67</f>
        <v>0.08</v>
      </c>
      <c r="X67" s="27">
        <f>R67/10/J67</f>
        <v>0</v>
      </c>
    </row>
    <row r="68" spans="1:25" x14ac:dyDescent="0.25">
      <c r="A68" s="19">
        <v>710</v>
      </c>
      <c r="B68" s="1" t="s">
        <v>620</v>
      </c>
      <c r="C68" s="1" t="s">
        <v>630</v>
      </c>
      <c r="D68" s="1" t="str">
        <f>IF(B68="","zzz",LEFT(B68,2))</f>
        <v>BR</v>
      </c>
      <c r="E68" s="1" t="s">
        <v>349</v>
      </c>
      <c r="F68" s="13">
        <v>1951</v>
      </c>
      <c r="G68" s="13" t="s">
        <v>31</v>
      </c>
      <c r="H68" s="1">
        <f>IF(F68="","",SQRT(F68-1828))</f>
        <v>11.090536506409418</v>
      </c>
      <c r="I68" s="1">
        <v>1</v>
      </c>
      <c r="J68" s="1">
        <v>33</v>
      </c>
      <c r="K68" s="1">
        <v>42</v>
      </c>
      <c r="L68" s="6" t="s">
        <v>331</v>
      </c>
      <c r="M68" s="6" t="s">
        <v>331</v>
      </c>
      <c r="N68" s="1" t="str">
        <f>IF(L68="Steam",1,IF(L68="Electric",2,IF(L68="Diesel",4,IF(L68="Diesel-Electric",3,""))))</f>
        <v/>
      </c>
      <c r="O68" s="1" t="s">
        <v>842</v>
      </c>
      <c r="P68" s="1">
        <v>100</v>
      </c>
      <c r="Q68" s="1">
        <v>100</v>
      </c>
      <c r="S68" s="1">
        <v>1</v>
      </c>
      <c r="T68" s="1">
        <f>IF(L68="Wagon",(SQRT(SQRT(S68/27)))*10,IF(S68="","",SQRT(SQRT(S68/27))))</f>
        <v>4.3869133765083088</v>
      </c>
      <c r="U68" s="13">
        <f>IF(I68="","",(H68*SQRT(I68)*T68-(I68*2)+2)*0.985)</f>
        <v>47.923424608331878</v>
      </c>
      <c r="V68" s="13">
        <f>IF(L68="Wagon",5*SQRT(H68),IF(L68="","",SQRT(Q68*J68*SQRT(S68))/(26)))</f>
        <v>16.651228563089134</v>
      </c>
      <c r="W68" s="17">
        <f>8/P68</f>
        <v>0.08</v>
      </c>
      <c r="X68" s="27">
        <f>R68/10/J68</f>
        <v>0</v>
      </c>
    </row>
    <row r="69" spans="1:25" s="24" customFormat="1" x14ac:dyDescent="0.25">
      <c r="A69" s="19">
        <v>711</v>
      </c>
      <c r="B69" s="1" t="s">
        <v>637</v>
      </c>
      <c r="C69" s="1" t="s">
        <v>638</v>
      </c>
      <c r="D69" s="1" t="str">
        <f>IF(B69="","zzz",LEFT(B69,2))</f>
        <v>BR</v>
      </c>
      <c r="E69" s="1" t="s">
        <v>349</v>
      </c>
      <c r="F69" s="13"/>
      <c r="G69" s="13"/>
      <c r="H69" s="1" t="str">
        <f>IF(F69="","",SQRT(F69-1828))</f>
        <v/>
      </c>
      <c r="I69" s="1">
        <v>1</v>
      </c>
      <c r="J69" s="1"/>
      <c r="K69" s="1"/>
      <c r="L69" s="6" t="s">
        <v>331</v>
      </c>
      <c r="M69" s="6" t="s">
        <v>331</v>
      </c>
      <c r="N69" s="1"/>
      <c r="O69" s="1" t="s">
        <v>842</v>
      </c>
      <c r="P69" s="1">
        <v>100</v>
      </c>
      <c r="Q69" s="1">
        <v>100</v>
      </c>
      <c r="R69" s="1"/>
      <c r="S69" s="1">
        <v>1</v>
      </c>
      <c r="T69" s="1">
        <f>IF(L69="Wagon",(SQRT(SQRT(S69/27)))*10,IF(S69="","",SQRT(SQRT(S69/27))))</f>
        <v>4.3869133765083088</v>
      </c>
      <c r="U69" s="13" t="e">
        <f>IF(I69="","",(H69*SQRT(I69)*T69-(I69*2)+2)*0.985)</f>
        <v>#VALUE!</v>
      </c>
      <c r="V69" s="13" t="e">
        <f>IF(L69="Wagon",5*SQRT(H69),IF(L69="","",SQRT(Q69*J69*SQRT(S69))/(26)))</f>
        <v>#VALUE!</v>
      </c>
      <c r="W69" s="17">
        <f>8/P69</f>
        <v>0.08</v>
      </c>
      <c r="X69" s="27" t="e">
        <f>R69/10/J69</f>
        <v>#DIV/0!</v>
      </c>
      <c r="Y69" s="12"/>
    </row>
    <row r="70" spans="1:25" x14ac:dyDescent="0.25">
      <c r="A70" s="19">
        <v>712</v>
      </c>
      <c r="B70" s="1" t="s">
        <v>632</v>
      </c>
      <c r="C70" s="1" t="s">
        <v>633</v>
      </c>
      <c r="D70" s="1" t="str">
        <f>IF(B70="","zzz",LEFT(B70,2))</f>
        <v>BR</v>
      </c>
      <c r="E70" s="1" t="s">
        <v>349</v>
      </c>
      <c r="F70" s="13">
        <v>1951</v>
      </c>
      <c r="G70" s="13" t="s">
        <v>31</v>
      </c>
      <c r="H70" s="1">
        <f>IF(F70="","",SQRT(F70-1828))</f>
        <v>11.090536506409418</v>
      </c>
      <c r="I70" s="1">
        <v>1</v>
      </c>
      <c r="J70" s="1">
        <v>36</v>
      </c>
      <c r="K70" s="1">
        <v>0</v>
      </c>
      <c r="L70" s="6" t="s">
        <v>331</v>
      </c>
      <c r="M70" s="6" t="s">
        <v>331</v>
      </c>
      <c r="N70" s="1" t="str">
        <f>IF(L70="Steam",1,IF(L70="Electric",2,IF(L70="Diesel",4,IF(L70="Diesel-Electric",3,""))))</f>
        <v/>
      </c>
      <c r="O70" s="1" t="s">
        <v>842</v>
      </c>
      <c r="P70" s="1">
        <v>100</v>
      </c>
      <c r="Q70" s="1">
        <v>100</v>
      </c>
      <c r="S70" s="1">
        <v>1</v>
      </c>
      <c r="T70" s="1">
        <f>IF(L70="Wagon",(SQRT(SQRT(S70/27)))*10,IF(S70="","",SQRT(SQRT(S70/27))))</f>
        <v>4.3869133765083088</v>
      </c>
      <c r="U70" s="13">
        <f>IF(I70="","",(H70*SQRT(I70)*T70-(I70*2)+2)*0.985)</f>
        <v>47.923424608331878</v>
      </c>
      <c r="V70" s="13">
        <f>IF(L70="Wagon",5*SQRT(H70),IF(L70="","",SQRT(Q70*J70*SQRT(S70))/(26)))</f>
        <v>16.651228563089134</v>
      </c>
      <c r="W70" s="17">
        <f>8/P70</f>
        <v>0.08</v>
      </c>
      <c r="X70" s="27">
        <f>R70/10/J70</f>
        <v>0</v>
      </c>
    </row>
    <row r="71" spans="1:25" x14ac:dyDescent="0.25">
      <c r="A71" s="18">
        <v>713</v>
      </c>
      <c r="B71" s="1" t="s">
        <v>635</v>
      </c>
      <c r="C71" s="1" t="s">
        <v>636</v>
      </c>
      <c r="D71" s="1" t="str">
        <f>IF(B71="","zzz",LEFT(B71,2))</f>
        <v>BR</v>
      </c>
      <c r="E71" s="1" t="s">
        <v>349</v>
      </c>
      <c r="H71" s="1" t="str">
        <f>IF(F71="","",SQRT(F71-1828))</f>
        <v/>
      </c>
      <c r="I71" s="1">
        <v>1</v>
      </c>
      <c r="L71" s="6" t="s">
        <v>331</v>
      </c>
      <c r="M71" s="6" t="s">
        <v>331</v>
      </c>
      <c r="O71" s="1" t="s">
        <v>842</v>
      </c>
      <c r="P71" s="1">
        <v>100</v>
      </c>
      <c r="Q71" s="1">
        <v>100</v>
      </c>
      <c r="S71" s="1">
        <v>1</v>
      </c>
      <c r="T71" s="1">
        <f>IF(L71="Wagon",(SQRT(SQRT(S71/27)))*10,IF(S71="","",SQRT(SQRT(S71/27))))</f>
        <v>4.3869133765083088</v>
      </c>
      <c r="U71" s="13" t="e">
        <f>IF(I71="","",(H71*SQRT(I71)*T71-(I71*2)+2)*0.985)</f>
        <v>#VALUE!</v>
      </c>
      <c r="V71" s="13" t="e">
        <f>IF(L71="Wagon",5*SQRT(H71),IF(L71="","",SQRT(Q71*J71*SQRT(S71))/(26)))</f>
        <v>#VALUE!</v>
      </c>
      <c r="W71" s="17">
        <f>8/P71</f>
        <v>0.08</v>
      </c>
      <c r="X71" s="27" t="e">
        <f>R71/10/J71</f>
        <v>#DIV/0!</v>
      </c>
    </row>
    <row r="72" spans="1:25" x14ac:dyDescent="0.25">
      <c r="A72" s="19">
        <v>714</v>
      </c>
      <c r="B72" s="1" t="s">
        <v>621</v>
      </c>
      <c r="C72" s="1" t="s">
        <v>631</v>
      </c>
      <c r="D72" s="1" t="str">
        <f>IF(B72="","zzz",LEFT(B72,2))</f>
        <v>BR</v>
      </c>
      <c r="E72" s="1" t="s">
        <v>349</v>
      </c>
      <c r="F72" s="13">
        <v>1957</v>
      </c>
      <c r="G72" s="13" t="s">
        <v>31</v>
      </c>
      <c r="H72" s="1">
        <f>IF(F72="","",SQRT(F72-1828))</f>
        <v>11.357816691600547</v>
      </c>
      <c r="I72" s="1">
        <v>1</v>
      </c>
      <c r="J72" s="1">
        <v>35</v>
      </c>
      <c r="K72" s="1">
        <v>44</v>
      </c>
      <c r="L72" s="6" t="s">
        <v>331</v>
      </c>
      <c r="M72" s="6" t="s">
        <v>331</v>
      </c>
      <c r="N72" s="1" t="str">
        <f>IF(L72="Steam",1,IF(L72="Electric",2,IF(L72="Diesel",4,IF(L72="Diesel-Electric",3,""))))</f>
        <v/>
      </c>
      <c r="O72" s="1" t="s">
        <v>842</v>
      </c>
      <c r="P72" s="1">
        <v>100</v>
      </c>
      <c r="Q72" s="1">
        <v>100</v>
      </c>
      <c r="S72" s="1">
        <v>1</v>
      </c>
      <c r="T72" s="1">
        <f>IF(L72="Wagon",(SQRT(SQRT(S72/27)))*10,IF(S72="","",SQRT(SQRT(S72/27))))</f>
        <v>4.3869133765083088</v>
      </c>
      <c r="U72" s="13">
        <f>IF(I72="","",(H72*SQRT(I72)*T72-(I72*2)+2)*0.985)</f>
        <v>49.07837160272711</v>
      </c>
      <c r="V72" s="13">
        <f>IF(L72="Wagon",5*SQRT(H72),IF(L72="","",SQRT(Q72*J72*SQRT(S72))/(26)))</f>
        <v>16.850680024557278</v>
      </c>
      <c r="W72" s="17">
        <f>8/P72</f>
        <v>0.08</v>
      </c>
      <c r="X72" s="27">
        <f>R72/10/J72</f>
        <v>0</v>
      </c>
    </row>
    <row r="73" spans="1:25" x14ac:dyDescent="0.25">
      <c r="A73" s="19">
        <v>715</v>
      </c>
      <c r="B73" s="1" t="s">
        <v>639</v>
      </c>
      <c r="C73" s="1" t="s">
        <v>647</v>
      </c>
      <c r="D73" s="1" t="str">
        <f>IF(B73="","zzz",LEFT(B73,2))</f>
        <v>BR</v>
      </c>
      <c r="E73" s="1" t="s">
        <v>349</v>
      </c>
      <c r="H73" s="1" t="str">
        <f>IF(F73="","",SQRT(F73-1828))</f>
        <v/>
      </c>
      <c r="I73" s="1">
        <v>1</v>
      </c>
      <c r="L73" s="6" t="s">
        <v>331</v>
      </c>
      <c r="M73" s="6" t="s">
        <v>331</v>
      </c>
      <c r="O73" s="1" t="s">
        <v>842</v>
      </c>
      <c r="P73" s="1">
        <v>100</v>
      </c>
      <c r="Q73" s="1">
        <v>100</v>
      </c>
      <c r="S73" s="1">
        <v>1</v>
      </c>
      <c r="T73" s="1">
        <f>IF(L73="Wagon",(SQRT(SQRT(S73/27)))*10,IF(S73="","",SQRT(SQRT(S73/27))))</f>
        <v>4.3869133765083088</v>
      </c>
      <c r="U73" s="13" t="e">
        <f>IF(I73="","",(H73*SQRT(I73)*T73-(I73*2)+2)*0.985)</f>
        <v>#VALUE!</v>
      </c>
      <c r="V73" s="13" t="e">
        <f>IF(L73="Wagon",5*SQRT(H73),IF(L73="","",SQRT(Q73*J73*SQRT(S73))/(26)))</f>
        <v>#VALUE!</v>
      </c>
      <c r="W73" s="17">
        <f>8/P73</f>
        <v>0.08</v>
      </c>
      <c r="X73" s="27" t="e">
        <f>R73/10/J73</f>
        <v>#DIV/0!</v>
      </c>
    </row>
    <row r="74" spans="1:25" x14ac:dyDescent="0.25">
      <c r="A74" s="49">
        <v>716</v>
      </c>
      <c r="B74" s="9" t="s">
        <v>546</v>
      </c>
      <c r="C74" s="9" t="s">
        <v>1393</v>
      </c>
      <c r="D74" s="9" t="str">
        <f>IF(B74="","zzz",LEFT(B74,2))</f>
        <v>BR</v>
      </c>
      <c r="E74" s="9" t="s">
        <v>349</v>
      </c>
      <c r="F74" s="23">
        <v>1951</v>
      </c>
      <c r="G74" s="23" t="s">
        <v>31</v>
      </c>
      <c r="H74" s="9">
        <f>IF(F74="","",SQRT(F74-1828))</f>
        <v>11.090536506409418</v>
      </c>
      <c r="I74" s="9">
        <v>1</v>
      </c>
      <c r="J74" s="9">
        <v>32</v>
      </c>
      <c r="K74" s="9">
        <v>64</v>
      </c>
      <c r="L74" s="9" t="s">
        <v>331</v>
      </c>
      <c r="M74" s="9" t="s">
        <v>331</v>
      </c>
      <c r="N74" s="9" t="str">
        <f>IF(L74="Steam",1,IF(L74="Electric",2,IF(L74="Diesel",4,IF(L74="Diesel-Electric",3,""))))</f>
        <v/>
      </c>
      <c r="O74" s="9" t="s">
        <v>842</v>
      </c>
      <c r="P74" s="9">
        <v>100</v>
      </c>
      <c r="Q74" s="9">
        <v>100</v>
      </c>
      <c r="R74" s="9"/>
      <c r="S74" s="9">
        <v>1</v>
      </c>
      <c r="T74" s="9">
        <f>IF(L74="Wagon",(SQRT(SQRT(S74/27)))*10,IF(S74="","",SQRT(SQRT(S74/27))))</f>
        <v>4.3869133765083088</v>
      </c>
      <c r="U74" s="23">
        <f>IF(I74="","",(H74*SQRT(I74)*T74-(I74*2)+2)*0.985)</f>
        <v>47.923424608331878</v>
      </c>
      <c r="V74" s="23">
        <f>IF(L74="Wagon",5*SQRT(H74),IF(L74="","",SQRT(Q74*J74*SQRT(S74))/(26)))</f>
        <v>16.651228563089134</v>
      </c>
      <c r="W74" s="25">
        <f>8/P74</f>
        <v>0.08</v>
      </c>
      <c r="X74" s="29">
        <f>R74/10/J74</f>
        <v>0</v>
      </c>
    </row>
    <row r="75" spans="1:25" x14ac:dyDescent="0.25">
      <c r="A75" s="19">
        <v>717</v>
      </c>
      <c r="B75" s="1" t="s">
        <v>640</v>
      </c>
      <c r="C75" s="1" t="s">
        <v>648</v>
      </c>
      <c r="D75" s="1" t="str">
        <f>IF(B75="","zzz",LEFT(B75,2))</f>
        <v>BR</v>
      </c>
      <c r="E75" s="1" t="s">
        <v>349</v>
      </c>
      <c r="F75" s="13">
        <v>1957</v>
      </c>
      <c r="H75" s="1">
        <f>IF(F75="","",SQRT(F75-1828))</f>
        <v>11.357816691600547</v>
      </c>
      <c r="I75" s="1">
        <v>1</v>
      </c>
      <c r="K75" s="1">
        <v>17</v>
      </c>
      <c r="L75" s="6" t="s">
        <v>331</v>
      </c>
      <c r="M75" s="6" t="s">
        <v>331</v>
      </c>
      <c r="O75" s="1" t="s">
        <v>842</v>
      </c>
      <c r="P75" s="1">
        <v>100</v>
      </c>
      <c r="Q75" s="1">
        <v>100</v>
      </c>
      <c r="S75" s="1">
        <v>1</v>
      </c>
      <c r="T75" s="1">
        <f>IF(L75="Wagon",(SQRT(SQRT(S75/27)))*10,IF(S75="","",SQRT(SQRT(S75/27))))</f>
        <v>4.3869133765083088</v>
      </c>
      <c r="U75" s="13">
        <f>IF(I75="","",(H75*SQRT(I75)*T75-(I75*2)+2)*0.985)</f>
        <v>49.07837160272711</v>
      </c>
      <c r="V75" s="13">
        <f>IF(L75="Wagon",5*SQRT(H75),IF(L75="","",SQRT(Q75*J75*SQRT(S75))/(26)))</f>
        <v>16.850680024557278</v>
      </c>
      <c r="W75" s="17">
        <f>8/P75</f>
        <v>0.08</v>
      </c>
      <c r="X75" s="27" t="e">
        <f>R75/10/J75</f>
        <v>#DIV/0!</v>
      </c>
    </row>
    <row r="76" spans="1:25" x14ac:dyDescent="0.25">
      <c r="A76" s="19">
        <v>718</v>
      </c>
      <c r="B76" s="1" t="s">
        <v>641</v>
      </c>
      <c r="C76" s="1" t="s">
        <v>649</v>
      </c>
      <c r="D76" s="1" t="str">
        <f>IF(B76="","zzz",LEFT(B76,2))</f>
        <v>BR</v>
      </c>
      <c r="E76" s="1" t="s">
        <v>349</v>
      </c>
      <c r="F76" s="13">
        <v>1957</v>
      </c>
      <c r="H76" s="1">
        <f>IF(F76="","",SQRT(F76-1828))</f>
        <v>11.357816691600547</v>
      </c>
      <c r="I76" s="1">
        <v>1</v>
      </c>
      <c r="L76" s="6" t="s">
        <v>331</v>
      </c>
      <c r="M76" s="6" t="s">
        <v>331</v>
      </c>
      <c r="O76" s="1" t="s">
        <v>842</v>
      </c>
      <c r="P76" s="1">
        <v>100</v>
      </c>
      <c r="Q76" s="1">
        <v>100</v>
      </c>
      <c r="S76" s="1">
        <v>1</v>
      </c>
      <c r="T76" s="1">
        <f>IF(L76="Wagon",(SQRT(SQRT(S76/27)))*10,IF(S76="","",SQRT(SQRT(S76/27))))</f>
        <v>4.3869133765083088</v>
      </c>
      <c r="U76" s="13">
        <f>IF(I76="","",(H76*SQRT(I76)*T76-(I76*2)+2)*0.985)</f>
        <v>49.07837160272711</v>
      </c>
      <c r="V76" s="13">
        <f>IF(L76="Wagon",5*SQRT(H76),IF(L76="","",SQRT(Q76*J76*SQRT(S76))/(26)))</f>
        <v>16.850680024557278</v>
      </c>
      <c r="W76" s="17">
        <f>8/P76</f>
        <v>0.08</v>
      </c>
      <c r="X76" s="27" t="e">
        <f>R76/10/J76</f>
        <v>#DIV/0!</v>
      </c>
    </row>
    <row r="77" spans="1:25" s="8" customFormat="1" x14ac:dyDescent="0.25">
      <c r="A77" s="19">
        <v>719</v>
      </c>
      <c r="B77" s="1" t="s">
        <v>643</v>
      </c>
      <c r="C77" s="1" t="s">
        <v>650</v>
      </c>
      <c r="D77" s="1" t="str">
        <f>IF(B77="","zzz",LEFT(B77,2))</f>
        <v>BR</v>
      </c>
      <c r="E77" s="1" t="s">
        <v>349</v>
      </c>
      <c r="F77" s="13">
        <v>1957</v>
      </c>
      <c r="G77" s="13"/>
      <c r="H77" s="1">
        <f>IF(F77="","",SQRT(F77-1828))</f>
        <v>11.357816691600547</v>
      </c>
      <c r="I77" s="1">
        <v>1</v>
      </c>
      <c r="J77" s="1"/>
      <c r="K77" s="1">
        <v>11</v>
      </c>
      <c r="L77" s="6" t="s">
        <v>331</v>
      </c>
      <c r="M77" s="6" t="s">
        <v>331</v>
      </c>
      <c r="N77" s="1"/>
      <c r="O77" s="1" t="s">
        <v>842</v>
      </c>
      <c r="P77" s="1">
        <v>100</v>
      </c>
      <c r="Q77" s="1">
        <v>100</v>
      </c>
      <c r="R77" s="1"/>
      <c r="S77" s="1">
        <v>1</v>
      </c>
      <c r="T77" s="1">
        <f>IF(L77="Wagon",(SQRT(SQRT(S77/27)))*10,IF(S77="","",SQRT(SQRT(S77/27))))</f>
        <v>4.3869133765083088</v>
      </c>
      <c r="U77" s="13">
        <f>IF(I77="","",(H77*SQRT(I77)*T77-(I77*2)+2)*0.985)</f>
        <v>49.07837160272711</v>
      </c>
      <c r="V77" s="13">
        <f>IF(L77="Wagon",5*SQRT(H77),IF(L77="","",SQRT(Q77*J77*SQRT(S77))/(26)))</f>
        <v>16.850680024557278</v>
      </c>
      <c r="W77" s="17">
        <f>8/P77</f>
        <v>0.08</v>
      </c>
      <c r="X77" s="27" t="e">
        <f>R77/10/J77</f>
        <v>#DIV/0!</v>
      </c>
      <c r="Y77" s="12"/>
    </row>
    <row r="78" spans="1:25" x14ac:dyDescent="0.25">
      <c r="A78" s="19">
        <v>720</v>
      </c>
      <c r="B78" s="1" t="s">
        <v>839</v>
      </c>
      <c r="C78" s="1" t="s">
        <v>840</v>
      </c>
      <c r="D78" s="1" t="str">
        <f>IF(B78="","zzz",LEFT(B78,2))</f>
        <v>GW</v>
      </c>
      <c r="E78" s="1">
        <v>7200</v>
      </c>
      <c r="F78" s="13">
        <v>1934</v>
      </c>
      <c r="G78" s="13">
        <v>1965</v>
      </c>
      <c r="H78" s="1">
        <f>IF(F78="","",SQRT(F78-1828))</f>
        <v>10.295630140987001</v>
      </c>
      <c r="I78" s="1">
        <v>1</v>
      </c>
      <c r="J78" s="1">
        <v>94</v>
      </c>
      <c r="K78" s="1">
        <v>0</v>
      </c>
      <c r="L78" s="6" t="s">
        <v>357</v>
      </c>
      <c r="M78" s="6" t="s">
        <v>357</v>
      </c>
      <c r="O78" s="1" t="s">
        <v>23</v>
      </c>
      <c r="P78" s="1" t="s">
        <v>1134</v>
      </c>
      <c r="Q78" s="1" t="s">
        <v>1134</v>
      </c>
      <c r="R78" s="1">
        <v>148</v>
      </c>
      <c r="T78" s="1" t="str">
        <f>IF(L78="Wagon",(SQRT(SQRT(S78/27)))*10,IF(S78="","",SQRT(SQRT(S78/27))))</f>
        <v/>
      </c>
      <c r="U78" s="13" t="e">
        <f>IF(I78="","",(H78*SQRT(I78)*T78-(I78*2)+2)*0.985)</f>
        <v>#VALUE!</v>
      </c>
      <c r="V78" s="13"/>
      <c r="W78" s="17" t="e">
        <f>8/P78</f>
        <v>#VALUE!</v>
      </c>
      <c r="X78" s="27">
        <f>R78/10/J78</f>
        <v>0.1574468085106383</v>
      </c>
    </row>
    <row r="79" spans="1:25" x14ac:dyDescent="0.25">
      <c r="A79" s="18">
        <v>721</v>
      </c>
      <c r="B79" s="1" t="s">
        <v>642</v>
      </c>
      <c r="C79" s="1" t="s">
        <v>651</v>
      </c>
      <c r="D79" s="1" t="str">
        <f>IF(B79="","zzz",LEFT(B79,2))</f>
        <v>BR</v>
      </c>
      <c r="E79" s="1" t="s">
        <v>349</v>
      </c>
      <c r="F79" s="13">
        <v>1957</v>
      </c>
      <c r="H79" s="1">
        <f>IF(F79="","",SQRT(F79-1828))</f>
        <v>11.357816691600547</v>
      </c>
      <c r="I79" s="1">
        <v>1</v>
      </c>
      <c r="K79" s="1">
        <v>22</v>
      </c>
      <c r="L79" s="6" t="s">
        <v>331</v>
      </c>
      <c r="M79" s="6" t="s">
        <v>331</v>
      </c>
      <c r="O79" s="1" t="s">
        <v>842</v>
      </c>
      <c r="P79" s="1">
        <v>100</v>
      </c>
      <c r="Q79" s="1">
        <v>100</v>
      </c>
      <c r="S79" s="1">
        <v>1</v>
      </c>
      <c r="T79" s="1">
        <f>IF(L79="Wagon",(SQRT(SQRT(S79/27)))*10,IF(S79="","",SQRT(SQRT(S79/27))))</f>
        <v>4.3869133765083088</v>
      </c>
      <c r="U79" s="13">
        <f>IF(I79="","",(H79*SQRT(I79)*T79-(I79*2)+2)*0.985)</f>
        <v>49.07837160272711</v>
      </c>
      <c r="V79" s="13">
        <f>IF(L79="Wagon",5*SQRT(H79),IF(L79="","",SQRT(Q79*J79*SQRT(S79))/(26)))</f>
        <v>16.850680024557278</v>
      </c>
      <c r="W79" s="17">
        <f>8/P79</f>
        <v>0.08</v>
      </c>
      <c r="X79" s="27" t="e">
        <f>R79/10/J79</f>
        <v>#DIV/0!</v>
      </c>
    </row>
    <row r="80" spans="1:25" x14ac:dyDescent="0.25">
      <c r="A80" s="22">
        <v>722</v>
      </c>
      <c r="B80" s="9" t="s">
        <v>622</v>
      </c>
      <c r="C80" s="9" t="s">
        <v>634</v>
      </c>
      <c r="D80" s="9" t="str">
        <f>IF(B80="","zzz",LEFT(B80,2))</f>
        <v>BR</v>
      </c>
      <c r="E80" s="9" t="s">
        <v>349</v>
      </c>
      <c r="F80" s="23">
        <v>1954</v>
      </c>
      <c r="G80" s="23" t="s">
        <v>31</v>
      </c>
      <c r="H80" s="9">
        <f>IF(F80="","",SQRT(F80-1828))</f>
        <v>11.224972160321824</v>
      </c>
      <c r="I80" s="9">
        <v>1</v>
      </c>
      <c r="J80" s="9">
        <v>32</v>
      </c>
      <c r="K80" s="9">
        <v>48</v>
      </c>
      <c r="L80" s="9" t="s">
        <v>331</v>
      </c>
      <c r="M80" s="9" t="s">
        <v>331</v>
      </c>
      <c r="N80" s="9" t="str">
        <f>IF(L80="Steam",1,IF(L80="Electric",2,IF(L80="Diesel",4,IF(L80="Diesel-Electric",3,""))))</f>
        <v/>
      </c>
      <c r="O80" s="9" t="s">
        <v>842</v>
      </c>
      <c r="P80" s="9">
        <v>100</v>
      </c>
      <c r="Q80" s="9">
        <v>100</v>
      </c>
      <c r="R80" s="9"/>
      <c r="S80" s="9">
        <v>1</v>
      </c>
      <c r="T80" s="9">
        <f>IF(L80="Wagon",(SQRT(SQRT(S80/27)))*10,IF(S80="","",SQRT(SQRT(S80/27))))</f>
        <v>4.3869133765083088</v>
      </c>
      <c r="U80" s="23">
        <f>IF(I80="","",(H80*SQRT(I80)*T80-(I80*2)+2)*0.985)</f>
        <v>48.504335813233446</v>
      </c>
      <c r="V80" s="23">
        <f>IF(L80="Wagon",5*SQRT(H80),IF(L80="","",SQRT(Q80*J80*SQRT(S80))/(26)))</f>
        <v>16.751844794172538</v>
      </c>
      <c r="W80" s="25">
        <f>8/P80</f>
        <v>0.08</v>
      </c>
      <c r="X80" s="29">
        <f>R80/10/J80</f>
        <v>0</v>
      </c>
    </row>
    <row r="81" spans="1:25" s="24" customFormat="1" x14ac:dyDescent="0.25">
      <c r="A81" s="22">
        <v>723</v>
      </c>
      <c r="B81" s="9" t="s">
        <v>545</v>
      </c>
      <c r="C81" s="9" t="s">
        <v>1321</v>
      </c>
      <c r="D81" s="9" t="str">
        <f>IF(B81="","zzz",LEFT(B81,2))</f>
        <v>BR</v>
      </c>
      <c r="E81" s="9" t="s">
        <v>349</v>
      </c>
      <c r="F81" s="23">
        <v>1953</v>
      </c>
      <c r="G81" s="23" t="s">
        <v>31</v>
      </c>
      <c r="H81" s="9">
        <f>IF(F81="","",SQRT(F81-1828))</f>
        <v>11.180339887498949</v>
      </c>
      <c r="I81" s="9">
        <v>1</v>
      </c>
      <c r="J81" s="9">
        <v>36</v>
      </c>
      <c r="K81" s="9">
        <v>64</v>
      </c>
      <c r="L81" s="9" t="s">
        <v>331</v>
      </c>
      <c r="M81" s="9" t="s">
        <v>331</v>
      </c>
      <c r="N81" s="9" t="str">
        <f>IF(L81="Steam",1,IF(L81="Electric",2,IF(L81="Diesel",4,IF(L81="Diesel-Electric",3,""))))</f>
        <v/>
      </c>
      <c r="O81" s="9" t="s">
        <v>842</v>
      </c>
      <c r="P81" s="9">
        <v>100</v>
      </c>
      <c r="Q81" s="9">
        <v>100</v>
      </c>
      <c r="R81" s="9"/>
      <c r="S81" s="9">
        <v>1</v>
      </c>
      <c r="T81" s="9">
        <f>IF(L81="Wagon",(SQRT(SQRT(S81/27)))*10,IF(S81="","",SQRT(SQRT(S81/27))))</f>
        <v>4.3869133765083088</v>
      </c>
      <c r="U81" s="23">
        <f>IF(I81="","",(H81*SQRT(I81)*T81-(I81*2)+2)*0.985)</f>
        <v>48.311474867282861</v>
      </c>
      <c r="V81" s="23">
        <f>IF(L81="Wagon",5*SQRT(H81),IF(L81="","",SQRT(Q81*J81*SQRT(S81))/(26)))</f>
        <v>16.718507624410549</v>
      </c>
      <c r="W81" s="25">
        <f>8/P81</f>
        <v>0.08</v>
      </c>
      <c r="X81" s="29">
        <f>R81/10/J81</f>
        <v>0</v>
      </c>
      <c r="Y81" s="12"/>
    </row>
    <row r="82" spans="1:25" x14ac:dyDescent="0.25">
      <c r="A82" s="19">
        <v>724</v>
      </c>
      <c r="B82" s="1" t="s">
        <v>1304</v>
      </c>
      <c r="C82" s="1" t="s">
        <v>1305</v>
      </c>
      <c r="D82" s="1" t="str">
        <f>IF(B82="","zzz",LEFT(B82,2))</f>
        <v>BR</v>
      </c>
      <c r="E82" s="1" t="s">
        <v>349</v>
      </c>
      <c r="H82" s="1" t="str">
        <f>IF(F82="","",SQRT(F82-1828))</f>
        <v/>
      </c>
      <c r="I82" s="1">
        <v>1</v>
      </c>
      <c r="L82" s="6" t="s">
        <v>331</v>
      </c>
      <c r="M82" s="6" t="s">
        <v>331</v>
      </c>
      <c r="O82" s="1" t="s">
        <v>842</v>
      </c>
      <c r="T82" s="1">
        <f>IF(L82="Wagon",(SQRT(SQRT(S82/27)))*10,IF(S82="","",SQRT(SQRT(S82/27))))</f>
        <v>0</v>
      </c>
      <c r="U82" s="13" t="e">
        <f>IF(I82="","",(H82*SQRT(I82)*T82-(I82*2)+2)*0.985)</f>
        <v>#VALUE!</v>
      </c>
      <c r="V82" s="13" t="e">
        <f>IF(L82="Wagon",5*SQRT(H82),IF(L82="","",SQRT(Q82*J82*SQRT(S82))/(26)))</f>
        <v>#VALUE!</v>
      </c>
      <c r="W82" s="17" t="e">
        <f>8/P82</f>
        <v>#DIV/0!</v>
      </c>
      <c r="X82" s="27" t="e">
        <f>R82/10/J82</f>
        <v>#DIV/0!</v>
      </c>
    </row>
    <row r="83" spans="1:25" s="24" customFormat="1" x14ac:dyDescent="0.25">
      <c r="A83" s="19">
        <v>725</v>
      </c>
      <c r="B83" s="1" t="s">
        <v>645</v>
      </c>
      <c r="C83" s="1" t="s">
        <v>653</v>
      </c>
      <c r="D83" s="1" t="str">
        <f>IF(B83="","zzz",LEFT(B83,2))</f>
        <v>BR</v>
      </c>
      <c r="E83" s="1" t="s">
        <v>349</v>
      </c>
      <c r="F83" s="13"/>
      <c r="G83" s="13"/>
      <c r="H83" s="1" t="str">
        <f>IF(F83="","",SQRT(F83-1828))</f>
        <v/>
      </c>
      <c r="I83" s="1">
        <v>1</v>
      </c>
      <c r="J83" s="1"/>
      <c r="K83" s="1"/>
      <c r="L83" s="6" t="s">
        <v>331</v>
      </c>
      <c r="M83" s="6" t="s">
        <v>331</v>
      </c>
      <c r="N83" s="1"/>
      <c r="O83" s="1" t="s">
        <v>842</v>
      </c>
      <c r="P83" s="1">
        <v>75</v>
      </c>
      <c r="Q83" s="1">
        <v>75</v>
      </c>
      <c r="R83" s="1"/>
      <c r="S83" s="1">
        <v>1</v>
      </c>
      <c r="T83" s="1">
        <f>IF(L83="Wagon",(SQRT(SQRT(S83/27)))*10,IF(S83="","",SQRT(SQRT(S83/27))))</f>
        <v>4.3869133765083088</v>
      </c>
      <c r="U83" s="13" t="e">
        <f>IF(I83="","",(H83*SQRT(I83)*T83-(I83*2)+2)*0.985)</f>
        <v>#VALUE!</v>
      </c>
      <c r="V83" s="13" t="e">
        <f>IF(L83="Wagon",5*SQRT(H83),IF(L83="","",SQRT(Q83*J83*SQRT(S83))/(26)))</f>
        <v>#VALUE!</v>
      </c>
      <c r="W83" s="17">
        <f>8/P83</f>
        <v>0.10666666666666667</v>
      </c>
      <c r="X83" s="27" t="e">
        <f>R83/10/J83</f>
        <v>#DIV/0!</v>
      </c>
      <c r="Y83" s="12"/>
    </row>
    <row r="84" spans="1:25" x14ac:dyDescent="0.25">
      <c r="A84" s="19">
        <v>726</v>
      </c>
      <c r="B84" s="1" t="s">
        <v>644</v>
      </c>
      <c r="C84" s="1" t="s">
        <v>652</v>
      </c>
      <c r="D84" s="1" t="str">
        <f>IF(B84="","zzz",LEFT(B84,2))</f>
        <v>BR</v>
      </c>
      <c r="E84" s="1" t="s">
        <v>349</v>
      </c>
      <c r="H84" s="1" t="str">
        <f>IF(F84="","",SQRT(F84-1828))</f>
        <v/>
      </c>
      <c r="I84" s="1">
        <v>1</v>
      </c>
      <c r="L84" s="6" t="s">
        <v>331</v>
      </c>
      <c r="M84" s="6" t="s">
        <v>331</v>
      </c>
      <c r="O84" s="1" t="s">
        <v>842</v>
      </c>
      <c r="P84" s="1">
        <v>75</v>
      </c>
      <c r="Q84" s="1">
        <v>75</v>
      </c>
      <c r="S84" s="1">
        <v>1</v>
      </c>
      <c r="T84" s="1">
        <f>IF(L84="Wagon",(SQRT(SQRT(S84/27)))*10,IF(S84="","",SQRT(SQRT(S84/27))))</f>
        <v>4.3869133765083088</v>
      </c>
      <c r="U84" s="13" t="e">
        <f>IF(I84="","",(H84*SQRT(I84)*T84-(I84*2)+2)*0.985)</f>
        <v>#VALUE!</v>
      </c>
      <c r="V84" s="13" t="e">
        <f>IF(L84="Wagon",5*SQRT(H84),IF(L84="","",SQRT(Q84*J84*SQRT(S84))/(26)))</f>
        <v>#VALUE!</v>
      </c>
      <c r="W84" s="17">
        <f>8/P84</f>
        <v>0.10666666666666667</v>
      </c>
      <c r="X84" s="27" t="e">
        <f>R84/10/J84</f>
        <v>#DIV/0!</v>
      </c>
    </row>
    <row r="85" spans="1:25" x14ac:dyDescent="0.25">
      <c r="A85" s="19">
        <v>727</v>
      </c>
      <c r="B85" s="1" t="s">
        <v>656</v>
      </c>
      <c r="C85" s="1" t="s">
        <v>655</v>
      </c>
      <c r="D85" s="1" t="str">
        <f>IF(B85="","zzz",LEFT(B85,2))</f>
        <v>BR</v>
      </c>
      <c r="E85" s="1" t="s">
        <v>349</v>
      </c>
      <c r="H85" s="1" t="str">
        <f>IF(F85="","",SQRT(F85-1828))</f>
        <v/>
      </c>
      <c r="I85" s="1">
        <v>1</v>
      </c>
      <c r="L85" s="6" t="s">
        <v>331</v>
      </c>
      <c r="M85" s="6" t="s">
        <v>331</v>
      </c>
      <c r="O85" s="1" t="s">
        <v>842</v>
      </c>
      <c r="P85" s="1">
        <v>75</v>
      </c>
      <c r="Q85" s="1">
        <v>75</v>
      </c>
      <c r="S85" s="1">
        <v>1</v>
      </c>
      <c r="T85" s="1">
        <f>IF(L85="Wagon",(SQRT(SQRT(S85/27)))*10,IF(S85="","",SQRT(SQRT(S85/27))))</f>
        <v>4.3869133765083088</v>
      </c>
      <c r="U85" s="13" t="e">
        <f>IF(I85="","",(H85*SQRT(I85)*T85-(I85*2)+2)*0.985)</f>
        <v>#VALUE!</v>
      </c>
      <c r="V85" s="13" t="e">
        <f>IF(L85="Wagon",5*SQRT(H85),IF(L85="","",SQRT(Q85*J85*SQRT(S85))/(26)))</f>
        <v>#VALUE!</v>
      </c>
      <c r="W85" s="17">
        <f>8/P85</f>
        <v>0.10666666666666667</v>
      </c>
      <c r="X85" s="27" t="e">
        <f>R85/10/J85</f>
        <v>#DIV/0!</v>
      </c>
    </row>
    <row r="86" spans="1:25" x14ac:dyDescent="0.25">
      <c r="A86" s="19">
        <v>728</v>
      </c>
      <c r="B86" s="1" t="s">
        <v>646</v>
      </c>
      <c r="C86" s="1" t="s">
        <v>654</v>
      </c>
      <c r="D86" s="1" t="str">
        <f>IF(B86="","zzz",LEFT(B86,2))</f>
        <v>BR</v>
      </c>
      <c r="E86" s="1" t="s">
        <v>349</v>
      </c>
      <c r="H86" s="1" t="str">
        <f>IF(F86="","",SQRT(F86-1828))</f>
        <v/>
      </c>
      <c r="I86" s="1">
        <v>1</v>
      </c>
      <c r="L86" s="6" t="s">
        <v>331</v>
      </c>
      <c r="M86" s="6" t="s">
        <v>331</v>
      </c>
      <c r="O86" s="1" t="s">
        <v>842</v>
      </c>
      <c r="P86" s="1">
        <v>75</v>
      </c>
      <c r="Q86" s="1">
        <v>75</v>
      </c>
      <c r="S86" s="1">
        <v>1</v>
      </c>
      <c r="T86" s="1">
        <f>IF(L86="Wagon",(SQRT(SQRT(S86/27)))*10,IF(S86="","",SQRT(SQRT(S86/27))))</f>
        <v>4.3869133765083088</v>
      </c>
      <c r="U86" s="13" t="e">
        <f>IF(I86="","",(H86*SQRT(I86)*T86-(I86*2)+2)*0.985)</f>
        <v>#VALUE!</v>
      </c>
      <c r="V86" s="13" t="e">
        <f>IF(L86="Wagon",5*SQRT(H86),IF(L86="","",SQRT(Q86*J86*SQRT(S86))/(26)))</f>
        <v>#VALUE!</v>
      </c>
      <c r="W86" s="17">
        <f>8/P86</f>
        <v>0.10666666666666667</v>
      </c>
      <c r="X86" s="27" t="e">
        <f>R86/10/J86</f>
        <v>#DIV/0!</v>
      </c>
    </row>
    <row r="87" spans="1:25" x14ac:dyDescent="0.25">
      <c r="A87" s="19">
        <v>729</v>
      </c>
      <c r="B87" s="1" t="s">
        <v>1306</v>
      </c>
      <c r="C87" s="1" t="s">
        <v>1307</v>
      </c>
      <c r="D87" s="1" t="str">
        <f>IF(B87="","zzz",LEFT(B87,2))</f>
        <v>BR</v>
      </c>
      <c r="E87" s="1" t="s">
        <v>349</v>
      </c>
      <c r="H87" s="1" t="str">
        <f>IF(F87="","",SQRT(F87-1828))</f>
        <v/>
      </c>
      <c r="I87" s="1">
        <v>1</v>
      </c>
      <c r="L87" s="6" t="s">
        <v>331</v>
      </c>
      <c r="M87" s="6" t="s">
        <v>331</v>
      </c>
      <c r="O87" s="1" t="s">
        <v>1402</v>
      </c>
      <c r="P87" s="1">
        <v>100</v>
      </c>
      <c r="Q87" s="1">
        <v>100</v>
      </c>
      <c r="S87" s="1">
        <v>1</v>
      </c>
      <c r="T87" s="1">
        <f>IF(L87="Wagon",(SQRT(SQRT(S87/27)))*10,IF(S87="","",SQRT(SQRT(S87/27))))</f>
        <v>4.3869133765083088</v>
      </c>
      <c r="U87" s="13" t="e">
        <f>IF(I87="","",(H87*SQRT(I87)*T87-(I87*2)+2)*0.985)</f>
        <v>#VALUE!</v>
      </c>
      <c r="V87" s="13" t="e">
        <f>IF(L87="Wagon",5*SQRT(H87),IF(L87="","",SQRT(Q87*J87*SQRT(S87))/(26)))</f>
        <v>#VALUE!</v>
      </c>
      <c r="W87" s="17">
        <f>8/P87</f>
        <v>0.08</v>
      </c>
      <c r="X87" s="27" t="e">
        <f>R87/10/J87</f>
        <v>#DIV/0!</v>
      </c>
    </row>
    <row r="88" spans="1:25" x14ac:dyDescent="0.25">
      <c r="A88" s="19">
        <v>730</v>
      </c>
      <c r="B88" s="1" t="s">
        <v>1308</v>
      </c>
      <c r="C88" s="1" t="s">
        <v>657</v>
      </c>
      <c r="D88" s="1" t="str">
        <f>IF(B88="","zzz",LEFT(B88,2))</f>
        <v>BR</v>
      </c>
      <c r="E88" s="1" t="s">
        <v>349</v>
      </c>
      <c r="H88" s="1" t="str">
        <f>IF(F88="","",SQRT(F88-1828))</f>
        <v/>
      </c>
      <c r="I88" s="1">
        <v>1</v>
      </c>
      <c r="L88" s="6" t="s">
        <v>331</v>
      </c>
      <c r="M88" s="6" t="s">
        <v>331</v>
      </c>
      <c r="O88" s="1" t="s">
        <v>1402</v>
      </c>
      <c r="P88" s="1">
        <v>100</v>
      </c>
      <c r="Q88" s="1">
        <v>100</v>
      </c>
      <c r="S88" s="1">
        <v>1</v>
      </c>
      <c r="T88" s="1">
        <f>IF(L88="Wagon",(SQRT(SQRT(S88/27)))*10,IF(S88="","",SQRT(SQRT(S88/27))))</f>
        <v>4.3869133765083088</v>
      </c>
      <c r="U88" s="13" t="e">
        <f>IF(I88="","",(H88*SQRT(I88)*T88-(I88*2)+2)*0.985)</f>
        <v>#VALUE!</v>
      </c>
      <c r="V88" s="13" t="e">
        <f>IF(L88="Wagon",5*SQRT(H88),IF(L88="","",SQRT(Q88*J88*SQRT(S88))/(26)))</f>
        <v>#VALUE!</v>
      </c>
      <c r="W88" s="17">
        <f>8/P88</f>
        <v>0.08</v>
      </c>
      <c r="X88" s="27" t="e">
        <f>R88/10/J88</f>
        <v>#DIV/0!</v>
      </c>
    </row>
    <row r="89" spans="1:25" x14ac:dyDescent="0.25">
      <c r="A89" s="19">
        <v>731</v>
      </c>
      <c r="B89" s="1" t="s">
        <v>1309</v>
      </c>
      <c r="C89" s="1" t="s">
        <v>664</v>
      </c>
      <c r="D89" s="1" t="str">
        <f>IF(B89="","zzz",LEFT(B89,2))</f>
        <v>BR</v>
      </c>
      <c r="E89" s="1" t="s">
        <v>349</v>
      </c>
      <c r="H89" s="1" t="str">
        <f>IF(F89="","",SQRT(F89-1828))</f>
        <v/>
      </c>
      <c r="I89" s="1">
        <v>1</v>
      </c>
      <c r="L89" s="6" t="s">
        <v>331</v>
      </c>
      <c r="M89" s="6" t="s">
        <v>331</v>
      </c>
      <c r="P89" s="1">
        <v>100</v>
      </c>
      <c r="Q89" s="1">
        <v>100</v>
      </c>
      <c r="S89" s="1">
        <v>1</v>
      </c>
      <c r="T89" s="1">
        <f>IF(L89="Wagon",(SQRT(SQRT(S89/27)))*10,IF(S89="","",SQRT(SQRT(S89/27))))</f>
        <v>4.3869133765083088</v>
      </c>
      <c r="U89" s="13" t="e">
        <f>IF(I89="","",(H89*SQRT(I89)*T89-(I89*2)+2)*0.985)</f>
        <v>#VALUE!</v>
      </c>
      <c r="V89" s="13" t="e">
        <f>IF(L89="Wagon",5*SQRT(H89),IF(L89="","",SQRT(Q89*J89*SQRT(S89))/(26)))</f>
        <v>#VALUE!</v>
      </c>
      <c r="W89" s="17">
        <f>8/P89</f>
        <v>0.08</v>
      </c>
      <c r="X89" s="27" t="e">
        <f>R89/10/J89</f>
        <v>#DIV/0!</v>
      </c>
    </row>
    <row r="90" spans="1:25" x14ac:dyDescent="0.25">
      <c r="A90" s="19">
        <v>732</v>
      </c>
      <c r="B90" s="1" t="s">
        <v>1310</v>
      </c>
      <c r="C90" s="1" t="s">
        <v>663</v>
      </c>
      <c r="D90" s="1" t="str">
        <f>IF(B90="","zzz",LEFT(B90,2))</f>
        <v>BR</v>
      </c>
      <c r="E90" s="1" t="s">
        <v>349</v>
      </c>
      <c r="H90" s="1" t="str">
        <f>IF(F90="","",SQRT(F90-1828))</f>
        <v/>
      </c>
      <c r="I90" s="1">
        <v>1</v>
      </c>
      <c r="L90" s="6" t="s">
        <v>331</v>
      </c>
      <c r="M90" s="6" t="s">
        <v>331</v>
      </c>
      <c r="P90" s="1">
        <v>100</v>
      </c>
      <c r="Q90" s="1">
        <v>100</v>
      </c>
      <c r="S90" s="1">
        <v>1</v>
      </c>
      <c r="T90" s="1">
        <f>IF(L90="Wagon",(SQRT(SQRT(S90/27)))*10,IF(S90="","",SQRT(SQRT(S90/27))))</f>
        <v>4.3869133765083088</v>
      </c>
      <c r="U90" s="13" t="e">
        <f>IF(I90="","",(H90*SQRT(I90)*T90-(I90*2)+2)*0.985)</f>
        <v>#VALUE!</v>
      </c>
      <c r="V90" s="13" t="e">
        <f>IF(L90="Wagon",5*SQRT(H90),IF(L90="","",SQRT(Q90*J90*SQRT(S90))/(26)))</f>
        <v>#VALUE!</v>
      </c>
      <c r="W90" s="17">
        <f>8/P90</f>
        <v>0.08</v>
      </c>
      <c r="X90" s="27" t="e">
        <f>R90/10/J90</f>
        <v>#DIV/0!</v>
      </c>
    </row>
    <row r="91" spans="1:25" x14ac:dyDescent="0.25">
      <c r="A91" s="19">
        <v>733</v>
      </c>
      <c r="B91" s="1" t="s">
        <v>1311</v>
      </c>
      <c r="C91" s="1" t="s">
        <v>662</v>
      </c>
      <c r="D91" s="1" t="str">
        <f>IF(B91="","zzz",LEFT(B91,2))</f>
        <v>BR</v>
      </c>
      <c r="E91" s="1" t="s">
        <v>349</v>
      </c>
      <c r="H91" s="1" t="str">
        <f>IF(F91="","",SQRT(F91-1828))</f>
        <v/>
      </c>
      <c r="I91" s="1">
        <v>1</v>
      </c>
      <c r="L91" s="6" t="s">
        <v>331</v>
      </c>
      <c r="M91" s="6" t="s">
        <v>331</v>
      </c>
      <c r="O91" s="1" t="s">
        <v>1402</v>
      </c>
      <c r="P91" s="1">
        <v>100</v>
      </c>
      <c r="Q91" s="1">
        <v>100</v>
      </c>
      <c r="S91" s="1">
        <v>1</v>
      </c>
      <c r="T91" s="1">
        <f>IF(L91="Wagon",(SQRT(SQRT(S91/27)))*10,IF(S91="","",SQRT(SQRT(S91/27))))</f>
        <v>4.3869133765083088</v>
      </c>
      <c r="U91" s="13" t="e">
        <f>IF(I91="","",(H91*SQRT(I91)*T91-(I91*2)+2)*0.985)</f>
        <v>#VALUE!</v>
      </c>
      <c r="V91" s="13" t="e">
        <f>IF(L91="Wagon",5*SQRT(H91),IF(L91="","",SQRT(Q91*J91*SQRT(S91))/(26)))</f>
        <v>#VALUE!</v>
      </c>
      <c r="W91" s="17">
        <f>8/P91</f>
        <v>0.08</v>
      </c>
      <c r="X91" s="27" t="e">
        <f>R91/10/J91</f>
        <v>#DIV/0!</v>
      </c>
    </row>
    <row r="92" spans="1:25" x14ac:dyDescent="0.25">
      <c r="A92" s="19">
        <v>734</v>
      </c>
      <c r="B92" s="1" t="s">
        <v>1312</v>
      </c>
      <c r="C92" s="1" t="s">
        <v>661</v>
      </c>
      <c r="D92" s="1" t="str">
        <f>IF(B92="","zzz",LEFT(B92,2))</f>
        <v>BR</v>
      </c>
      <c r="E92" s="1" t="s">
        <v>349</v>
      </c>
      <c r="H92" s="1" t="str">
        <f>IF(F92="","",SQRT(F92-1828))</f>
        <v/>
      </c>
      <c r="I92" s="1">
        <v>1</v>
      </c>
      <c r="L92" s="6" t="s">
        <v>331</v>
      </c>
      <c r="M92" s="6" t="s">
        <v>331</v>
      </c>
      <c r="P92" s="1">
        <v>100</v>
      </c>
      <c r="Q92" s="1">
        <v>100</v>
      </c>
      <c r="S92" s="1">
        <v>1</v>
      </c>
      <c r="T92" s="1">
        <f>IF(L92="Wagon",(SQRT(SQRT(S92/27)))*10,IF(S92="","",SQRT(SQRT(S92/27))))</f>
        <v>4.3869133765083088</v>
      </c>
      <c r="U92" s="13" t="e">
        <f>IF(I92="","",(H92*SQRT(I92)*T92-(I92*2)+2)*0.985)</f>
        <v>#VALUE!</v>
      </c>
      <c r="V92" s="13" t="e">
        <f>IF(L92="Wagon",5*SQRT(H92),IF(L92="","",SQRT(Q92*J92*SQRT(S92))/(26)))</f>
        <v>#VALUE!</v>
      </c>
      <c r="W92" s="17">
        <f>8/P92</f>
        <v>0.08</v>
      </c>
      <c r="X92" s="27" t="e">
        <f>R92/10/J92</f>
        <v>#DIV/0!</v>
      </c>
    </row>
    <row r="93" spans="1:25" x14ac:dyDescent="0.25">
      <c r="A93" s="19">
        <v>735</v>
      </c>
      <c r="B93" s="1" t="s">
        <v>1313</v>
      </c>
      <c r="C93" s="1" t="s">
        <v>660</v>
      </c>
      <c r="D93" s="1" t="str">
        <f>IF(B93="","zzz",LEFT(B93,2))</f>
        <v>BR</v>
      </c>
      <c r="E93" s="1" t="s">
        <v>349</v>
      </c>
      <c r="H93" s="1" t="str">
        <f>IF(F93="","",SQRT(F93-1828))</f>
        <v/>
      </c>
      <c r="I93" s="1">
        <v>1</v>
      </c>
      <c r="L93" s="6" t="s">
        <v>331</v>
      </c>
      <c r="M93" s="6" t="s">
        <v>331</v>
      </c>
      <c r="O93" s="1" t="s">
        <v>1402</v>
      </c>
      <c r="P93" s="1">
        <v>100</v>
      </c>
      <c r="Q93" s="1">
        <v>100</v>
      </c>
      <c r="S93" s="1">
        <v>1</v>
      </c>
      <c r="T93" s="1">
        <f>IF(L93="Wagon",(SQRT(SQRT(S93/27)))*10,IF(S93="","",SQRT(SQRT(S93/27))))</f>
        <v>4.3869133765083088</v>
      </c>
      <c r="U93" s="13" t="e">
        <f>IF(I93="","",(H93*SQRT(I93)*T93-(I93*2)+2)*0.985)</f>
        <v>#VALUE!</v>
      </c>
      <c r="V93" s="13" t="e">
        <f>IF(L93="Wagon",5*SQRT(H93),IF(L93="","",SQRT(Q93*J93*SQRT(S93))/(26)))</f>
        <v>#VALUE!</v>
      </c>
      <c r="W93" s="17">
        <f>8/P93</f>
        <v>0.08</v>
      </c>
      <c r="X93" s="27" t="e">
        <f>R93/10/J93</f>
        <v>#DIV/0!</v>
      </c>
    </row>
    <row r="94" spans="1:25" x14ac:dyDescent="0.25">
      <c r="A94" s="19">
        <v>736</v>
      </c>
      <c r="B94" s="1" t="s">
        <v>1314</v>
      </c>
      <c r="C94" s="1" t="s">
        <v>659</v>
      </c>
      <c r="D94" s="1" t="str">
        <f>IF(B94="","zzz",LEFT(B94,2))</f>
        <v>BR</v>
      </c>
      <c r="E94" s="1" t="s">
        <v>349</v>
      </c>
      <c r="H94" s="1" t="str">
        <f>IF(F94="","",SQRT(F94-1828))</f>
        <v/>
      </c>
      <c r="I94" s="1">
        <v>1</v>
      </c>
      <c r="L94" s="6" t="s">
        <v>331</v>
      </c>
      <c r="M94" s="6" t="s">
        <v>331</v>
      </c>
      <c r="O94" s="1" t="s">
        <v>1402</v>
      </c>
      <c r="P94" s="1">
        <v>100</v>
      </c>
      <c r="Q94" s="1">
        <v>100</v>
      </c>
      <c r="S94" s="1">
        <v>1</v>
      </c>
      <c r="T94" s="1">
        <f>IF(L94="Wagon",(SQRT(SQRT(S94/27)))*10,IF(S94="","",SQRT(SQRT(S94/27))))</f>
        <v>4.3869133765083088</v>
      </c>
      <c r="U94" s="13" t="e">
        <f>IF(I94="","",(H94*SQRT(I94)*T94-(I94*2)+2)*0.985)</f>
        <v>#VALUE!</v>
      </c>
      <c r="V94" s="13" t="e">
        <f>IF(L94="Wagon",5*SQRT(H94),IF(L94="","",SQRT(Q94*J94*SQRT(S94))/(26)))</f>
        <v>#VALUE!</v>
      </c>
      <c r="W94" s="17">
        <f>8/P94</f>
        <v>0.08</v>
      </c>
      <c r="X94" s="27" t="e">
        <f>R94/10/J94</f>
        <v>#DIV/0!</v>
      </c>
    </row>
    <row r="95" spans="1:25" x14ac:dyDescent="0.25">
      <c r="A95" s="19">
        <v>737</v>
      </c>
      <c r="B95" s="1" t="s">
        <v>1315</v>
      </c>
      <c r="C95" s="1" t="s">
        <v>658</v>
      </c>
      <c r="D95" s="1" t="str">
        <f>IF(B95="","zzz",LEFT(B95,2))</f>
        <v>BR</v>
      </c>
      <c r="E95" s="1" t="s">
        <v>349</v>
      </c>
      <c r="H95" s="1" t="str">
        <f>IF(F95="","",SQRT(F95-1828))</f>
        <v/>
      </c>
      <c r="I95" s="1">
        <v>1</v>
      </c>
      <c r="L95" s="6" t="s">
        <v>331</v>
      </c>
      <c r="M95" s="6" t="s">
        <v>331</v>
      </c>
      <c r="O95" s="1" t="s">
        <v>1402</v>
      </c>
      <c r="P95" s="1">
        <v>100</v>
      </c>
      <c r="Q95" s="1">
        <v>100</v>
      </c>
      <c r="S95" s="1">
        <v>1</v>
      </c>
      <c r="T95" s="1">
        <f>IF(L95="Wagon",(SQRT(SQRT(S95/27)))*10,IF(S95="","",SQRT(SQRT(S95/27))))</f>
        <v>4.3869133765083088</v>
      </c>
      <c r="U95" s="13" t="e">
        <f>IF(I95="","",(H95*SQRT(I95)*T95-(I95*2)+2)*0.985)</f>
        <v>#VALUE!</v>
      </c>
      <c r="V95" s="13" t="e">
        <f>IF(L95="Wagon",5*SQRT(H95),IF(L95="","",SQRT(Q95*J95*SQRT(S95))/(26)))</f>
        <v>#VALUE!</v>
      </c>
      <c r="W95" s="17">
        <f>8/P95</f>
        <v>0.08</v>
      </c>
      <c r="X95" s="27" t="e">
        <f>R95/10/J95</f>
        <v>#DIV/0!</v>
      </c>
    </row>
    <row r="96" spans="1:25" x14ac:dyDescent="0.25">
      <c r="A96" s="19">
        <v>738</v>
      </c>
      <c r="B96" s="1" t="s">
        <v>548</v>
      </c>
      <c r="C96" s="1" t="s">
        <v>945</v>
      </c>
      <c r="D96" s="1" t="str">
        <f>IF(B96="","zzz",LEFT(B96,2))</f>
        <v>BR</v>
      </c>
      <c r="E96" s="1" t="s">
        <v>349</v>
      </c>
      <c r="F96" s="13">
        <v>1964</v>
      </c>
      <c r="H96" s="1">
        <f>IF(F96="","",SQRT(F96-1828))</f>
        <v>11.661903789690601</v>
      </c>
      <c r="I96" s="1">
        <v>1</v>
      </c>
      <c r="J96" s="1">
        <v>32</v>
      </c>
      <c r="K96" s="1">
        <v>48</v>
      </c>
      <c r="L96" s="1" t="s">
        <v>331</v>
      </c>
      <c r="M96" s="1" t="s">
        <v>331</v>
      </c>
      <c r="N96" s="1" t="str">
        <f>IF(L96="Steam",1,IF(L96="Electric",2,IF(L96="Diesel",4,IF(L96="Diesel-Electric",3,""))))</f>
        <v/>
      </c>
      <c r="S96" s="1">
        <v>1</v>
      </c>
      <c r="T96" s="1">
        <f>IF(L96="Wagon",(SQRT(SQRT(S96/27)))*10,IF(S96="","",SQRT(SQRT(S96/27))))</f>
        <v>4.3869133765083088</v>
      </c>
      <c r="U96" s="13">
        <f>IF(I96="","",(H96*SQRT(I96)*T96-(I96*2)+2)*0.985)</f>
        <v>50.392365304588438</v>
      </c>
      <c r="V96" s="13">
        <f>IF(L96="Wagon",5*SQRT(H96),IF(L96="","",SQRT(Q96*J96*SQRT(S96))/(26)))</f>
        <v>17.074764851741445</v>
      </c>
      <c r="W96" s="17" t="e">
        <f>8/P96</f>
        <v>#DIV/0!</v>
      </c>
      <c r="X96" s="27">
        <f>R96/10/J96</f>
        <v>0</v>
      </c>
    </row>
    <row r="97" spans="1:25" x14ac:dyDescent="0.25">
      <c r="A97" s="19">
        <v>739</v>
      </c>
      <c r="B97" s="1" t="s">
        <v>871</v>
      </c>
      <c r="C97" s="1" t="s">
        <v>885</v>
      </c>
      <c r="D97" s="1" t="str">
        <f>IF(B97="","zzz",LEFT(B97,2))</f>
        <v>BR</v>
      </c>
      <c r="E97" s="1" t="s">
        <v>349</v>
      </c>
      <c r="H97" s="1" t="str">
        <f>IF(F97="","",SQRT(F97-1828))</f>
        <v/>
      </c>
      <c r="I97" s="1">
        <v>1</v>
      </c>
      <c r="L97" s="6" t="s">
        <v>331</v>
      </c>
      <c r="M97" s="6" t="s">
        <v>331</v>
      </c>
      <c r="N97" s="1" t="str">
        <f>IF(L97="Steam",1,IF(L97="Electric",2,IF(L97="Diesel",4,IF(L97="Diesel-Electric",3,""))))</f>
        <v/>
      </c>
      <c r="O97" s="1" t="s">
        <v>842</v>
      </c>
      <c r="P97" s="1" t="s">
        <v>1134</v>
      </c>
      <c r="Q97" s="1" t="s">
        <v>1134</v>
      </c>
      <c r="T97" s="1">
        <f>IF(L97="Wagon",(SQRT(SQRT(S97/27)))*10,IF(S97="","",SQRT(SQRT(S97/27))))</f>
        <v>0</v>
      </c>
      <c r="U97" s="13" t="e">
        <f>IF(I97="","",(H97*SQRT(I97)*T97-(I97*2)+2)*0.985)</f>
        <v>#VALUE!</v>
      </c>
      <c r="V97" s="13" t="e">
        <f>IF(L97="Wagon",5*SQRT(H97),IF(L97="","",SQRT(Q97*J97*SQRT(S97))/(26)))</f>
        <v>#VALUE!</v>
      </c>
      <c r="W97" s="17" t="e">
        <f>8/P97</f>
        <v>#VALUE!</v>
      </c>
      <c r="X97" s="27" t="e">
        <f>R97/10/J97</f>
        <v>#DIV/0!</v>
      </c>
    </row>
    <row r="98" spans="1:25" x14ac:dyDescent="0.25">
      <c r="A98" s="19">
        <v>740</v>
      </c>
      <c r="B98" s="1" t="s">
        <v>869</v>
      </c>
      <c r="C98" s="1" t="s">
        <v>883</v>
      </c>
      <c r="D98" s="1" t="str">
        <f>IF(B98="","zzz",LEFT(B98,2))</f>
        <v>BR</v>
      </c>
      <c r="E98" s="1" t="s">
        <v>349</v>
      </c>
      <c r="H98" s="1" t="str">
        <f>IF(F98="","",SQRT(F98-1828))</f>
        <v/>
      </c>
      <c r="I98" s="1">
        <v>1</v>
      </c>
      <c r="L98" s="6" t="s">
        <v>331</v>
      </c>
      <c r="M98" s="6" t="s">
        <v>331</v>
      </c>
      <c r="N98" s="1" t="str">
        <f>IF(L98="Steam",1,IF(L98="Electric",2,IF(L98="Diesel",4,IF(L98="Diesel-Electric",3,""))))</f>
        <v/>
      </c>
      <c r="O98" s="1" t="s">
        <v>842</v>
      </c>
      <c r="P98" s="1" t="s">
        <v>1134</v>
      </c>
      <c r="Q98" s="1" t="s">
        <v>1134</v>
      </c>
      <c r="T98" s="1">
        <f>IF(L98="Wagon",(SQRT(SQRT(S98/27)))*10,IF(S98="","",SQRT(SQRT(S98/27))))</f>
        <v>0</v>
      </c>
      <c r="U98" s="13" t="e">
        <f>IF(I98="","",(H98*SQRT(I98)*T98-(I98*2)+2)*0.985)</f>
        <v>#VALUE!</v>
      </c>
      <c r="V98" s="13" t="e">
        <f>IF(L98="Wagon",5*SQRT(H98),IF(L98="","",SQRT(Q98*J98*SQRT(S98))/(26)))</f>
        <v>#VALUE!</v>
      </c>
      <c r="W98" s="17" t="e">
        <f>8/P98</f>
        <v>#VALUE!</v>
      </c>
      <c r="X98" s="27" t="e">
        <f>R98/10/J98</f>
        <v>#DIV/0!</v>
      </c>
    </row>
    <row r="99" spans="1:25" x14ac:dyDescent="0.25">
      <c r="A99" s="19">
        <v>741</v>
      </c>
      <c r="B99" s="1" t="s">
        <v>1159</v>
      </c>
      <c r="C99" s="1" t="s">
        <v>1161</v>
      </c>
      <c r="D99" s="1" t="str">
        <f>IF(B99="","zzz",LEFT(B99,2))</f>
        <v>GW</v>
      </c>
      <c r="E99" s="1">
        <v>7400</v>
      </c>
      <c r="F99" s="13">
        <v>1936</v>
      </c>
      <c r="G99" s="13">
        <v>1965</v>
      </c>
      <c r="H99" s="1">
        <f>IF(F99="","",SQRT(F99-1828))</f>
        <v>10.392304845413264</v>
      </c>
      <c r="I99" s="1">
        <v>1</v>
      </c>
      <c r="J99" s="1">
        <v>46</v>
      </c>
      <c r="K99" s="1">
        <v>0</v>
      </c>
      <c r="L99" s="1" t="s">
        <v>357</v>
      </c>
      <c r="M99" s="1" t="s">
        <v>357</v>
      </c>
      <c r="N99" s="1">
        <f>IF(L99="Steam",1,IF(L99="Electric",2,IF(L99="Diesel",4,IF(L99="Diesel-Electric",3,""))))</f>
        <v>1</v>
      </c>
      <c r="O99" s="1" t="s">
        <v>23</v>
      </c>
      <c r="P99" s="1" t="s">
        <v>1134</v>
      </c>
      <c r="Q99" s="1" t="s">
        <v>1134</v>
      </c>
      <c r="R99" s="1">
        <v>80</v>
      </c>
      <c r="T99" s="1" t="str">
        <f>IF(L99="Wagon",(SQRT(SQRT(S99/27)))*10,IF(S99="","",SQRT(SQRT(S99/27))))</f>
        <v/>
      </c>
      <c r="U99" s="13" t="e">
        <f>IF(I99="","",(H99*SQRT(I99)*T99-(I99*2)+2)*0.985)</f>
        <v>#VALUE!</v>
      </c>
      <c r="V99" s="13" t="e">
        <f>IF(L99="Wagon",5*SQRT(H99),IF(L99="","",SQRT(Q99*J99*SQRT(S99))/(26)))</f>
        <v>#VALUE!</v>
      </c>
      <c r="W99" s="17" t="e">
        <f>8/P99</f>
        <v>#VALUE!</v>
      </c>
      <c r="X99" s="27">
        <f>R99/10/J99</f>
        <v>0.17391304347826086</v>
      </c>
    </row>
    <row r="100" spans="1:25" x14ac:dyDescent="0.25">
      <c r="A100" s="19">
        <v>742</v>
      </c>
      <c r="B100" s="1" t="s">
        <v>870</v>
      </c>
      <c r="C100" s="1" t="s">
        <v>884</v>
      </c>
      <c r="D100" s="1" t="str">
        <f>IF(B100="","zzz",LEFT(B100,2))</f>
        <v>BR</v>
      </c>
      <c r="E100" s="1" t="s">
        <v>349</v>
      </c>
      <c r="H100" s="1" t="str">
        <f>IF(F100="","",SQRT(F100-1828))</f>
        <v/>
      </c>
      <c r="I100" s="1">
        <v>1</v>
      </c>
      <c r="L100" s="6" t="s">
        <v>331</v>
      </c>
      <c r="M100" s="6" t="s">
        <v>331</v>
      </c>
      <c r="N100" s="1" t="str">
        <f>IF(L100="Steam",1,IF(L100="Electric",2,IF(L100="Diesel",4,IF(L100="Diesel-Electric",3,""))))</f>
        <v/>
      </c>
      <c r="O100" s="1" t="s">
        <v>842</v>
      </c>
      <c r="P100" s="1" t="s">
        <v>1134</v>
      </c>
      <c r="Q100" s="1" t="s">
        <v>1134</v>
      </c>
      <c r="T100" s="1">
        <f>IF(L100="Wagon",(SQRT(SQRT(S100/27)))*10,IF(S100="","",SQRT(SQRT(S100/27))))</f>
        <v>0</v>
      </c>
      <c r="U100" s="13" t="e">
        <f>IF(I100="","",(H100*SQRT(I100)*T100-(I100*2)+2)*0.985)</f>
        <v>#VALUE!</v>
      </c>
      <c r="V100" s="13" t="e">
        <f>IF(L100="Wagon",5*SQRT(H100),IF(L100="","",SQRT(Q100*J100*SQRT(S100))/(26)))</f>
        <v>#VALUE!</v>
      </c>
      <c r="W100" s="17" t="e">
        <f>8/P100</f>
        <v>#VALUE!</v>
      </c>
      <c r="X100" s="27" t="e">
        <f>R100/10/J100</f>
        <v>#DIV/0!</v>
      </c>
    </row>
    <row r="101" spans="1:25" x14ac:dyDescent="0.25">
      <c r="A101" s="19">
        <v>743</v>
      </c>
      <c r="B101" s="1" t="s">
        <v>872</v>
      </c>
      <c r="C101" s="1" t="s">
        <v>886</v>
      </c>
      <c r="D101" s="1" t="str">
        <f>IF(B101="","zzz",LEFT(B101,2))</f>
        <v>BR</v>
      </c>
      <c r="E101" s="1" t="s">
        <v>349</v>
      </c>
      <c r="H101" s="1" t="str">
        <f>IF(F101="","",SQRT(F101-1828))</f>
        <v/>
      </c>
      <c r="I101" s="1">
        <v>1</v>
      </c>
      <c r="L101" s="6" t="s">
        <v>331</v>
      </c>
      <c r="M101" s="6" t="s">
        <v>331</v>
      </c>
      <c r="N101" s="1" t="str">
        <f>IF(L101="Steam",1,IF(L101="Electric",2,IF(L101="Diesel",4,IF(L101="Diesel-Electric",3,""))))</f>
        <v/>
      </c>
      <c r="O101" s="1" t="s">
        <v>842</v>
      </c>
      <c r="P101" s="1" t="s">
        <v>1134</v>
      </c>
      <c r="Q101" s="1" t="s">
        <v>1134</v>
      </c>
      <c r="T101" s="1">
        <f>IF(L101="Wagon",(SQRT(SQRT(S101/27)))*10,IF(S101="","",SQRT(SQRT(S101/27))))</f>
        <v>0</v>
      </c>
      <c r="U101" s="13" t="e">
        <f>IF(I101="","",(H101*SQRT(I101)*T101-(I101*2)+2)*0.985)</f>
        <v>#VALUE!</v>
      </c>
      <c r="V101" s="13" t="e">
        <f>IF(L101="Wagon",5*SQRT(H101),IF(L101="","",SQRT(Q101*J101*SQRT(S101))/(26)))</f>
        <v>#VALUE!</v>
      </c>
      <c r="W101" s="17" t="e">
        <f>8/P101</f>
        <v>#VALUE!</v>
      </c>
      <c r="X101" s="27" t="e">
        <f>R101/10/J101</f>
        <v>#DIV/0!</v>
      </c>
    </row>
    <row r="102" spans="1:25" x14ac:dyDescent="0.25">
      <c r="A102" s="19">
        <v>744</v>
      </c>
      <c r="B102" s="1" t="s">
        <v>866</v>
      </c>
      <c r="C102" s="1" t="s">
        <v>880</v>
      </c>
      <c r="D102" s="1" t="str">
        <f>IF(B102="","zzz",LEFT(B102,2))</f>
        <v>BR</v>
      </c>
      <c r="E102" s="1" t="s">
        <v>349</v>
      </c>
      <c r="H102" s="1" t="str">
        <f>IF(F102="","",SQRT(F102-1828))</f>
        <v/>
      </c>
      <c r="I102" s="1">
        <v>1</v>
      </c>
      <c r="L102" s="6" t="s">
        <v>331</v>
      </c>
      <c r="M102" s="6" t="s">
        <v>331</v>
      </c>
      <c r="N102" s="1" t="str">
        <f>IF(L102="Steam",1,IF(L102="Electric",2,IF(L102="Diesel",4,IF(L102="Diesel-Electric",3,""))))</f>
        <v/>
      </c>
      <c r="O102" s="1" t="s">
        <v>842</v>
      </c>
      <c r="P102" s="1" t="s">
        <v>1134</v>
      </c>
      <c r="Q102" s="1" t="s">
        <v>1134</v>
      </c>
      <c r="T102" s="1">
        <f>IF(L102="Wagon",(SQRT(SQRT(S102/27)))*10,IF(S102="","",SQRT(SQRT(S102/27))))</f>
        <v>0</v>
      </c>
      <c r="U102" s="13" t="e">
        <f>IF(I102="","",(H102*SQRT(I102)*T102-(I102*2)+2)*0.985)</f>
        <v>#VALUE!</v>
      </c>
      <c r="V102" s="13" t="e">
        <f>IF(L102="Wagon",5*SQRT(H102),IF(L102="","",SQRT(Q102*J102*SQRT(S102))/(26)))</f>
        <v>#VALUE!</v>
      </c>
      <c r="W102" s="17" t="e">
        <f>8/P102</f>
        <v>#VALUE!</v>
      </c>
      <c r="X102" s="27" t="e">
        <f>R102/10/J102</f>
        <v>#DIV/0!</v>
      </c>
    </row>
    <row r="103" spans="1:25" x14ac:dyDescent="0.25">
      <c r="A103" s="19">
        <v>745</v>
      </c>
      <c r="B103" s="1" t="s">
        <v>865</v>
      </c>
      <c r="C103" s="1" t="s">
        <v>878</v>
      </c>
      <c r="D103" s="1" t="str">
        <f>IF(B103="","zzz",LEFT(B103,2))</f>
        <v>BR</v>
      </c>
      <c r="E103" s="1" t="s">
        <v>349</v>
      </c>
      <c r="H103" s="1" t="str">
        <f>IF(F103="","",SQRT(F103-1828))</f>
        <v/>
      </c>
      <c r="I103" s="1">
        <v>1</v>
      </c>
      <c r="L103" s="6" t="s">
        <v>331</v>
      </c>
      <c r="M103" s="6" t="s">
        <v>331</v>
      </c>
      <c r="N103" s="1" t="str">
        <f>IF(L103="Steam",1,IF(L103="Electric",2,IF(L103="Diesel",4,IF(L103="Diesel-Electric",3,""))))</f>
        <v/>
      </c>
      <c r="O103" s="1" t="s">
        <v>842</v>
      </c>
      <c r="P103" s="1" t="s">
        <v>1134</v>
      </c>
      <c r="Q103" s="1" t="s">
        <v>1134</v>
      </c>
      <c r="T103" s="1">
        <f>IF(L103="Wagon",(SQRT(SQRT(S103/27)))*10,IF(S103="","",SQRT(SQRT(S103/27))))</f>
        <v>0</v>
      </c>
      <c r="U103" s="13" t="e">
        <f>IF(I103="","",(H103*SQRT(I103)*T103-(I103*2)+2)*0.985)</f>
        <v>#VALUE!</v>
      </c>
      <c r="V103" s="13" t="e">
        <f>IF(L103="Wagon",5*SQRT(H103),IF(L103="","",SQRT(Q103*J103*SQRT(S103))/(26)))</f>
        <v>#VALUE!</v>
      </c>
      <c r="W103" s="17" t="e">
        <f>8/P103</f>
        <v>#VALUE!</v>
      </c>
      <c r="X103" s="27" t="e">
        <f>R103/10/J103</f>
        <v>#DIV/0!</v>
      </c>
    </row>
    <row r="104" spans="1:25" x14ac:dyDescent="0.25">
      <c r="A104" s="19">
        <v>746</v>
      </c>
      <c r="B104" s="1" t="s">
        <v>864</v>
      </c>
      <c r="C104" s="1" t="s">
        <v>879</v>
      </c>
      <c r="D104" s="1" t="str">
        <f>IF(B104="","zzz",LEFT(B104,2))</f>
        <v>BR</v>
      </c>
      <c r="E104" s="1" t="s">
        <v>349</v>
      </c>
      <c r="H104" s="1" t="str">
        <f>IF(F104="","",SQRT(F104-1828))</f>
        <v/>
      </c>
      <c r="I104" s="1">
        <v>1</v>
      </c>
      <c r="L104" s="6" t="s">
        <v>331</v>
      </c>
      <c r="M104" s="6" t="s">
        <v>331</v>
      </c>
      <c r="N104" s="1" t="str">
        <f>IF(L104="Steam",1,IF(L104="Electric",2,IF(L104="Diesel",4,IF(L104="Diesel-Electric",3,""))))</f>
        <v/>
      </c>
      <c r="O104" s="1" t="s">
        <v>842</v>
      </c>
      <c r="P104" s="1" t="s">
        <v>1134</v>
      </c>
      <c r="Q104" s="1" t="s">
        <v>1134</v>
      </c>
      <c r="T104" s="1">
        <f>IF(L104="Wagon",(SQRT(SQRT(S104/27)))*10,IF(S104="","",SQRT(SQRT(S104/27))))</f>
        <v>0</v>
      </c>
      <c r="U104" s="13" t="e">
        <f>IF(I104="","",(H104*SQRT(I104)*T104-(I104*2)+2)*0.985)</f>
        <v>#VALUE!</v>
      </c>
      <c r="V104" s="13" t="e">
        <f>IF(L104="Wagon",5*SQRT(H104),IF(L104="","",SQRT(Q104*J104*SQRT(S104))/(26)))</f>
        <v>#VALUE!</v>
      </c>
      <c r="W104" s="17" t="e">
        <f>8/P104</f>
        <v>#VALUE!</v>
      </c>
      <c r="X104" s="27" t="e">
        <f>R104/10/J104</f>
        <v>#DIV/0!</v>
      </c>
    </row>
    <row r="105" spans="1:25" x14ac:dyDescent="0.25">
      <c r="A105" s="19">
        <v>747</v>
      </c>
      <c r="B105" s="1" t="s">
        <v>868</v>
      </c>
      <c r="C105" s="1" t="s">
        <v>882</v>
      </c>
      <c r="D105" s="1" t="str">
        <f>IF(B105="","zzz",LEFT(B105,2))</f>
        <v>BR</v>
      </c>
      <c r="E105" s="1" t="s">
        <v>349</v>
      </c>
      <c r="H105" s="1" t="str">
        <f>IF(F105="","",SQRT(F105-1828))</f>
        <v/>
      </c>
      <c r="I105" s="1">
        <v>1</v>
      </c>
      <c r="L105" s="6" t="s">
        <v>331</v>
      </c>
      <c r="M105" s="6" t="s">
        <v>331</v>
      </c>
      <c r="N105" s="1" t="str">
        <f>IF(L105="Steam",1,IF(L105="Electric",2,IF(L105="Diesel",4,IF(L105="Diesel-Electric",3,""))))</f>
        <v/>
      </c>
      <c r="O105" s="1" t="s">
        <v>842</v>
      </c>
      <c r="P105" s="1" t="s">
        <v>1134</v>
      </c>
      <c r="Q105" s="1" t="s">
        <v>1134</v>
      </c>
      <c r="T105" s="1">
        <f>IF(L105="Wagon",(SQRT(SQRT(S105/27)))*10,IF(S105="","",SQRT(SQRT(S105/27))))</f>
        <v>0</v>
      </c>
      <c r="U105" s="13" t="e">
        <f>IF(I105="","",(H105*SQRT(I105)*T105-(I105*2)+2)*0.985)</f>
        <v>#VALUE!</v>
      </c>
      <c r="V105" s="13" t="e">
        <f>IF(L105="Wagon",5*SQRT(H105),IF(L105="","",SQRT(Q105*J105*SQRT(S105))/(26)))</f>
        <v>#VALUE!</v>
      </c>
      <c r="W105" s="17" t="e">
        <f>8/P105</f>
        <v>#VALUE!</v>
      </c>
      <c r="X105" s="27" t="e">
        <f>R105/10/J105</f>
        <v>#DIV/0!</v>
      </c>
    </row>
    <row r="106" spans="1:25" x14ac:dyDescent="0.25">
      <c r="A106" s="22">
        <v>748</v>
      </c>
      <c r="B106" s="9" t="s">
        <v>867</v>
      </c>
      <c r="C106" s="9" t="s">
        <v>881</v>
      </c>
      <c r="D106" s="9" t="str">
        <f>IF(B106="","zzz",LEFT(B106,2))</f>
        <v>BR</v>
      </c>
      <c r="E106" s="9" t="s">
        <v>349</v>
      </c>
      <c r="F106" s="23">
        <v>1966</v>
      </c>
      <c r="G106" s="23"/>
      <c r="H106" s="9">
        <f>IF(F106="","",SQRT(F106-1828))</f>
        <v>11.74734012447073</v>
      </c>
      <c r="I106" s="9">
        <v>1</v>
      </c>
      <c r="J106" s="9">
        <v>31</v>
      </c>
      <c r="K106" s="9">
        <v>64</v>
      </c>
      <c r="L106" s="9" t="s">
        <v>331</v>
      </c>
      <c r="M106" s="9" t="s">
        <v>331</v>
      </c>
      <c r="N106" s="9" t="str">
        <f>IF(L106="Steam",1,IF(L106="Electric",2,IF(L106="Diesel",4,IF(L106="Diesel-Electric",3,""))))</f>
        <v/>
      </c>
      <c r="O106" s="9" t="s">
        <v>1302</v>
      </c>
      <c r="P106" s="9">
        <v>100</v>
      </c>
      <c r="Q106" s="9">
        <v>100</v>
      </c>
      <c r="R106" s="9">
        <v>0</v>
      </c>
      <c r="S106" s="9">
        <v>1</v>
      </c>
      <c r="T106" s="9">
        <f>IF(L106="Wagon",(SQRT(SQRT(S106/27)))*10,IF(S106="","",SQRT(SQRT(S106/27))))</f>
        <v>4.3869133765083088</v>
      </c>
      <c r="U106" s="23">
        <f>IF(I106="","",(H106*SQRT(I106)*T106-(I106*2)+2)*0.985)</f>
        <v>50.761545077476924</v>
      </c>
      <c r="V106" s="23">
        <f>IF(L106="Wagon",5*SQRT(H106),IF(L106="","",SQRT(Q106*J106*SQRT(S106))/(26)))</f>
        <v>17.137196477597151</v>
      </c>
      <c r="W106" s="25">
        <f>8/P106</f>
        <v>0.08</v>
      </c>
      <c r="X106" s="29">
        <f>R106/10/J106</f>
        <v>0</v>
      </c>
    </row>
    <row r="107" spans="1:25" x14ac:dyDescent="0.25">
      <c r="A107" s="18">
        <v>749</v>
      </c>
      <c r="B107" s="1" t="s">
        <v>1736</v>
      </c>
      <c r="C107" s="1" t="s">
        <v>1303</v>
      </c>
      <c r="D107" s="1" t="str">
        <f>IF(B107="","zzz",LEFT(B107,2))</f>
        <v>BR</v>
      </c>
      <c r="E107" s="1" t="s">
        <v>349</v>
      </c>
      <c r="F107" s="13">
        <v>1964</v>
      </c>
      <c r="H107" s="1">
        <f>IF(F107="","",SQRT(F107-1828))</f>
        <v>11.661903789690601</v>
      </c>
      <c r="I107" s="1">
        <v>1</v>
      </c>
      <c r="J107" s="1">
        <v>32</v>
      </c>
      <c r="K107" s="1">
        <v>48</v>
      </c>
      <c r="L107" s="1" t="s">
        <v>331</v>
      </c>
      <c r="M107" s="1" t="s">
        <v>331</v>
      </c>
      <c r="N107" s="1" t="str">
        <f>IF(L107="Steam",1,IF(L107="Electric",2,IF(L107="Diesel",4,IF(L107="Diesel-Electric",3,""))))</f>
        <v/>
      </c>
      <c r="O107" s="1" t="s">
        <v>842</v>
      </c>
      <c r="P107" s="1">
        <v>90</v>
      </c>
      <c r="Q107" s="1">
        <v>90</v>
      </c>
      <c r="S107" s="1">
        <v>1</v>
      </c>
      <c r="T107" s="1">
        <f>IF(L107="Wagon",(SQRT(SQRT(S107/27)))*10,IF(S107="","",SQRT(SQRT(S107/27))))</f>
        <v>4.3869133765083088</v>
      </c>
      <c r="U107" s="13">
        <f>IF(I107="","",(H107*SQRT(I107)*T107-(I107*2)+2)*0.985)</f>
        <v>50.392365304588438</v>
      </c>
      <c r="V107" s="13">
        <f>IF(L107="Wagon",5*SQRT(H107),IF(L107="","",SQRT(Q107*J107*SQRT(S107))/(26)))</f>
        <v>17.074764851741445</v>
      </c>
      <c r="W107" s="17">
        <f>8/P107</f>
        <v>8.8888888888888892E-2</v>
      </c>
      <c r="X107" s="27">
        <f>R107/10/J107</f>
        <v>0</v>
      </c>
    </row>
    <row r="108" spans="1:25" s="41" customFormat="1" x14ac:dyDescent="0.25">
      <c r="A108" s="19">
        <v>750</v>
      </c>
      <c r="B108" s="1" t="s">
        <v>877</v>
      </c>
      <c r="C108" s="1" t="s">
        <v>891</v>
      </c>
      <c r="D108" s="1" t="str">
        <f>IF(B108="","zzz",LEFT(B108,2))</f>
        <v>BR</v>
      </c>
      <c r="E108" s="1" t="s">
        <v>349</v>
      </c>
      <c r="F108" s="13"/>
      <c r="G108" s="13"/>
      <c r="H108" s="1" t="str">
        <f>IF(F108="","",SQRT(F108-1828))</f>
        <v/>
      </c>
      <c r="I108" s="1">
        <v>1</v>
      </c>
      <c r="J108" s="1"/>
      <c r="K108" s="1"/>
      <c r="L108" s="6" t="s">
        <v>331</v>
      </c>
      <c r="M108" s="6" t="s">
        <v>331</v>
      </c>
      <c r="N108" s="1" t="str">
        <f>IF(L108="Steam",1,IF(L108="Electric",2,IF(L108="Diesel",4,IF(L108="Diesel-Electric",3,""))))</f>
        <v/>
      </c>
      <c r="O108" s="1"/>
      <c r="P108" s="1" t="s">
        <v>1134</v>
      </c>
      <c r="Q108" s="1" t="s">
        <v>1134</v>
      </c>
      <c r="R108" s="1"/>
      <c r="S108" s="1"/>
      <c r="T108" s="1">
        <f>IF(L108="Wagon",(SQRT(SQRT(S108/27)))*10,IF(S108="","",SQRT(SQRT(S108/27))))</f>
        <v>0</v>
      </c>
      <c r="U108" s="13" t="e">
        <f>IF(I108="","",(H108*SQRT(I108)*T108-(I108*2)+2)*0.985)</f>
        <v>#VALUE!</v>
      </c>
      <c r="V108" s="13" t="e">
        <f>IF(L108="Wagon",5*SQRT(H108),IF(L108="","",SQRT(Q108*J108*SQRT(S108))/(26)))</f>
        <v>#VALUE!</v>
      </c>
      <c r="W108" s="17" t="e">
        <f>8/P108</f>
        <v>#VALUE!</v>
      </c>
      <c r="X108" s="27" t="e">
        <f>R108/10/J108</f>
        <v>#DIV/0!</v>
      </c>
      <c r="Y108" s="12"/>
    </row>
    <row r="109" spans="1:25" x14ac:dyDescent="0.25">
      <c r="A109" s="19">
        <v>751</v>
      </c>
      <c r="B109" s="1" t="s">
        <v>875</v>
      </c>
      <c r="C109" s="1" t="s">
        <v>889</v>
      </c>
      <c r="D109" s="1" t="str">
        <f>IF(B109="","zzz",LEFT(B109,2))</f>
        <v>BR</v>
      </c>
      <c r="E109" s="1" t="s">
        <v>349</v>
      </c>
      <c r="H109" s="1" t="str">
        <f>IF(F109="","",SQRT(F109-1828))</f>
        <v/>
      </c>
      <c r="I109" s="1">
        <v>1</v>
      </c>
      <c r="L109" s="6" t="s">
        <v>331</v>
      </c>
      <c r="M109" s="6" t="s">
        <v>331</v>
      </c>
      <c r="N109" s="1" t="str">
        <f>IF(L109="Steam",1,IF(L109="Electric",2,IF(L109="Diesel",4,IF(L109="Diesel-Electric",3,""))))</f>
        <v/>
      </c>
      <c r="P109" s="1" t="s">
        <v>1134</v>
      </c>
      <c r="Q109" s="1" t="s">
        <v>1134</v>
      </c>
      <c r="T109" s="1">
        <f>IF(L109="Wagon",(SQRT(SQRT(S109/27)))*10,IF(S109="","",SQRT(SQRT(S109/27))))</f>
        <v>0</v>
      </c>
      <c r="U109" s="13" t="e">
        <f>IF(I109="","",(H109*SQRT(I109)*T109-(I109*2)+2)*0.985)</f>
        <v>#VALUE!</v>
      </c>
      <c r="V109" s="13" t="e">
        <f>IF(L109="Wagon",5*SQRT(H109),IF(L109="","",SQRT(Q109*J109*SQRT(S109))/(26)))</f>
        <v>#VALUE!</v>
      </c>
      <c r="W109" s="17" t="e">
        <f>8/P109</f>
        <v>#VALUE!</v>
      </c>
      <c r="X109" s="27" t="e">
        <f>R109/10/J109</f>
        <v>#DIV/0!</v>
      </c>
    </row>
    <row r="110" spans="1:25" x14ac:dyDescent="0.25">
      <c r="A110" s="18">
        <v>752</v>
      </c>
      <c r="B110" s="1" t="s">
        <v>920</v>
      </c>
      <c r="C110" s="1" t="s">
        <v>921</v>
      </c>
      <c r="D110" s="1" t="str">
        <f>IF(B110="","zzz",LEFT(B110,2))</f>
        <v>BR</v>
      </c>
      <c r="E110" s="1" t="s">
        <v>349</v>
      </c>
      <c r="H110" s="1" t="str">
        <f>IF(F110="","",SQRT(F110-1828))</f>
        <v/>
      </c>
      <c r="I110" s="1">
        <v>1</v>
      </c>
      <c r="L110" s="6" t="s">
        <v>331</v>
      </c>
      <c r="M110" s="6" t="s">
        <v>331</v>
      </c>
      <c r="N110" s="1" t="str">
        <f>IF(L110="Steam",1,IF(L110="Electric",2,IF(L110="Diesel",4,IF(L110="Diesel-Electric",3,""))))</f>
        <v/>
      </c>
      <c r="P110" s="1" t="s">
        <v>1134</v>
      </c>
      <c r="Q110" s="1" t="s">
        <v>1134</v>
      </c>
      <c r="T110" s="1">
        <f>IF(L110="Wagon",(SQRT(SQRT(S110/27)))*10,IF(S110="","",SQRT(SQRT(S110/27))))</f>
        <v>0</v>
      </c>
      <c r="U110" s="13" t="e">
        <f>IF(I110="","",(H110*SQRT(I110)*T110-(I110*2)+2)*0.985)</f>
        <v>#VALUE!</v>
      </c>
      <c r="V110" s="13" t="e">
        <f>IF(L110="Wagon",5*SQRT(H110),IF(L110="","",SQRT(Q110*J110*SQRT(S110))/(26)))</f>
        <v>#VALUE!</v>
      </c>
      <c r="W110" s="17" t="e">
        <f>8/P110</f>
        <v>#VALUE!</v>
      </c>
      <c r="X110" s="27" t="e">
        <f>R110/10/J110</f>
        <v>#DIV/0!</v>
      </c>
    </row>
    <row r="111" spans="1:25" x14ac:dyDescent="0.25">
      <c r="A111" s="19">
        <v>753</v>
      </c>
      <c r="B111" s="1" t="s">
        <v>876</v>
      </c>
      <c r="C111" s="1" t="s">
        <v>890</v>
      </c>
      <c r="D111" s="1" t="str">
        <f>IF(B111="","zzz",LEFT(B111,2))</f>
        <v>BR</v>
      </c>
      <c r="E111" s="1" t="s">
        <v>349</v>
      </c>
      <c r="H111" s="1" t="str">
        <f>IF(F111="","",SQRT(F111-1828))</f>
        <v/>
      </c>
      <c r="I111" s="1">
        <v>1</v>
      </c>
      <c r="L111" s="6" t="s">
        <v>331</v>
      </c>
      <c r="M111" s="6" t="s">
        <v>331</v>
      </c>
      <c r="N111" s="1" t="str">
        <f>IF(L111="Steam",1,IF(L111="Electric",2,IF(L111="Diesel",4,IF(L111="Diesel-Electric",3,""))))</f>
        <v/>
      </c>
      <c r="P111" s="1" t="s">
        <v>1134</v>
      </c>
      <c r="Q111" s="1" t="s">
        <v>1134</v>
      </c>
      <c r="T111" s="1">
        <f>IF(L111="Wagon",(SQRT(SQRT(S111/27)))*10,IF(S111="","",SQRT(SQRT(S111/27))))</f>
        <v>0</v>
      </c>
      <c r="U111" s="13" t="e">
        <f>IF(I111="","",(H111*SQRT(I111)*T111-(I111*2)+2)*0.985)</f>
        <v>#VALUE!</v>
      </c>
      <c r="V111" s="13" t="e">
        <f>IF(L111="Wagon",5*SQRT(H111),IF(L111="","",SQRT(Q111*J111*SQRT(S111))/(26)))</f>
        <v>#VALUE!</v>
      </c>
      <c r="W111" s="17" t="e">
        <f>8/P111</f>
        <v>#VALUE!</v>
      </c>
      <c r="X111" s="27" t="e">
        <f>R111/10/J111</f>
        <v>#DIV/0!</v>
      </c>
    </row>
    <row r="112" spans="1:25" x14ac:dyDescent="0.25">
      <c r="A112" s="19">
        <v>754</v>
      </c>
      <c r="B112" s="1" t="s">
        <v>873</v>
      </c>
      <c r="C112" s="1" t="s">
        <v>887</v>
      </c>
      <c r="D112" s="1" t="str">
        <f>IF(B112="","zzz",LEFT(B112,2))</f>
        <v>BR</v>
      </c>
      <c r="E112" s="1" t="s">
        <v>349</v>
      </c>
      <c r="H112" s="1" t="str">
        <f>IF(F112="","",SQRT(F112-1828))</f>
        <v/>
      </c>
      <c r="I112" s="1">
        <v>1</v>
      </c>
      <c r="L112" s="6" t="s">
        <v>331</v>
      </c>
      <c r="M112" s="6" t="s">
        <v>331</v>
      </c>
      <c r="N112" s="1" t="str">
        <f>IF(L112="Steam",1,IF(L112="Electric",2,IF(L112="Diesel",4,IF(L112="Diesel-Electric",3,""))))</f>
        <v/>
      </c>
      <c r="P112" s="1" t="s">
        <v>1134</v>
      </c>
      <c r="Q112" s="1" t="s">
        <v>1134</v>
      </c>
      <c r="T112" s="1">
        <f>IF(L112="Wagon",(SQRT(SQRT(S112/27)))*10,IF(S112="","",SQRT(SQRT(S112/27))))</f>
        <v>0</v>
      </c>
      <c r="U112" s="13" t="e">
        <f>IF(I112="","",(H112*SQRT(I112)*T112-(I112*2)+2)*0.985)</f>
        <v>#VALUE!</v>
      </c>
      <c r="V112" s="13" t="e">
        <f>IF(L112="Wagon",5*SQRT(H112),IF(L112="","",SQRT(Q112*J112*SQRT(S112))/(26)))</f>
        <v>#VALUE!</v>
      </c>
      <c r="W112" s="17" t="e">
        <f>8/P112</f>
        <v>#VALUE!</v>
      </c>
      <c r="X112" s="27" t="e">
        <f>R112/10/J112</f>
        <v>#DIV/0!</v>
      </c>
    </row>
    <row r="113" spans="1:25" x14ac:dyDescent="0.25">
      <c r="A113" s="18">
        <v>755</v>
      </c>
      <c r="B113" s="1" t="s">
        <v>874</v>
      </c>
      <c r="C113" s="1" t="s">
        <v>888</v>
      </c>
      <c r="D113" s="1" t="str">
        <f>IF(B113="","zzz",LEFT(B113,2))</f>
        <v>BR</v>
      </c>
      <c r="E113" s="1" t="s">
        <v>349</v>
      </c>
      <c r="H113" s="1" t="str">
        <f>IF(F113="","",SQRT(F113-1828))</f>
        <v/>
      </c>
      <c r="I113" s="1">
        <v>1</v>
      </c>
      <c r="L113" s="6" t="s">
        <v>331</v>
      </c>
      <c r="M113" s="6" t="s">
        <v>331</v>
      </c>
      <c r="N113" s="1" t="str">
        <f>IF(L113="Steam",1,IF(L113="Electric",2,IF(L113="Diesel",4,IF(L113="Diesel-Electric",3,""))))</f>
        <v/>
      </c>
      <c r="P113" s="1" t="s">
        <v>1134</v>
      </c>
      <c r="Q113" s="1" t="s">
        <v>1134</v>
      </c>
      <c r="T113" s="1">
        <f>IF(L113="Wagon",(SQRT(SQRT(S113/27)))*10,IF(S113="","",SQRT(SQRT(S113/27))))</f>
        <v>0</v>
      </c>
      <c r="U113" s="13" t="e">
        <f>IF(I113="","",(H113*SQRT(I113)*T113-(I113*2)+2)*0.985)</f>
        <v>#VALUE!</v>
      </c>
      <c r="V113" s="13" t="e">
        <f>IF(L113="Wagon",5*SQRT(H113),IF(L113="","",SQRT(Q113*J113*SQRT(S113))/(26)))</f>
        <v>#VALUE!</v>
      </c>
      <c r="W113" s="17" t="e">
        <f>8/P113</f>
        <v>#VALUE!</v>
      </c>
      <c r="X113" s="27" t="e">
        <f>R113/10/J113</f>
        <v>#DIV/0!</v>
      </c>
    </row>
    <row r="114" spans="1:25" x14ac:dyDescent="0.25">
      <c r="A114" s="19">
        <v>756</v>
      </c>
      <c r="B114" s="1" t="s">
        <v>549</v>
      </c>
      <c r="C114" s="1" t="s">
        <v>923</v>
      </c>
      <c r="D114" s="1" t="str">
        <f>IF(B114="","zzz",LEFT(B114,2))</f>
        <v>BR</v>
      </c>
      <c r="E114" s="1" t="s">
        <v>349</v>
      </c>
      <c r="F114" s="13">
        <v>1976</v>
      </c>
      <c r="H114" s="1">
        <f>IF(F114="","",SQRT(F114-1828))</f>
        <v>12.165525060596439</v>
      </c>
      <c r="I114" s="1">
        <v>1</v>
      </c>
      <c r="J114" s="1">
        <v>35</v>
      </c>
      <c r="L114" s="6" t="s">
        <v>331</v>
      </c>
      <c r="M114" s="6" t="s">
        <v>331</v>
      </c>
      <c r="N114" s="1" t="str">
        <f>IF(L114="Steam",1,IF(L114="Electric",2,IF(L114="Diesel",4,IF(L114="Diesel-Electric",3,""))))</f>
        <v/>
      </c>
      <c r="O114" s="1" t="s">
        <v>842</v>
      </c>
      <c r="P114" s="1" t="s">
        <v>1134</v>
      </c>
      <c r="Q114" s="1" t="s">
        <v>1134</v>
      </c>
      <c r="S114" s="1">
        <v>1</v>
      </c>
      <c r="T114" s="1">
        <f>IF(L114="Wagon",(SQRT(SQRT(S114/27)))*10,IF(S114="","",SQRT(SQRT(S114/27))))</f>
        <v>4.3869133765083088</v>
      </c>
      <c r="U114" s="13">
        <f>IF(I114="","",(H114*SQRT(I114)*T114-(I114*2)+2)*0.985)</f>
        <v>52.568568051268912</v>
      </c>
      <c r="V114" s="13">
        <f>IF(L114="Wagon",5*SQRT(H114),IF(L114="","",SQRT(Q114*J114*SQRT(S114))/(26)))</f>
        <v>17.439556373798933</v>
      </c>
      <c r="W114" s="17" t="e">
        <f>8/P114</f>
        <v>#VALUE!</v>
      </c>
      <c r="X114" s="27">
        <f>R114/10/J114</f>
        <v>0</v>
      </c>
    </row>
    <row r="115" spans="1:25" x14ac:dyDescent="0.25">
      <c r="A115" s="19">
        <v>757</v>
      </c>
      <c r="B115" s="1" t="s">
        <v>895</v>
      </c>
      <c r="C115" s="1" t="s">
        <v>909</v>
      </c>
      <c r="D115" s="1" t="str">
        <f>IF(B115="","zzz",LEFT(B115,2))</f>
        <v>BR</v>
      </c>
      <c r="E115" s="1" t="s">
        <v>349</v>
      </c>
      <c r="F115" s="13">
        <v>1976</v>
      </c>
      <c r="H115" s="1">
        <f>IF(F115="","",SQRT(F115-1828))</f>
        <v>12.165525060596439</v>
      </c>
      <c r="I115" s="1">
        <v>1</v>
      </c>
      <c r="L115" s="6" t="s">
        <v>331</v>
      </c>
      <c r="M115" s="6" t="s">
        <v>331</v>
      </c>
      <c r="N115" s="1" t="str">
        <f>IF(L115="Steam",1,IF(L115="Electric",2,IF(L115="Diesel",4,IF(L115="Diesel-Electric",3,""))))</f>
        <v/>
      </c>
      <c r="P115" s="1" t="s">
        <v>1134</v>
      </c>
      <c r="Q115" s="1" t="s">
        <v>1134</v>
      </c>
      <c r="T115" s="1">
        <f>IF(L115="Wagon",(SQRT(SQRT(S115/27)))*10,IF(S115="","",SQRT(SQRT(S115/27))))</f>
        <v>0</v>
      </c>
      <c r="U115" s="13">
        <f>IF(I115="","",(H115*SQRT(I115)*T115-(I115*2)+2)*0.985)</f>
        <v>0</v>
      </c>
      <c r="V115" s="13">
        <f>IF(L115="Wagon",5*SQRT(H115),IF(L115="","",SQRT(Q115*J115*SQRT(S115))/(26)))</f>
        <v>17.439556373798933</v>
      </c>
      <c r="W115" s="17" t="e">
        <f>8/P115</f>
        <v>#VALUE!</v>
      </c>
      <c r="X115" s="27" t="e">
        <f>R115/10/J115</f>
        <v>#DIV/0!</v>
      </c>
    </row>
    <row r="116" spans="1:25" s="41" customFormat="1" x14ac:dyDescent="0.25">
      <c r="A116" s="18">
        <v>758</v>
      </c>
      <c r="B116" s="1" t="s">
        <v>897</v>
      </c>
      <c r="C116" s="1" t="s">
        <v>911</v>
      </c>
      <c r="D116" s="1" t="str">
        <f>IF(B116="","zzz",LEFT(B116,2))</f>
        <v>BR</v>
      </c>
      <c r="E116" s="1" t="s">
        <v>349</v>
      </c>
      <c r="F116" s="13">
        <v>1976</v>
      </c>
      <c r="G116" s="13"/>
      <c r="H116" s="1">
        <f>IF(F116="","",SQRT(F116-1828))</f>
        <v>12.165525060596439</v>
      </c>
      <c r="I116" s="1">
        <v>1</v>
      </c>
      <c r="J116" s="1"/>
      <c r="K116" s="1"/>
      <c r="L116" s="6" t="s">
        <v>331</v>
      </c>
      <c r="M116" s="6" t="s">
        <v>331</v>
      </c>
      <c r="N116" s="1" t="str">
        <f>IF(L116="Steam",1,IF(L116="Electric",2,IF(L116="Diesel",4,IF(L116="Diesel-Electric",3,""))))</f>
        <v/>
      </c>
      <c r="O116" s="1"/>
      <c r="P116" s="1" t="s">
        <v>1134</v>
      </c>
      <c r="Q116" s="1" t="s">
        <v>1134</v>
      </c>
      <c r="R116" s="1"/>
      <c r="S116" s="1"/>
      <c r="T116" s="1">
        <f>IF(L116="Wagon",(SQRT(SQRT(S116/27)))*10,IF(S116="","",SQRT(SQRT(S116/27))))</f>
        <v>0</v>
      </c>
      <c r="U116" s="13">
        <f>IF(I116="","",(H116*SQRT(I116)*T116-(I116*2)+2)*0.985)</f>
        <v>0</v>
      </c>
      <c r="V116" s="13">
        <f>IF(L116="Wagon",5*SQRT(H116),IF(L116="","",SQRT(Q116*J116*SQRT(S116))/(26)))</f>
        <v>17.439556373798933</v>
      </c>
      <c r="W116" s="17" t="e">
        <f>8/P116</f>
        <v>#VALUE!</v>
      </c>
      <c r="X116" s="27" t="e">
        <f>R116/10/J116</f>
        <v>#DIV/0!</v>
      </c>
      <c r="Y116" s="12"/>
    </row>
    <row r="117" spans="1:25" x14ac:dyDescent="0.25">
      <c r="A117" s="19">
        <v>759</v>
      </c>
      <c r="B117" s="1" t="s">
        <v>892</v>
      </c>
      <c r="C117" s="1" t="s">
        <v>907</v>
      </c>
      <c r="D117" s="1" t="str">
        <f>IF(B117="","zzz",LEFT(B117,2))</f>
        <v>BR</v>
      </c>
      <c r="E117" s="1" t="s">
        <v>349</v>
      </c>
      <c r="F117" s="13">
        <v>1976</v>
      </c>
      <c r="H117" s="1">
        <f>IF(F117="","",SQRT(F117-1828))</f>
        <v>12.165525060596439</v>
      </c>
      <c r="I117" s="1">
        <v>1</v>
      </c>
      <c r="L117" s="6" t="s">
        <v>331</v>
      </c>
      <c r="M117" s="6" t="s">
        <v>331</v>
      </c>
      <c r="N117" s="1" t="str">
        <f>IF(L117="Steam",1,IF(L117="Electric",2,IF(L117="Diesel",4,IF(L117="Diesel-Electric",3,""))))</f>
        <v/>
      </c>
      <c r="P117" s="1" t="s">
        <v>1134</v>
      </c>
      <c r="Q117" s="1" t="s">
        <v>1134</v>
      </c>
      <c r="T117" s="1">
        <f>IF(L117="Wagon",(SQRT(SQRT(S117/27)))*10,IF(S117="","",SQRT(SQRT(S117/27))))</f>
        <v>0</v>
      </c>
      <c r="U117" s="13">
        <f>IF(I117="","",(H117*SQRT(I117)*T117-(I117*2)+2)*0.985)</f>
        <v>0</v>
      </c>
      <c r="V117" s="13">
        <f>IF(L117="Wagon",5*SQRT(H117),IF(L117="","",SQRT(Q117*J117*SQRT(S117))/(26)))</f>
        <v>17.439556373798933</v>
      </c>
      <c r="W117" s="17" t="e">
        <f>8/P117</f>
        <v>#VALUE!</v>
      </c>
      <c r="X117" s="27" t="e">
        <f>R117/10/J117</f>
        <v>#DIV/0!</v>
      </c>
    </row>
    <row r="118" spans="1:25" x14ac:dyDescent="0.25">
      <c r="A118" s="19">
        <v>760</v>
      </c>
      <c r="B118" s="1" t="s">
        <v>893</v>
      </c>
      <c r="C118" s="1" t="s">
        <v>908</v>
      </c>
      <c r="D118" s="1" t="str">
        <f>IF(B118="","zzz",LEFT(B118,2))</f>
        <v>BR</v>
      </c>
      <c r="E118" s="1" t="s">
        <v>349</v>
      </c>
      <c r="F118" s="13">
        <v>1976</v>
      </c>
      <c r="H118" s="1">
        <f>IF(F118="","",SQRT(F118-1828))</f>
        <v>12.165525060596439</v>
      </c>
      <c r="I118" s="1">
        <v>1</v>
      </c>
      <c r="L118" s="6" t="s">
        <v>331</v>
      </c>
      <c r="M118" s="6" t="s">
        <v>331</v>
      </c>
      <c r="N118" s="1" t="str">
        <f>IF(L118="Steam",1,IF(L118="Electric",2,IF(L118="Diesel",4,IF(L118="Diesel-Electric",3,""))))</f>
        <v/>
      </c>
      <c r="P118" s="1" t="s">
        <v>1134</v>
      </c>
      <c r="Q118" s="1" t="s">
        <v>1134</v>
      </c>
      <c r="T118" s="1">
        <f>IF(L118="Wagon",(SQRT(SQRT(S118/27)))*10,IF(S118="","",SQRT(SQRT(S118/27))))</f>
        <v>0</v>
      </c>
      <c r="U118" s="13">
        <f>IF(I118="","",(H118*SQRT(I118)*T118-(I118*2)+2)*0.985)</f>
        <v>0</v>
      </c>
      <c r="V118" s="13">
        <f>IF(L118="Wagon",5*SQRT(H118),IF(L118="","",SQRT(Q118*J118*SQRT(S118))/(26)))</f>
        <v>17.439556373798933</v>
      </c>
      <c r="W118" s="17" t="e">
        <f>8/P118</f>
        <v>#VALUE!</v>
      </c>
      <c r="X118" s="27" t="e">
        <f>R118/10/J118</f>
        <v>#DIV/0!</v>
      </c>
    </row>
    <row r="119" spans="1:25" x14ac:dyDescent="0.25">
      <c r="A119" s="18">
        <v>761</v>
      </c>
      <c r="B119" s="1" t="s">
        <v>894</v>
      </c>
      <c r="C119" s="1" t="s">
        <v>922</v>
      </c>
      <c r="D119" s="1" t="str">
        <f>IF(B119="","zzz",LEFT(B119,2))</f>
        <v>BR</v>
      </c>
      <c r="E119" s="1" t="s">
        <v>349</v>
      </c>
      <c r="F119" s="13">
        <v>1976</v>
      </c>
      <c r="H119" s="1">
        <f>IF(F119="","",SQRT(F119-1828))</f>
        <v>12.165525060596439</v>
      </c>
      <c r="I119" s="1">
        <v>1</v>
      </c>
      <c r="L119" s="6" t="s">
        <v>331</v>
      </c>
      <c r="M119" s="6" t="s">
        <v>331</v>
      </c>
      <c r="N119" s="1" t="str">
        <f>IF(L119="Steam",1,IF(L119="Electric",2,IF(L119="Diesel",4,IF(L119="Diesel-Electric",3,""))))</f>
        <v/>
      </c>
      <c r="P119" s="1" t="s">
        <v>1134</v>
      </c>
      <c r="Q119" s="1" t="s">
        <v>1134</v>
      </c>
      <c r="T119" s="1">
        <f>IF(L119="Wagon",(SQRT(SQRT(S119/27)))*10,IF(S119="","",SQRT(SQRT(S119/27))))</f>
        <v>0</v>
      </c>
      <c r="U119" s="13">
        <f>IF(I119="","",(H119*SQRT(I119)*T119-(I119*2)+2)*0.985)</f>
        <v>0</v>
      </c>
      <c r="V119" s="13">
        <f>IF(L119="Wagon",5*SQRT(H119),IF(L119="","",SQRT(Q119*J119*SQRT(S119))/(26)))</f>
        <v>17.439556373798933</v>
      </c>
      <c r="W119" s="17" t="e">
        <f>8/P119</f>
        <v>#VALUE!</v>
      </c>
      <c r="X119" s="27" t="e">
        <f>R119/10/J119</f>
        <v>#DIV/0!</v>
      </c>
    </row>
    <row r="120" spans="1:25" x14ac:dyDescent="0.25">
      <c r="A120" s="19">
        <v>762</v>
      </c>
      <c r="B120" s="1" t="s">
        <v>896</v>
      </c>
      <c r="C120" s="1" t="s">
        <v>910</v>
      </c>
      <c r="D120" s="1" t="str">
        <f>IF(B120="","zzz",LEFT(B120,2))</f>
        <v>BR</v>
      </c>
      <c r="E120" s="1" t="s">
        <v>349</v>
      </c>
      <c r="H120" s="1" t="str">
        <f>IF(F120="","",SQRT(F120-1828))</f>
        <v/>
      </c>
      <c r="I120" s="1">
        <v>1</v>
      </c>
      <c r="L120" s="6" t="s">
        <v>331</v>
      </c>
      <c r="M120" s="6" t="s">
        <v>331</v>
      </c>
      <c r="N120" s="1" t="str">
        <f>IF(L120="Steam",1,IF(L120="Electric",2,IF(L120="Diesel",4,IF(L120="Diesel-Electric",3,""))))</f>
        <v/>
      </c>
      <c r="P120" s="1" t="s">
        <v>1134</v>
      </c>
      <c r="Q120" s="1" t="s">
        <v>1134</v>
      </c>
      <c r="T120" s="1">
        <f>IF(L120="Wagon",(SQRT(SQRT(S120/27)))*10,IF(S120="","",SQRT(SQRT(S120/27))))</f>
        <v>0</v>
      </c>
      <c r="U120" s="13" t="e">
        <f>IF(I120="","",(H120*SQRT(I120)*T120-(I120*2)+2)*0.985)</f>
        <v>#VALUE!</v>
      </c>
      <c r="V120" s="13" t="e">
        <f>IF(L120="Wagon",5*SQRT(H120),IF(L120="","",SQRT(Q120*J120*SQRT(S120))/(26)))</f>
        <v>#VALUE!</v>
      </c>
      <c r="W120" s="17" t="e">
        <f>8/P120</f>
        <v>#VALUE!</v>
      </c>
      <c r="X120" s="27" t="e">
        <f>R120/10/J120</f>
        <v>#DIV/0!</v>
      </c>
    </row>
    <row r="121" spans="1:25" x14ac:dyDescent="0.25">
      <c r="A121" s="19">
        <v>763</v>
      </c>
      <c r="B121" s="1" t="s">
        <v>947</v>
      </c>
      <c r="C121" s="1" t="s">
        <v>946</v>
      </c>
      <c r="D121" s="1" t="str">
        <f>IF(B121="","zzz",LEFT(B121,2))</f>
        <v>BR</v>
      </c>
      <c r="E121" s="1" t="s">
        <v>349</v>
      </c>
      <c r="F121" s="13">
        <v>1975</v>
      </c>
      <c r="H121" s="1">
        <f>IF(F121="","",SQRT(F121-1828))</f>
        <v>12.124355652982141</v>
      </c>
      <c r="I121" s="1">
        <v>1</v>
      </c>
      <c r="L121" s="1" t="s">
        <v>331</v>
      </c>
      <c r="M121" s="1" t="s">
        <v>331</v>
      </c>
      <c r="N121" s="1" t="str">
        <f>IF(L121="Steam",1,IF(L121="Electric",2,IF(L121="Diesel",4,IF(L121="Diesel-Electric",3,""))))</f>
        <v/>
      </c>
      <c r="P121" s="1" t="s">
        <v>1134</v>
      </c>
      <c r="Q121" s="1" t="s">
        <v>1134</v>
      </c>
      <c r="T121" s="1">
        <f>IF(L121="Wagon",(SQRT(SQRT(S121/27)))*10,IF(S121="","",SQRT(SQRT(S121/27))))</f>
        <v>0</v>
      </c>
      <c r="U121" s="13">
        <f>IF(I121="","",(H121*SQRT(I121)*T121-(I121*2)+2)*0.985)</f>
        <v>0</v>
      </c>
      <c r="V121" s="13">
        <f>IF(L121="Wagon",5*SQRT(H121),IF(L121="","",SQRT(Q121*J121*SQRT(S121))/(26)))</f>
        <v>17.41002272613547</v>
      </c>
      <c r="W121" s="17" t="e">
        <f>8/P121</f>
        <v>#VALUE!</v>
      </c>
      <c r="X121" s="27" t="e">
        <f>R121/10/J121</f>
        <v>#DIV/0!</v>
      </c>
    </row>
    <row r="122" spans="1:25" x14ac:dyDescent="0.25">
      <c r="A122" s="18">
        <v>764</v>
      </c>
      <c r="B122" s="1" t="s">
        <v>901</v>
      </c>
      <c r="C122" s="1" t="s">
        <v>915</v>
      </c>
      <c r="D122" s="1" t="str">
        <f>IF(B122="","zzz",LEFT(B122,2))</f>
        <v>BR</v>
      </c>
      <c r="E122" s="1" t="s">
        <v>349</v>
      </c>
      <c r="H122" s="1" t="str">
        <f>IF(F122="","",SQRT(F122-1828))</f>
        <v/>
      </c>
      <c r="I122" s="1">
        <v>1</v>
      </c>
      <c r="L122" s="6" t="s">
        <v>331</v>
      </c>
      <c r="M122" s="6" t="s">
        <v>331</v>
      </c>
      <c r="N122" s="1" t="str">
        <f>IF(L122="Steam",1,IF(L122="Electric",2,IF(L122="Diesel",4,IF(L122="Diesel-Electric",3,""))))</f>
        <v/>
      </c>
      <c r="P122" s="1" t="s">
        <v>1134</v>
      </c>
      <c r="Q122" s="1" t="s">
        <v>1134</v>
      </c>
      <c r="T122" s="1">
        <f>IF(L122="Wagon",(SQRT(SQRT(S122/27)))*10,IF(S122="","",SQRT(SQRT(S122/27))))</f>
        <v>0</v>
      </c>
      <c r="U122" s="13" t="e">
        <f>IF(I122="","",(H122*SQRT(I122)*T122-(I122*2)+2)*0.985)</f>
        <v>#VALUE!</v>
      </c>
      <c r="V122" s="13" t="e">
        <f>IF(L122="Wagon",5*SQRT(H122),IF(L122="","",SQRT(Q122*J122*SQRT(S122))/(26)))</f>
        <v>#VALUE!</v>
      </c>
      <c r="W122" s="17" t="e">
        <f>8/P122</f>
        <v>#VALUE!</v>
      </c>
      <c r="X122" s="27" t="e">
        <f>R122/10/J122</f>
        <v>#DIV/0!</v>
      </c>
    </row>
    <row r="123" spans="1:25" x14ac:dyDescent="0.25">
      <c r="A123" s="19">
        <v>765</v>
      </c>
      <c r="B123" s="1" t="s">
        <v>898</v>
      </c>
      <c r="C123" s="1" t="s">
        <v>912</v>
      </c>
      <c r="D123" s="1" t="str">
        <f>IF(B123="","zzz",LEFT(B123,2))</f>
        <v>BR</v>
      </c>
      <c r="E123" s="1" t="s">
        <v>349</v>
      </c>
      <c r="H123" s="1" t="str">
        <f>IF(F123="","",SQRT(F123-1828))</f>
        <v/>
      </c>
      <c r="I123" s="1">
        <v>1</v>
      </c>
      <c r="L123" s="6" t="s">
        <v>331</v>
      </c>
      <c r="M123" s="6" t="s">
        <v>331</v>
      </c>
      <c r="N123" s="1" t="str">
        <f>IF(L123="Steam",1,IF(L123="Electric",2,IF(L123="Diesel",4,IF(L123="Diesel-Electric",3,""))))</f>
        <v/>
      </c>
      <c r="P123" s="1" t="s">
        <v>1134</v>
      </c>
      <c r="Q123" s="1" t="s">
        <v>1134</v>
      </c>
      <c r="T123" s="1">
        <f>IF(L123="Wagon",(SQRT(SQRT(S123/27)))*10,IF(S123="","",SQRT(SQRT(S123/27))))</f>
        <v>0</v>
      </c>
      <c r="U123" s="13" t="e">
        <f>IF(I123="","",(H123*SQRT(I123)*T123-(I123*2)+2)*0.985)</f>
        <v>#VALUE!</v>
      </c>
      <c r="V123" s="13" t="e">
        <f>IF(L123="Wagon",5*SQRT(H123),IF(L123="","",SQRT(Q123*J123*SQRT(S123))/(26)))</f>
        <v>#VALUE!</v>
      </c>
      <c r="W123" s="17" t="e">
        <f>8/P123</f>
        <v>#VALUE!</v>
      </c>
      <c r="X123" s="27" t="e">
        <f>R123/10/J123</f>
        <v>#DIV/0!</v>
      </c>
    </row>
    <row r="124" spans="1:25" x14ac:dyDescent="0.25">
      <c r="A124" s="19">
        <v>766</v>
      </c>
      <c r="B124" s="1" t="s">
        <v>903</v>
      </c>
      <c r="C124" s="1" t="s">
        <v>916</v>
      </c>
      <c r="D124" s="1" t="str">
        <f>IF(B124="","zzz",LEFT(B124,2))</f>
        <v>BR</v>
      </c>
      <c r="E124" s="1" t="s">
        <v>349</v>
      </c>
      <c r="H124" s="1" t="str">
        <f>IF(F124="","",SQRT(F124-1828))</f>
        <v/>
      </c>
      <c r="L124" s="6" t="s">
        <v>331</v>
      </c>
      <c r="M124" s="6" t="s">
        <v>331</v>
      </c>
      <c r="N124" s="1" t="str">
        <f>IF(L124="Steam",1,IF(L124="Electric",2,IF(L124="Diesel",4,IF(L124="Diesel-Electric",3,""))))</f>
        <v/>
      </c>
      <c r="P124" s="1" t="s">
        <v>1134</v>
      </c>
      <c r="Q124" s="1" t="s">
        <v>1134</v>
      </c>
      <c r="T124" s="1">
        <f>IF(L124="Wagon",(SQRT(SQRT(S124/27)))*10,IF(S124="","",SQRT(SQRT(S124/27))))</f>
        <v>0</v>
      </c>
      <c r="U124" s="13" t="str">
        <f>IF(I124="","",(H124*SQRT(I124)*T124-(I124*2)+2)*0.985)</f>
        <v/>
      </c>
      <c r="V124" s="13" t="e">
        <f>IF(L124="Wagon",5*SQRT(H124),IF(L124="","",SQRT(Q124*J124*SQRT(S124))/(26)))</f>
        <v>#VALUE!</v>
      </c>
      <c r="W124" s="17" t="e">
        <f>8/P124</f>
        <v>#VALUE!</v>
      </c>
      <c r="X124" s="27" t="e">
        <f>R124/10/J124</f>
        <v>#DIV/0!</v>
      </c>
    </row>
    <row r="125" spans="1:25" x14ac:dyDescent="0.25">
      <c r="A125" s="18">
        <v>767</v>
      </c>
      <c r="B125" s="1" t="s">
        <v>900</v>
      </c>
      <c r="C125" s="1" t="s">
        <v>914</v>
      </c>
      <c r="D125" s="1" t="str">
        <f>IF(B125="","zzz",LEFT(B125,2))</f>
        <v>BR</v>
      </c>
      <c r="E125" s="1" t="s">
        <v>349</v>
      </c>
      <c r="H125" s="1" t="str">
        <f>IF(F125="","",SQRT(F125-1828))</f>
        <v/>
      </c>
      <c r="I125" s="1">
        <v>1</v>
      </c>
      <c r="L125" s="6" t="s">
        <v>331</v>
      </c>
      <c r="M125" s="6" t="s">
        <v>331</v>
      </c>
      <c r="N125" s="1" t="str">
        <f>IF(L125="Steam",1,IF(L125="Electric",2,IF(L125="Diesel",4,IF(L125="Diesel-Electric",3,""))))</f>
        <v/>
      </c>
      <c r="P125" s="1" t="s">
        <v>1134</v>
      </c>
      <c r="Q125" s="1" t="s">
        <v>1134</v>
      </c>
      <c r="T125" s="1">
        <f>IF(L125="Wagon",(SQRT(SQRT(S125/27)))*10,IF(S125="","",SQRT(SQRT(S125/27))))</f>
        <v>0</v>
      </c>
      <c r="U125" s="13" t="e">
        <f>IF(I125="","",(H125*SQRT(I125)*T125-(I125*2)+2)*0.985)</f>
        <v>#VALUE!</v>
      </c>
      <c r="V125" s="13" t="e">
        <f>IF(L125="Wagon",5*SQRT(H125),IF(L125="","",SQRT(Q125*J125*SQRT(S125))/(26)))</f>
        <v>#VALUE!</v>
      </c>
      <c r="W125" s="17" t="e">
        <f>8/P125</f>
        <v>#VALUE!</v>
      </c>
      <c r="X125" s="27" t="e">
        <f>R125/10/J125</f>
        <v>#DIV/0!</v>
      </c>
    </row>
    <row r="126" spans="1:25" x14ac:dyDescent="0.25">
      <c r="A126" s="19">
        <v>768</v>
      </c>
      <c r="B126" s="1" t="s">
        <v>899</v>
      </c>
      <c r="C126" s="1" t="s">
        <v>913</v>
      </c>
      <c r="D126" s="1" t="str">
        <f>IF(B126="","zzz",LEFT(B126,2))</f>
        <v>BR</v>
      </c>
      <c r="E126" s="1" t="s">
        <v>349</v>
      </c>
      <c r="H126" s="1" t="str">
        <f>IF(F126="","",SQRT(F126-1828))</f>
        <v/>
      </c>
      <c r="I126" s="1">
        <v>1</v>
      </c>
      <c r="L126" s="6" t="s">
        <v>331</v>
      </c>
      <c r="M126" s="6" t="s">
        <v>331</v>
      </c>
      <c r="N126" s="1" t="str">
        <f>IF(L126="Steam",1,IF(L126="Electric",2,IF(L126="Diesel",4,IF(L126="Diesel-Electric",3,""))))</f>
        <v/>
      </c>
      <c r="P126" s="1" t="s">
        <v>1134</v>
      </c>
      <c r="Q126" s="1" t="s">
        <v>1134</v>
      </c>
      <c r="T126" s="1">
        <f>IF(L126="Wagon",(SQRT(SQRT(S126/27)))*10,IF(S126="","",SQRT(SQRT(S126/27))))</f>
        <v>0</v>
      </c>
      <c r="U126" s="13" t="e">
        <f>IF(I126="","",(H126*SQRT(I126)*T126-(I126*2)+2)*0.985)</f>
        <v>#VALUE!</v>
      </c>
      <c r="V126" s="13" t="e">
        <f>IF(L126="Wagon",5*SQRT(H126),IF(L126="","",SQRT(Q126*J126*SQRT(S126))/(26)))</f>
        <v>#VALUE!</v>
      </c>
      <c r="W126" s="17" t="e">
        <f>8/P126</f>
        <v>#VALUE!</v>
      </c>
      <c r="X126" s="27" t="e">
        <f>R126/10/J126</f>
        <v>#DIV/0!</v>
      </c>
    </row>
    <row r="127" spans="1:25" x14ac:dyDescent="0.25">
      <c r="A127" s="37">
        <v>769</v>
      </c>
      <c r="B127" s="38" t="s">
        <v>902</v>
      </c>
      <c r="C127" s="38" t="s">
        <v>917</v>
      </c>
      <c r="D127" s="38" t="str">
        <f>IF(B127="","zzz",LEFT(B127,2))</f>
        <v>BR</v>
      </c>
      <c r="E127" s="38" t="s">
        <v>349</v>
      </c>
      <c r="F127" s="44"/>
      <c r="G127" s="44"/>
      <c r="H127" s="38" t="str">
        <f>IF(F127="","",SQRT(F127-1828))</f>
        <v/>
      </c>
      <c r="I127" s="38">
        <v>1</v>
      </c>
      <c r="J127" s="38"/>
      <c r="K127" s="38"/>
      <c r="L127" s="38" t="s">
        <v>331</v>
      </c>
      <c r="M127" s="38" t="s">
        <v>331</v>
      </c>
      <c r="N127" s="38" t="str">
        <f>IF(L127="Steam",1,IF(L127="Electric",2,IF(L127="Diesel",4,IF(L127="Diesel-Electric",3,""))))</f>
        <v/>
      </c>
      <c r="O127" s="38"/>
      <c r="P127" s="38" t="s">
        <v>1134</v>
      </c>
      <c r="Q127" s="38" t="s">
        <v>1134</v>
      </c>
      <c r="R127" s="38"/>
      <c r="S127" s="38"/>
      <c r="T127" s="38">
        <f>IF(L127="Wagon",(SQRT(SQRT(S127/27)))*10,IF(S127="","",SQRT(SQRT(S127/27))))</f>
        <v>0</v>
      </c>
      <c r="U127" s="44" t="e">
        <f>IF(I127="","",(H127*SQRT(I127)*T127-(I127*2)+2)*0.985)</f>
        <v>#VALUE!</v>
      </c>
      <c r="V127" s="44" t="e">
        <f>IF(L127="Wagon",5*SQRT(H127),IF(L127="","",SQRT(Q127*J127*SQRT(S127))/(26)))</f>
        <v>#VALUE!</v>
      </c>
      <c r="W127" s="39" t="e">
        <f>8/P127</f>
        <v>#VALUE!</v>
      </c>
      <c r="X127" s="40" t="e">
        <f>R127/10/J127</f>
        <v>#DIV/0!</v>
      </c>
    </row>
    <row r="128" spans="1:25" x14ac:dyDescent="0.25">
      <c r="A128" s="18">
        <v>770</v>
      </c>
      <c r="B128" s="1" t="s">
        <v>905</v>
      </c>
      <c r="C128" s="1" t="s">
        <v>918</v>
      </c>
      <c r="D128" s="1" t="str">
        <f>IF(B128="","zzz",LEFT(B128,2))</f>
        <v>BR</v>
      </c>
      <c r="E128" s="1" t="s">
        <v>349</v>
      </c>
      <c r="H128" s="1" t="str">
        <f>IF(F128="","",SQRT(F128-1828))</f>
        <v/>
      </c>
      <c r="I128" s="1">
        <v>1</v>
      </c>
      <c r="L128" s="6" t="s">
        <v>331</v>
      </c>
      <c r="M128" s="6" t="s">
        <v>331</v>
      </c>
      <c r="N128" s="1" t="str">
        <f>IF(L128="Steam",1,IF(L128="Electric",2,IF(L128="Diesel",4,IF(L128="Diesel-Electric",3,""))))</f>
        <v/>
      </c>
      <c r="P128" s="1" t="s">
        <v>1134</v>
      </c>
      <c r="Q128" s="1" t="s">
        <v>1134</v>
      </c>
      <c r="T128" s="1">
        <f>IF(L128="Wagon",(SQRT(SQRT(S128/27)))*10,IF(S128="","",SQRT(SQRT(S128/27))))</f>
        <v>0</v>
      </c>
      <c r="U128" s="13" t="e">
        <f>IF(I128="","",(H128*SQRT(I128)*T128-(I128*2)+2)*0.985)</f>
        <v>#VALUE!</v>
      </c>
      <c r="V128" s="13" t="e">
        <f>IF(L128="Wagon",5*SQRT(H128),IF(L128="","",SQRT(Q128*J128*SQRT(S128))/(26)))</f>
        <v>#VALUE!</v>
      </c>
      <c r="W128" s="17" t="e">
        <f>8/P128</f>
        <v>#VALUE!</v>
      </c>
      <c r="X128" s="27" t="e">
        <f>R128/10/J128</f>
        <v>#DIV/0!</v>
      </c>
    </row>
    <row r="129" spans="1:24" x14ac:dyDescent="0.25">
      <c r="A129" s="19">
        <v>771</v>
      </c>
      <c r="B129" s="1" t="s">
        <v>906</v>
      </c>
      <c r="C129" s="1" t="s">
        <v>919</v>
      </c>
      <c r="D129" s="1" t="str">
        <f>IF(B129="","zzz",LEFT(B129,2))</f>
        <v>BR</v>
      </c>
      <c r="E129" s="1" t="s">
        <v>349</v>
      </c>
      <c r="H129" s="1" t="str">
        <f>IF(F129="","",SQRT(F129-1828))</f>
        <v/>
      </c>
      <c r="I129" s="1">
        <v>1</v>
      </c>
      <c r="L129" s="6" t="s">
        <v>331</v>
      </c>
      <c r="M129" s="6" t="s">
        <v>331</v>
      </c>
      <c r="N129" s="1" t="str">
        <f>IF(L129="Steam",1,IF(L129="Electric",2,IF(L129="Diesel",4,IF(L129="Diesel-Electric",3,""))))</f>
        <v/>
      </c>
      <c r="P129" s="1" t="s">
        <v>1134</v>
      </c>
      <c r="Q129" s="1" t="s">
        <v>1134</v>
      </c>
      <c r="T129" s="1">
        <f>IF(L129="Wagon",(SQRT(SQRT(S129/27)))*10,IF(S129="","",SQRT(SQRT(S129/27))))</f>
        <v>0</v>
      </c>
      <c r="U129" s="13" t="e">
        <f>IF(I129="","",(H129*SQRT(I129)*T129-(I129*2)+2)*0.985)</f>
        <v>#VALUE!</v>
      </c>
      <c r="V129" s="13" t="e">
        <f>IF(L129="Wagon",5*SQRT(H129),IF(L129="","",SQRT(Q129*J129*SQRT(S129))/(26)))</f>
        <v>#VALUE!</v>
      </c>
      <c r="W129" s="17" t="e">
        <f>8/P129</f>
        <v>#VALUE!</v>
      </c>
      <c r="X129" s="27" t="e">
        <f>R129/10/J129</f>
        <v>#DIV/0!</v>
      </c>
    </row>
    <row r="130" spans="1:24" x14ac:dyDescent="0.25">
      <c r="A130" s="19">
        <v>772</v>
      </c>
      <c r="B130" s="1" t="s">
        <v>904</v>
      </c>
      <c r="C130" s="1" t="s">
        <v>915</v>
      </c>
      <c r="D130" s="1" t="str">
        <f>IF(B130="","zzz",LEFT(B130,2))</f>
        <v>BR</v>
      </c>
      <c r="E130" s="1" t="s">
        <v>349</v>
      </c>
      <c r="H130" s="1" t="str">
        <f>IF(F130="","",SQRT(F130-1828))</f>
        <v/>
      </c>
      <c r="I130" s="1">
        <v>1</v>
      </c>
      <c r="L130" s="6" t="s">
        <v>331</v>
      </c>
      <c r="M130" s="6" t="s">
        <v>331</v>
      </c>
      <c r="N130" s="1" t="str">
        <f>IF(L130="Steam",1,IF(L130="Electric",2,IF(L130="Diesel",4,IF(L130="Diesel-Electric",3,""))))</f>
        <v/>
      </c>
      <c r="P130" s="1" t="s">
        <v>1134</v>
      </c>
      <c r="Q130" s="1" t="s">
        <v>1134</v>
      </c>
      <c r="T130" s="1">
        <f>IF(L130="Wagon",(SQRT(SQRT(S130/27)))*10,IF(S130="","",SQRT(SQRT(S130/27))))</f>
        <v>0</v>
      </c>
      <c r="U130" s="13" t="e">
        <f>IF(I130="","",(H130*SQRT(I130)*T130-(I130*2)+2)*0.985)</f>
        <v>#VALUE!</v>
      </c>
      <c r="V130" s="13" t="e">
        <f>IF(L130="Wagon",5*SQRT(H130),IF(L130="","",SQRT(Q130*J130*SQRT(S130))/(26)))</f>
        <v>#VALUE!</v>
      </c>
      <c r="W130" s="17" t="e">
        <f>8/P130</f>
        <v>#VALUE!</v>
      </c>
      <c r="X130" s="27" t="e">
        <f>R130/10/J130</f>
        <v>#DIV/0!</v>
      </c>
    </row>
    <row r="131" spans="1:24" x14ac:dyDescent="0.25">
      <c r="A131" s="18">
        <v>773</v>
      </c>
      <c r="B131" s="1" t="s">
        <v>547</v>
      </c>
      <c r="C131" s="1" t="s">
        <v>944</v>
      </c>
      <c r="D131" s="1" t="str">
        <f>IF(B131="","zzz",LEFT(B131,2))</f>
        <v>BR</v>
      </c>
      <c r="E131" s="1" t="s">
        <v>349</v>
      </c>
      <c r="F131" s="13">
        <v>1989</v>
      </c>
      <c r="I131" s="1">
        <v>1</v>
      </c>
      <c r="L131" s="1" t="s">
        <v>331</v>
      </c>
      <c r="M131" s="1" t="s">
        <v>331</v>
      </c>
      <c r="N131" s="1" t="str">
        <f>IF(L131="Steam",1,IF(L131="Electric",2,IF(L131="Diesel",4,IF(L131="Diesel-Electric",3,""))))</f>
        <v/>
      </c>
      <c r="O131" s="1" t="s">
        <v>842</v>
      </c>
      <c r="P131" s="1">
        <v>140</v>
      </c>
      <c r="Q131" s="1">
        <v>140</v>
      </c>
      <c r="R131" s="1">
        <v>0</v>
      </c>
      <c r="S131" s="1">
        <v>1</v>
      </c>
      <c r="U131" s="13">
        <f>IF(I131="","",(H131*SQRT(I131)*T131-(I131*2)+2)*0.985)</f>
        <v>0</v>
      </c>
      <c r="V131" s="13">
        <f>IF(L131="Wagon",5*SQRT(H131),IF(L131="","",SQRT(Q131*J131*SQRT(S131))/(26)))</f>
        <v>0</v>
      </c>
      <c r="W131" s="17">
        <f>8/P131</f>
        <v>5.7142857142857141E-2</v>
      </c>
      <c r="X131" s="27" t="e">
        <f>R131/10/J131</f>
        <v>#DIV/0!</v>
      </c>
    </row>
    <row r="132" spans="1:24" x14ac:dyDescent="0.25">
      <c r="A132" s="19">
        <v>774</v>
      </c>
      <c r="B132" s="1" t="s">
        <v>1322</v>
      </c>
      <c r="C132" s="1" t="s">
        <v>1732</v>
      </c>
      <c r="D132" s="1" t="str">
        <f>IF(B132="","zzz",LEFT(B132,2))</f>
        <v>BR</v>
      </c>
      <c r="E132" s="1" t="s">
        <v>1240</v>
      </c>
      <c r="F132" s="13">
        <v>1989</v>
      </c>
      <c r="H132" s="1">
        <f>IF(F132="","",SQRT(F132-1828))</f>
        <v>12.68857754044952</v>
      </c>
      <c r="I132" s="1">
        <v>1</v>
      </c>
      <c r="L132" s="1" t="s">
        <v>331</v>
      </c>
      <c r="M132" s="1" t="s">
        <v>331</v>
      </c>
      <c r="N132" s="1" t="str">
        <f>IF(L132="Steam",1,IF(L132="Electric",2,IF(L132="Diesel",4,IF(L132="Diesel-Electric",3,""))))</f>
        <v/>
      </c>
      <c r="O132" s="1" t="s">
        <v>842</v>
      </c>
      <c r="P132" s="1">
        <v>140</v>
      </c>
      <c r="Q132" s="1">
        <v>140</v>
      </c>
      <c r="R132" s="1">
        <v>0</v>
      </c>
      <c r="S132" s="1">
        <v>1</v>
      </c>
      <c r="T132" s="1">
        <f>IF(L132="Wagon",(SQRT(SQRT(S132/27)))*10,IF(S132="","",SQRT(SQRT(S132/27))))</f>
        <v>4.3869133765083088</v>
      </c>
      <c r="U132" s="13">
        <f>IF(I132="","",(H132*SQRT(I132)*T132-(I132*2)+2)*0.985)</f>
        <v>54.828735182944982</v>
      </c>
      <c r="V132" s="13">
        <f>IF(L132="Wagon",5*SQRT(H132),IF(L132="","",SQRT(Q132*J132*SQRT(S132))/(26)))</f>
        <v>17.810514830044582</v>
      </c>
      <c r="W132" s="17">
        <f>8/P132</f>
        <v>5.7142857142857141E-2</v>
      </c>
      <c r="X132" s="27" t="e">
        <f>R132/10/J132</f>
        <v>#DIV/0!</v>
      </c>
    </row>
    <row r="133" spans="1:24" x14ac:dyDescent="0.25">
      <c r="A133" s="19">
        <v>775</v>
      </c>
      <c r="B133" s="1" t="s">
        <v>1323</v>
      </c>
      <c r="C133" s="1" t="s">
        <v>1733</v>
      </c>
      <c r="D133" s="1" t="str">
        <f>IF(B133="","zzz",LEFT(B133,2))</f>
        <v>BR</v>
      </c>
      <c r="E133" s="1" t="s">
        <v>1240</v>
      </c>
      <c r="F133" s="13">
        <v>1989</v>
      </c>
      <c r="H133" s="1">
        <f>IF(F133="","",SQRT(F133-1828))</f>
        <v>12.68857754044952</v>
      </c>
      <c r="I133" s="1">
        <v>1</v>
      </c>
      <c r="L133" s="1" t="s">
        <v>331</v>
      </c>
      <c r="M133" s="1" t="s">
        <v>331</v>
      </c>
      <c r="N133" s="1" t="str">
        <f>IF(L133="Steam",1,IF(L133="Electric",2,IF(L133="Diesel",4,IF(L133="Diesel-Electric",3,""))))</f>
        <v/>
      </c>
      <c r="O133" s="1" t="s">
        <v>842</v>
      </c>
      <c r="P133" s="1">
        <v>140</v>
      </c>
      <c r="Q133" s="1">
        <v>140</v>
      </c>
      <c r="R133" s="1">
        <v>0</v>
      </c>
      <c r="S133" s="1">
        <v>1</v>
      </c>
      <c r="T133" s="1">
        <f>IF(L133="Wagon",(SQRT(SQRT(S133/27)))*10,IF(S133="","",SQRT(SQRT(S133/27))))</f>
        <v>4.3869133765083088</v>
      </c>
      <c r="U133" s="13">
        <f>IF(I133="","",(H133*SQRT(I133)*T133-(I133*2)+2)*0.985)</f>
        <v>54.828735182944982</v>
      </c>
      <c r="V133" s="13">
        <f>IF(L133="Wagon",5*SQRT(H133),IF(L133="","",SQRT(Q133*J133*SQRT(S133))/(26)))</f>
        <v>17.810514830044582</v>
      </c>
      <c r="W133" s="17">
        <f>8/P133</f>
        <v>5.7142857142857141E-2</v>
      </c>
      <c r="X133" s="27" t="e">
        <f>R133/10/J133</f>
        <v>#DIV/0!</v>
      </c>
    </row>
    <row r="134" spans="1:24" x14ac:dyDescent="0.25">
      <c r="A134" s="19">
        <v>776</v>
      </c>
      <c r="B134" s="1" t="s">
        <v>1324</v>
      </c>
      <c r="C134" s="1" t="s">
        <v>1734</v>
      </c>
      <c r="D134" s="1" t="str">
        <f>IF(B134="","zzz",LEFT(B134,2))</f>
        <v>BR</v>
      </c>
      <c r="E134" s="1" t="s">
        <v>1240</v>
      </c>
      <c r="F134" s="13">
        <v>1989</v>
      </c>
      <c r="H134" s="1">
        <f>IF(F134="","",SQRT(F134-1828))</f>
        <v>12.68857754044952</v>
      </c>
      <c r="I134" s="1">
        <v>1</v>
      </c>
      <c r="L134" s="1" t="s">
        <v>331</v>
      </c>
      <c r="M134" s="1" t="s">
        <v>331</v>
      </c>
      <c r="N134" s="1" t="str">
        <f>IF(L134="Steam",1,IF(L134="Electric",2,IF(L134="Diesel",4,IF(L134="Diesel-Electric",3,""))))</f>
        <v/>
      </c>
      <c r="O134" s="1" t="s">
        <v>842</v>
      </c>
      <c r="P134" s="1">
        <v>140</v>
      </c>
      <c r="Q134" s="1">
        <v>140</v>
      </c>
      <c r="R134" s="1">
        <v>0</v>
      </c>
      <c r="S134" s="1">
        <v>1</v>
      </c>
      <c r="T134" s="1">
        <f>IF(L134="Wagon",(SQRT(SQRT(S134/27)))*10,IF(S134="","",SQRT(SQRT(S134/27))))</f>
        <v>4.3869133765083088</v>
      </c>
      <c r="U134" s="13">
        <f>IF(I134="","",(H134*SQRT(I134)*T134-(I134*2)+2)*0.985)</f>
        <v>54.828735182944982</v>
      </c>
      <c r="V134" s="13">
        <f>IF(L134="Wagon",5*SQRT(H134),IF(L134="","",SQRT(Q134*J134*SQRT(S134))/(26)))</f>
        <v>17.810514830044582</v>
      </c>
      <c r="W134" s="17">
        <f>8/P134</f>
        <v>5.7142857142857141E-2</v>
      </c>
      <c r="X134" s="27" t="e">
        <f>R134/10/J134</f>
        <v>#DIV/0!</v>
      </c>
    </row>
    <row r="135" spans="1:24" x14ac:dyDescent="0.25">
      <c r="A135" s="37">
        <v>777</v>
      </c>
      <c r="B135" s="38" t="s">
        <v>1325</v>
      </c>
      <c r="C135" s="38" t="s">
        <v>1735</v>
      </c>
      <c r="D135" s="38" t="str">
        <f>IF(B135="","zzz",LEFT(B135,2))</f>
        <v>BR</v>
      </c>
      <c r="E135" s="38" t="s">
        <v>1240</v>
      </c>
      <c r="F135" s="44">
        <v>1989</v>
      </c>
      <c r="G135" s="44"/>
      <c r="H135" s="38">
        <f>IF(F135="","",SQRT(F135-1828))</f>
        <v>12.68857754044952</v>
      </c>
      <c r="I135" s="38">
        <v>1</v>
      </c>
      <c r="J135" s="38"/>
      <c r="K135" s="38"/>
      <c r="L135" s="38" t="s">
        <v>331</v>
      </c>
      <c r="M135" s="38" t="s">
        <v>331</v>
      </c>
      <c r="N135" s="38" t="str">
        <f>IF(L135="Steam",1,IF(L135="Electric",2,IF(L135="Diesel",4,IF(L135="Diesel-Electric",3,""))))</f>
        <v/>
      </c>
      <c r="O135" s="38" t="s">
        <v>842</v>
      </c>
      <c r="P135" s="1">
        <v>140</v>
      </c>
      <c r="Q135" s="1">
        <v>140</v>
      </c>
      <c r="R135" s="38">
        <v>0</v>
      </c>
      <c r="S135" s="38">
        <v>1</v>
      </c>
      <c r="T135" s="38">
        <f>IF(L135="Wagon",(SQRT(SQRT(S135/27)))*10,IF(S135="","",SQRT(SQRT(S135/27))))</f>
        <v>4.3869133765083088</v>
      </c>
      <c r="U135" s="44">
        <f>IF(I135="","",(H135*SQRT(I135)*T135-(I135*2)+2)*0.985)</f>
        <v>54.828735182944982</v>
      </c>
      <c r="V135" s="44">
        <f>IF(L135="Wagon",5*SQRT(H135),IF(L135="","",SQRT(Q135*J135*SQRT(S135))/(26)))</f>
        <v>17.810514830044582</v>
      </c>
      <c r="W135" s="39">
        <f>8/P135</f>
        <v>5.7142857142857141E-2</v>
      </c>
      <c r="X135" s="40" t="e">
        <f>R135/10/J135</f>
        <v>#DIV/0!</v>
      </c>
    </row>
    <row r="136" spans="1:24" x14ac:dyDescent="0.25">
      <c r="A136" s="19">
        <v>778</v>
      </c>
      <c r="B136" s="1" t="s">
        <v>1326</v>
      </c>
      <c r="C136" s="1" t="s">
        <v>1328</v>
      </c>
      <c r="D136" s="1" t="str">
        <f>IF(B136="","zzz",LEFT(B136,2))</f>
        <v>BR</v>
      </c>
      <c r="E136" s="1" t="s">
        <v>1240</v>
      </c>
      <c r="F136" s="13">
        <v>1989</v>
      </c>
      <c r="H136" s="1">
        <f>IF(F136="","",SQRT(F136-1828))</f>
        <v>12.68857754044952</v>
      </c>
      <c r="I136" s="1">
        <v>1</v>
      </c>
      <c r="L136" s="1" t="s">
        <v>331</v>
      </c>
      <c r="M136" s="1" t="s">
        <v>331</v>
      </c>
      <c r="N136" s="1" t="str">
        <f>IF(L136="Steam",1,IF(L136="Electric",2,IF(L136="Diesel",4,IF(L136="Diesel-Electric",3,""))))</f>
        <v/>
      </c>
      <c r="O136" s="1" t="s">
        <v>842</v>
      </c>
      <c r="P136" s="1">
        <v>140</v>
      </c>
      <c r="Q136" s="1">
        <v>140</v>
      </c>
      <c r="R136" s="1">
        <v>0</v>
      </c>
      <c r="S136" s="1">
        <v>1</v>
      </c>
      <c r="T136" s="1">
        <f>IF(L136="Wagon",(SQRT(SQRT(S136/27)))*10,IF(S136="","",SQRT(SQRT(S136/27))))</f>
        <v>4.3869133765083088</v>
      </c>
      <c r="U136" s="13">
        <f>IF(I136="","",(H136*SQRT(I136)*T136-(I136*2)+2)*0.985)</f>
        <v>54.828735182944982</v>
      </c>
      <c r="V136" s="13">
        <f>IF(L136="Wagon",5*SQRT(H136),IF(L136="","",SQRT(Q136*J136*SQRT(S136))/(26)))</f>
        <v>17.810514830044582</v>
      </c>
      <c r="W136" s="17">
        <f>8/P136</f>
        <v>5.7142857142857141E-2</v>
      </c>
      <c r="X136" s="27" t="e">
        <f>R136/10/J136</f>
        <v>#DIV/0!</v>
      </c>
    </row>
    <row r="137" spans="1:24" x14ac:dyDescent="0.25">
      <c r="A137" s="19">
        <v>779</v>
      </c>
      <c r="B137" s="1" t="s">
        <v>1327</v>
      </c>
      <c r="C137" s="1" t="s">
        <v>1329</v>
      </c>
      <c r="D137" s="1" t="str">
        <f>IF(B137="","zzz",LEFT(B137,2))</f>
        <v>BR</v>
      </c>
      <c r="E137" s="1" t="s">
        <v>1240</v>
      </c>
      <c r="F137" s="13">
        <v>1989</v>
      </c>
      <c r="H137" s="1">
        <f>IF(F137="","",SQRT(F137-1828))</f>
        <v>12.68857754044952</v>
      </c>
      <c r="I137" s="1">
        <v>1</v>
      </c>
      <c r="L137" s="1" t="s">
        <v>331</v>
      </c>
      <c r="M137" s="1" t="s">
        <v>331</v>
      </c>
      <c r="N137" s="1" t="str">
        <f>IF(L137="Steam",1,IF(L137="Electric",2,IF(L137="Diesel",4,IF(L137="Diesel-Electric",3,""))))</f>
        <v/>
      </c>
      <c r="O137" s="1" t="s">
        <v>842</v>
      </c>
      <c r="P137" s="1">
        <v>140</v>
      </c>
      <c r="Q137" s="1">
        <v>140</v>
      </c>
      <c r="R137" s="1">
        <v>0</v>
      </c>
      <c r="S137" s="1">
        <v>1</v>
      </c>
      <c r="T137" s="1">
        <f>IF(L137="Wagon",(SQRT(SQRT(S137/27)))*10,IF(S137="","",SQRT(SQRT(S137/27))))</f>
        <v>4.3869133765083088</v>
      </c>
      <c r="U137" s="13">
        <f>IF(I137="","",(H137*SQRT(I137)*T137-(I137*2)+2)*0.985)</f>
        <v>54.828735182944982</v>
      </c>
      <c r="V137" s="13">
        <f>IF(L137="Wagon",5*SQRT(H137),IF(L137="","",SQRT(Q137*J137*SQRT(S137))/(26)))</f>
        <v>17.810514830044582</v>
      </c>
      <c r="W137" s="17">
        <f>8/P137</f>
        <v>5.7142857142857141E-2</v>
      </c>
      <c r="X137" s="27" t="e">
        <f>R137/10/J137</f>
        <v>#DIV/0!</v>
      </c>
    </row>
    <row r="138" spans="1:24" x14ac:dyDescent="0.25">
      <c r="A138" s="19">
        <v>780</v>
      </c>
      <c r="B138" s="1" t="s">
        <v>949</v>
      </c>
      <c r="C138" s="1" t="s">
        <v>950</v>
      </c>
      <c r="D138" s="1" t="str">
        <f>IF(B138="","zzz",LEFT(B138,2))</f>
        <v>GW</v>
      </c>
      <c r="E138" s="1">
        <v>7800</v>
      </c>
      <c r="F138" s="13">
        <v>1938</v>
      </c>
      <c r="G138" s="13">
        <v>1965</v>
      </c>
      <c r="H138" s="1">
        <f>IF(F138="","",SQRT(F138-1828))</f>
        <v>10.488088481701515</v>
      </c>
      <c r="I138" s="1">
        <v>2</v>
      </c>
      <c r="J138" s="1">
        <v>112</v>
      </c>
      <c r="K138" s="1">
        <v>0</v>
      </c>
      <c r="L138" s="1" t="s">
        <v>357</v>
      </c>
      <c r="M138" s="1" t="s">
        <v>357</v>
      </c>
      <c r="N138" s="1">
        <f>IF(L138="Steam",1,IF(L138="Electric",2,IF(L138="Diesel",4,IF(L138="Diesel-Electric",3,""))))</f>
        <v>1</v>
      </c>
      <c r="O138" s="1" t="s">
        <v>23</v>
      </c>
      <c r="P138" s="1" t="s">
        <v>1134</v>
      </c>
      <c r="Q138" s="1" t="s">
        <v>1134</v>
      </c>
      <c r="R138" s="1">
        <v>122</v>
      </c>
      <c r="T138" s="1" t="str">
        <f>IF(L138="Wagon",(SQRT(SQRT(S138/27)))*10,IF(S138="","",SQRT(SQRT(S138/27))))</f>
        <v/>
      </c>
      <c r="U138" s="13" t="e">
        <f>IF(I138="","",(H138*SQRT(I138)*T138-(I138*2)+2)*0.985)</f>
        <v>#VALUE!</v>
      </c>
      <c r="V138" s="13" t="e">
        <f>IF(L138="Wagon",5*SQRT(H138),IF(L138="","",SQRT(Q138*J138*SQRT(S138))/(26)))</f>
        <v>#VALUE!</v>
      </c>
      <c r="W138" s="17" t="e">
        <f>8/P138</f>
        <v>#VALUE!</v>
      </c>
      <c r="X138" s="27">
        <f>R138/10/J138</f>
        <v>0.10892857142857142</v>
      </c>
    </row>
    <row r="139" spans="1:24" s="24" customFormat="1" x14ac:dyDescent="0.25">
      <c r="A139" s="19">
        <v>781</v>
      </c>
      <c r="B139" s="1" t="s">
        <v>1330</v>
      </c>
      <c r="C139" s="1" t="s">
        <v>1331</v>
      </c>
      <c r="D139" s="1" t="str">
        <f>IF(B139="","zzz",LEFT(B139,2))</f>
        <v>BR</v>
      </c>
      <c r="E139" s="1" t="s">
        <v>1240</v>
      </c>
      <c r="F139" s="13">
        <v>1992</v>
      </c>
      <c r="G139" s="13"/>
      <c r="H139" s="1">
        <f>IF(F139="","",SQRT(F139-1828))</f>
        <v>12.806248474865697</v>
      </c>
      <c r="I139" s="1"/>
      <c r="J139" s="1"/>
      <c r="K139" s="1"/>
      <c r="L139" s="1" t="s">
        <v>331</v>
      </c>
      <c r="M139" s="1" t="s">
        <v>331</v>
      </c>
      <c r="N139" s="1" t="str">
        <f>IF(L139="Steam",1,IF(L139="Electric",2,IF(L139="Diesel",4,IF(L139="Diesel-Electric",3,""))))</f>
        <v/>
      </c>
      <c r="O139" s="1"/>
      <c r="P139" s="1" t="s">
        <v>1134</v>
      </c>
      <c r="Q139" s="1" t="s">
        <v>1134</v>
      </c>
      <c r="R139" s="1"/>
      <c r="S139" s="1"/>
      <c r="T139" s="1">
        <f>IF(L139="Wagon",(SQRT(SQRT(S139/27)))*10,IF(S139="","",SQRT(SQRT(S139/27))))</f>
        <v>0</v>
      </c>
      <c r="U139" s="13" t="str">
        <f>IF(I139="","",(H139*SQRT(I139)*T139-(I139*2)+2)*0.985)</f>
        <v/>
      </c>
      <c r="V139" s="13">
        <f>IF(L139="Wagon",5*SQRT(H139),IF(L139="","",SQRT(Q139*J139*SQRT(S139))/(26)))</f>
        <v>17.892909541816906</v>
      </c>
      <c r="W139" s="17" t="e">
        <f>8/P139</f>
        <v>#VALUE!</v>
      </c>
      <c r="X139" s="27" t="e">
        <f>R139/10/J139</f>
        <v>#DIV/0!</v>
      </c>
    </row>
    <row r="140" spans="1:24" x14ac:dyDescent="0.25">
      <c r="A140" s="19">
        <v>782</v>
      </c>
      <c r="B140" s="1" t="s">
        <v>1332</v>
      </c>
      <c r="C140" s="1" t="s">
        <v>1378</v>
      </c>
      <c r="D140" s="1" t="str">
        <f>IF(B140="","zzz",LEFT(B140,2))</f>
        <v>BR</v>
      </c>
      <c r="E140" s="1" t="s">
        <v>1240</v>
      </c>
      <c r="F140" s="13">
        <v>1992</v>
      </c>
      <c r="H140" s="1">
        <f>IF(F140="","",SQRT(F140-1828))</f>
        <v>12.806248474865697</v>
      </c>
      <c r="L140" s="1" t="s">
        <v>331</v>
      </c>
      <c r="M140" s="1" t="s">
        <v>331</v>
      </c>
      <c r="N140" s="1" t="str">
        <f>IF(L140="Steam",1,IF(L140="Electric",2,IF(L140="Diesel",4,IF(L140="Diesel-Electric",3,""))))</f>
        <v/>
      </c>
      <c r="P140" s="1" t="s">
        <v>1134</v>
      </c>
      <c r="Q140" s="1" t="s">
        <v>1134</v>
      </c>
      <c r="T140" s="1">
        <f>IF(L140="Wagon",(SQRT(SQRT(S140/27)))*10,IF(S140="","",SQRT(SQRT(S140/27))))</f>
        <v>0</v>
      </c>
      <c r="U140" s="13" t="str">
        <f>IF(I140="","",(H140*SQRT(I140)*T140-(I140*2)+2)*0.985)</f>
        <v/>
      </c>
      <c r="V140" s="13">
        <f>IF(L140="Wagon",5*SQRT(H140),IF(L140="","",SQRT(Q140*J140*SQRT(S140))/(26)))</f>
        <v>17.892909541816906</v>
      </c>
      <c r="W140" s="17" t="e">
        <f>8/P140</f>
        <v>#VALUE!</v>
      </c>
      <c r="X140" s="27" t="e">
        <f>R140/10/J140</f>
        <v>#DIV/0!</v>
      </c>
    </row>
    <row r="141" spans="1:24" x14ac:dyDescent="0.25">
      <c r="A141" s="19">
        <v>783</v>
      </c>
      <c r="B141" s="1" t="s">
        <v>1333</v>
      </c>
      <c r="C141" s="1" t="s">
        <v>1379</v>
      </c>
      <c r="D141" s="1" t="str">
        <f>IF(B141="","zzz",LEFT(B141,2))</f>
        <v>BR</v>
      </c>
      <c r="E141" s="1" t="s">
        <v>1240</v>
      </c>
      <c r="F141" s="13">
        <v>1992</v>
      </c>
      <c r="H141" s="1">
        <f>IF(F141="","",SQRT(F141-1828))</f>
        <v>12.806248474865697</v>
      </c>
      <c r="L141" s="1" t="s">
        <v>331</v>
      </c>
      <c r="M141" s="1" t="s">
        <v>331</v>
      </c>
      <c r="N141" s="1" t="str">
        <f>IF(L141="Steam",1,IF(L141="Electric",2,IF(L141="Diesel",4,IF(L141="Diesel-Electric",3,""))))</f>
        <v/>
      </c>
      <c r="P141" s="1" t="s">
        <v>1134</v>
      </c>
      <c r="Q141" s="1" t="s">
        <v>1134</v>
      </c>
      <c r="T141" s="1">
        <f>IF(L141="Wagon",(SQRT(SQRT(S141/27)))*10,IF(S141="","",SQRT(SQRT(S141/27))))</f>
        <v>0</v>
      </c>
      <c r="U141" s="13" t="str">
        <f>IF(I141="","",(H141*SQRT(I141)*T141-(I141*2)+2)*0.985)</f>
        <v/>
      </c>
      <c r="V141" s="13">
        <f>IF(L141="Wagon",5*SQRT(H141),IF(L141="","",SQRT(Q141*J141*SQRT(S141))/(26)))</f>
        <v>17.892909541816906</v>
      </c>
      <c r="W141" s="17" t="e">
        <f>8/P141</f>
        <v>#VALUE!</v>
      </c>
      <c r="X141" s="27" t="e">
        <f>R141/10/J141</f>
        <v>#DIV/0!</v>
      </c>
    </row>
    <row r="142" spans="1:24" x14ac:dyDescent="0.25">
      <c r="A142" s="19">
        <v>784</v>
      </c>
      <c r="B142" s="1" t="s">
        <v>1334</v>
      </c>
      <c r="C142" s="1" t="s">
        <v>1380</v>
      </c>
      <c r="D142" s="1" t="str">
        <f>IF(B142="","zzz",LEFT(B142,2))</f>
        <v>BR</v>
      </c>
      <c r="E142" s="1" t="s">
        <v>1240</v>
      </c>
      <c r="F142" s="13">
        <v>1992</v>
      </c>
      <c r="H142" s="1">
        <f>IF(F142="","",SQRT(F142-1828))</f>
        <v>12.806248474865697</v>
      </c>
      <c r="L142" s="1" t="s">
        <v>331</v>
      </c>
      <c r="M142" s="1" t="s">
        <v>331</v>
      </c>
      <c r="N142" s="1" t="str">
        <f>IF(L142="Steam",1,IF(L142="Electric",2,IF(L142="Diesel",4,IF(L142="Diesel-Electric",3,""))))</f>
        <v/>
      </c>
      <c r="P142" s="1" t="s">
        <v>1134</v>
      </c>
      <c r="Q142" s="1" t="s">
        <v>1134</v>
      </c>
      <c r="T142" s="1">
        <f>IF(L142="Wagon",(SQRT(SQRT(S142/27)))*10,IF(S142="","",SQRT(SQRT(S142/27))))</f>
        <v>0</v>
      </c>
      <c r="U142" s="13" t="str">
        <f>IF(I142="","",(H142*SQRT(I142)*T142-(I142*2)+2)*0.985)</f>
        <v/>
      </c>
      <c r="V142" s="13">
        <f>IF(L142="Wagon",5*SQRT(H142),IF(L142="","",SQRT(Q142*J142*SQRT(S142))/(26)))</f>
        <v>17.892909541816906</v>
      </c>
      <c r="W142" s="17" t="e">
        <f>8/P142</f>
        <v>#VALUE!</v>
      </c>
      <c r="X142" s="27" t="e">
        <f>R142/10/J142</f>
        <v>#DIV/0!</v>
      </c>
    </row>
    <row r="143" spans="1:24" x14ac:dyDescent="0.25">
      <c r="A143" s="19">
        <v>785</v>
      </c>
      <c r="B143" s="1" t="s">
        <v>1335</v>
      </c>
      <c r="C143" s="1" t="s">
        <v>1381</v>
      </c>
      <c r="D143" s="1" t="str">
        <f>IF(B143="","zzz",LEFT(B143,2))</f>
        <v>BR</v>
      </c>
      <c r="E143" s="1" t="s">
        <v>1240</v>
      </c>
      <c r="F143" s="13">
        <v>1992</v>
      </c>
      <c r="H143" s="1">
        <f>IF(F143="","",SQRT(F143-1828))</f>
        <v>12.806248474865697</v>
      </c>
      <c r="L143" s="1" t="s">
        <v>331</v>
      </c>
      <c r="M143" s="1" t="s">
        <v>331</v>
      </c>
      <c r="N143" s="1" t="str">
        <f>IF(L143="Steam",1,IF(L143="Electric",2,IF(L143="Diesel",4,IF(L143="Diesel-Electric",3,""))))</f>
        <v/>
      </c>
      <c r="P143" s="1" t="s">
        <v>1134</v>
      </c>
      <c r="Q143" s="1" t="s">
        <v>1134</v>
      </c>
      <c r="T143" s="1">
        <f>IF(L143="Wagon",(SQRT(SQRT(S143/27)))*10,IF(S143="","",SQRT(SQRT(S143/27))))</f>
        <v>0</v>
      </c>
      <c r="U143" s="13" t="str">
        <f>IF(I143="","",(H143*SQRT(I143)*T143-(I143*2)+2)*0.985)</f>
        <v/>
      </c>
      <c r="V143" s="13">
        <f>IF(L143="Wagon",5*SQRT(H143),IF(L143="","",SQRT(Q143*J143*SQRT(S143))/(26)))</f>
        <v>17.892909541816906</v>
      </c>
      <c r="W143" s="17" t="e">
        <f>8/P143</f>
        <v>#VALUE!</v>
      </c>
      <c r="X143" s="27" t="e">
        <f>R143/10/J143</f>
        <v>#DIV/0!</v>
      </c>
    </row>
    <row r="144" spans="1:24" x14ac:dyDescent="0.25">
      <c r="A144" s="19">
        <v>786</v>
      </c>
      <c r="B144" s="1" t="s">
        <v>1336</v>
      </c>
      <c r="C144" s="1" t="s">
        <v>1382</v>
      </c>
      <c r="D144" s="1" t="str">
        <f>IF(B144="","zzz",LEFT(B144,2))</f>
        <v>BR</v>
      </c>
      <c r="E144" s="1" t="s">
        <v>1240</v>
      </c>
      <c r="F144" s="13">
        <v>1992</v>
      </c>
      <c r="H144" s="1">
        <f>IF(F144="","",SQRT(F144-1828))</f>
        <v>12.806248474865697</v>
      </c>
      <c r="L144" s="1" t="s">
        <v>331</v>
      </c>
      <c r="M144" s="1" t="s">
        <v>331</v>
      </c>
      <c r="N144" s="1" t="str">
        <f>IF(L144="Steam",1,IF(L144="Electric",2,IF(L144="Diesel",4,IF(L144="Diesel-Electric",3,""))))</f>
        <v/>
      </c>
      <c r="P144" s="1" t="s">
        <v>1134</v>
      </c>
      <c r="Q144" s="1" t="s">
        <v>1134</v>
      </c>
      <c r="T144" s="1">
        <f>IF(L144="Wagon",(SQRT(SQRT(S144/27)))*10,IF(S144="","",SQRT(SQRT(S144/27))))</f>
        <v>0</v>
      </c>
      <c r="U144" s="13" t="str">
        <f>IF(I144="","",(H144*SQRT(I144)*T144-(I144*2)+2)*0.985)</f>
        <v/>
      </c>
      <c r="V144" s="13">
        <f>IF(L144="Wagon",5*SQRT(H144),IF(L144="","",SQRT(Q144*J144*SQRT(S144))/(26)))</f>
        <v>17.892909541816906</v>
      </c>
      <c r="W144" s="17" t="e">
        <f>8/P144</f>
        <v>#VALUE!</v>
      </c>
      <c r="X144" s="27" t="e">
        <f>R144/10/J144</f>
        <v>#DIV/0!</v>
      </c>
    </row>
    <row r="145" spans="1:25" x14ac:dyDescent="0.25">
      <c r="A145" s="19">
        <v>787</v>
      </c>
      <c r="B145" s="1" t="s">
        <v>1337</v>
      </c>
      <c r="C145" s="1" t="s">
        <v>1383</v>
      </c>
      <c r="D145" s="1" t="str">
        <f>IF(B145="","zzz",LEFT(B145,2))</f>
        <v>BR</v>
      </c>
      <c r="E145" s="1" t="s">
        <v>1240</v>
      </c>
      <c r="F145" s="13">
        <v>1992</v>
      </c>
      <c r="H145" s="1">
        <f>IF(F145="","",SQRT(F145-1828))</f>
        <v>12.806248474865697</v>
      </c>
      <c r="L145" s="1" t="s">
        <v>331</v>
      </c>
      <c r="M145" s="1" t="s">
        <v>331</v>
      </c>
      <c r="N145" s="1" t="str">
        <f>IF(L145="Steam",1,IF(L145="Electric",2,IF(L145="Diesel",4,IF(L145="Diesel-Electric",3,""))))</f>
        <v/>
      </c>
      <c r="P145" s="1" t="s">
        <v>1134</v>
      </c>
      <c r="Q145" s="1" t="s">
        <v>1134</v>
      </c>
      <c r="T145" s="1">
        <f>IF(L145="Wagon",(SQRT(SQRT(S145/27)))*10,IF(S145="","",SQRT(SQRT(S145/27))))</f>
        <v>0</v>
      </c>
      <c r="U145" s="13" t="str">
        <f>IF(I145="","",(H145*SQRT(I145)*T145-(I145*2)+2)*0.985)</f>
        <v/>
      </c>
      <c r="V145" s="13">
        <f>IF(L145="Wagon",5*SQRT(H145),IF(L145="","",SQRT(Q145*J145*SQRT(S145))/(26)))</f>
        <v>17.892909541816906</v>
      </c>
      <c r="W145" s="17" t="e">
        <f>8/P145</f>
        <v>#VALUE!</v>
      </c>
      <c r="X145" s="27" t="e">
        <f>R145/10/J145</f>
        <v>#DIV/0!</v>
      </c>
    </row>
    <row r="146" spans="1:25" x14ac:dyDescent="0.25">
      <c r="A146" s="19">
        <v>788</v>
      </c>
      <c r="B146" s="1" t="s">
        <v>1347</v>
      </c>
      <c r="C146" s="1" t="s">
        <v>1356</v>
      </c>
      <c r="D146" s="1" t="str">
        <f>IF(B146="","zzz",LEFT(B146,2))</f>
        <v>BR</v>
      </c>
      <c r="E146" s="1" t="s">
        <v>1240</v>
      </c>
      <c r="F146" s="13">
        <v>2016</v>
      </c>
      <c r="G146" s="13" t="s">
        <v>31</v>
      </c>
      <c r="H146" s="1">
        <f>IF(F146="","",SQRT(F146-1828))</f>
        <v>13.711309200802088</v>
      </c>
      <c r="L146" s="1" t="s">
        <v>331</v>
      </c>
      <c r="M146" s="1" t="s">
        <v>331</v>
      </c>
      <c r="N146" s="1" t="str">
        <f>IF(L146="Steam",1,IF(L146="Electric",2,IF(L146="Diesel",4,IF(L146="Diesel-Electric",3,""))))</f>
        <v/>
      </c>
      <c r="P146" s="1" t="s">
        <v>1134</v>
      </c>
      <c r="Q146" s="1" t="s">
        <v>1134</v>
      </c>
      <c r="T146" s="1">
        <f>IF(L146="Wagon",(SQRT(SQRT(S146/27)))*10,IF(S146="","",SQRT(SQRT(S146/27))))</f>
        <v>0</v>
      </c>
      <c r="U146" s="13" t="str">
        <f>IF(I146="","",(H146*SQRT(I146)*T146-(I146*2)+2)*0.985)</f>
        <v/>
      </c>
      <c r="V146" s="13">
        <f>IF(L146="Wagon",5*SQRT(H146),IF(L146="","",SQRT(Q146*J146*SQRT(S146))/(26)))</f>
        <v>18.514392510154153</v>
      </c>
      <c r="W146" s="17" t="e">
        <f>8/P146</f>
        <v>#VALUE!</v>
      </c>
      <c r="X146" s="27" t="e">
        <f>R146/10/J146</f>
        <v>#DIV/0!</v>
      </c>
    </row>
    <row r="147" spans="1:25" x14ac:dyDescent="0.25">
      <c r="A147" s="19">
        <v>789</v>
      </c>
      <c r="B147" s="1" t="s">
        <v>1348</v>
      </c>
      <c r="C147" s="1" t="s">
        <v>1370</v>
      </c>
      <c r="D147" s="1" t="str">
        <f>IF(B147="","zzz",LEFT(B147,2))</f>
        <v>BR</v>
      </c>
      <c r="E147" s="1" t="s">
        <v>1240</v>
      </c>
      <c r="F147" s="13">
        <v>2016</v>
      </c>
      <c r="G147" s="13" t="s">
        <v>31</v>
      </c>
      <c r="H147" s="1">
        <f>IF(F147="","",SQRT(F147-1828))</f>
        <v>13.711309200802088</v>
      </c>
      <c r="L147" s="1" t="s">
        <v>331</v>
      </c>
      <c r="M147" s="1" t="s">
        <v>331</v>
      </c>
      <c r="N147" s="1" t="str">
        <f>IF(L147="Steam",1,IF(L147="Electric",2,IF(L147="Diesel",4,IF(L147="Diesel-Electric",3,""))))</f>
        <v/>
      </c>
      <c r="P147" s="1" t="s">
        <v>1134</v>
      </c>
      <c r="Q147" s="1" t="s">
        <v>1134</v>
      </c>
      <c r="T147" s="1">
        <f>IF(L147="Wagon",(SQRT(SQRT(S147/27)))*10,IF(S147="","",SQRT(SQRT(S147/27))))</f>
        <v>0</v>
      </c>
      <c r="U147" s="13" t="str">
        <f>IF(I147="","",(H147*SQRT(I147)*T147-(I147*2)+2)*0.985)</f>
        <v/>
      </c>
      <c r="V147" s="13">
        <f>IF(L147="Wagon",5*SQRT(H147),IF(L147="","",SQRT(Q147*J147*SQRT(S147))/(26)))</f>
        <v>18.514392510154153</v>
      </c>
      <c r="W147" s="17" t="e">
        <f>8/P147</f>
        <v>#VALUE!</v>
      </c>
      <c r="X147" s="27" t="e">
        <f>R147/10/J147</f>
        <v>#DIV/0!</v>
      </c>
    </row>
    <row r="148" spans="1:25" x14ac:dyDescent="0.25">
      <c r="A148" s="19">
        <v>790</v>
      </c>
      <c r="B148" s="1" t="s">
        <v>1349</v>
      </c>
      <c r="C148" s="1" t="s">
        <v>1371</v>
      </c>
      <c r="D148" s="1" t="str">
        <f>IF(B148="","zzz",LEFT(B148,2))</f>
        <v>BR</v>
      </c>
      <c r="E148" s="1" t="s">
        <v>1240</v>
      </c>
      <c r="F148" s="13">
        <v>2016</v>
      </c>
      <c r="G148" s="13" t="s">
        <v>31</v>
      </c>
      <c r="H148" s="1">
        <f>IF(F148="","",SQRT(F148-1828))</f>
        <v>13.711309200802088</v>
      </c>
      <c r="L148" s="1" t="s">
        <v>331</v>
      </c>
      <c r="M148" s="1" t="s">
        <v>331</v>
      </c>
      <c r="N148" s="1" t="str">
        <f>IF(L148="Steam",1,IF(L148="Electric",2,IF(L148="Diesel",4,IF(L148="Diesel-Electric",3,""))))</f>
        <v/>
      </c>
      <c r="P148" s="1" t="s">
        <v>1134</v>
      </c>
      <c r="Q148" s="1" t="s">
        <v>1134</v>
      </c>
      <c r="T148" s="1">
        <f>IF(L148="Wagon",(SQRT(SQRT(S148/27)))*10,IF(S148="","",SQRT(SQRT(S148/27))))</f>
        <v>0</v>
      </c>
      <c r="U148" s="13" t="str">
        <f>IF(I148="","",(H148*SQRT(I148)*T148-(I148*2)+2)*0.985)</f>
        <v/>
      </c>
      <c r="V148" s="13">
        <f>IF(L148="Wagon",5*SQRT(H148),IF(L148="","",SQRT(Q148*J148*SQRT(S148))/(26)))</f>
        <v>18.514392510154153</v>
      </c>
      <c r="W148" s="17" t="e">
        <f>8/P148</f>
        <v>#VALUE!</v>
      </c>
      <c r="X148" s="27" t="e">
        <f>R148/10/J148</f>
        <v>#DIV/0!</v>
      </c>
    </row>
    <row r="149" spans="1:25" x14ac:dyDescent="0.25">
      <c r="A149" s="19">
        <v>791</v>
      </c>
      <c r="B149" s="1" t="s">
        <v>1350</v>
      </c>
      <c r="C149" s="1" t="s">
        <v>1372</v>
      </c>
      <c r="D149" s="1" t="str">
        <f>IF(B149="","zzz",LEFT(B149,2))</f>
        <v>BR</v>
      </c>
      <c r="E149" s="1" t="s">
        <v>1240</v>
      </c>
      <c r="F149" s="13">
        <v>2016</v>
      </c>
      <c r="G149" s="13" t="s">
        <v>31</v>
      </c>
      <c r="H149" s="1">
        <f>IF(F149="","",SQRT(F149-1828))</f>
        <v>13.711309200802088</v>
      </c>
      <c r="L149" s="1" t="s">
        <v>331</v>
      </c>
      <c r="M149" s="1" t="s">
        <v>331</v>
      </c>
      <c r="N149" s="1" t="str">
        <f>IF(L149="Steam",1,IF(L149="Electric",2,IF(L149="Diesel",4,IF(L149="Diesel-Electric",3,""))))</f>
        <v/>
      </c>
      <c r="P149" s="1" t="s">
        <v>1134</v>
      </c>
      <c r="Q149" s="1" t="s">
        <v>1134</v>
      </c>
      <c r="T149" s="1">
        <f>IF(L149="Wagon",(SQRT(SQRT(S149/27)))*10,IF(S149="","",SQRT(SQRT(S149/27))))</f>
        <v>0</v>
      </c>
      <c r="U149" s="13" t="str">
        <f>IF(I149="","",(H149*SQRT(I149)*T149-(I149*2)+2)*0.985)</f>
        <v/>
      </c>
      <c r="V149" s="13">
        <f>IF(L149="Wagon",5*SQRT(H149),IF(L149="","",SQRT(Q149*J149*SQRT(S149))/(26)))</f>
        <v>18.514392510154153</v>
      </c>
      <c r="W149" s="17" t="e">
        <f>8/P149</f>
        <v>#VALUE!</v>
      </c>
      <c r="X149" s="27" t="e">
        <f>R149/10/J149</f>
        <v>#DIV/0!</v>
      </c>
    </row>
    <row r="150" spans="1:25" x14ac:dyDescent="0.25">
      <c r="A150" s="19">
        <v>792</v>
      </c>
      <c r="B150" s="1" t="s">
        <v>1351</v>
      </c>
      <c r="C150" s="1" t="s">
        <v>1373</v>
      </c>
      <c r="D150" s="1" t="str">
        <f>IF(B150="","zzz",LEFT(B150,2))</f>
        <v>BR</v>
      </c>
      <c r="E150" s="1" t="s">
        <v>1240</v>
      </c>
      <c r="F150" s="13">
        <v>2016</v>
      </c>
      <c r="G150" s="13" t="s">
        <v>31</v>
      </c>
      <c r="H150" s="1">
        <f>IF(F150="","",SQRT(F150-1828))</f>
        <v>13.711309200802088</v>
      </c>
      <c r="L150" s="1" t="s">
        <v>331</v>
      </c>
      <c r="M150" s="1" t="s">
        <v>331</v>
      </c>
      <c r="N150" s="1" t="str">
        <f>IF(L150="Steam",1,IF(L150="Electric",2,IF(L150="Diesel",4,IF(L150="Diesel-Electric",3,""))))</f>
        <v/>
      </c>
      <c r="P150" s="1" t="s">
        <v>1134</v>
      </c>
      <c r="Q150" s="1" t="s">
        <v>1134</v>
      </c>
      <c r="T150" s="1">
        <f>IF(L150="Wagon",(SQRT(SQRT(S150/27)))*10,IF(S150="","",SQRT(SQRT(S150/27))))</f>
        <v>0</v>
      </c>
      <c r="U150" s="13" t="str">
        <f>IF(I150="","",(H150*SQRT(I150)*T150-(I150*2)+2)*0.985)</f>
        <v/>
      </c>
      <c r="V150" s="13">
        <f>IF(L150="Wagon",5*SQRT(H150),IF(L150="","",SQRT(Q150*J150*SQRT(S150))/(26)))</f>
        <v>18.514392510154153</v>
      </c>
      <c r="W150" s="17" t="e">
        <f>8/P150</f>
        <v>#VALUE!</v>
      </c>
      <c r="X150" s="27" t="e">
        <f>R150/10/J150</f>
        <v>#DIV/0!</v>
      </c>
    </row>
    <row r="151" spans="1:25" x14ac:dyDescent="0.25">
      <c r="A151" s="19">
        <v>793</v>
      </c>
      <c r="B151" s="1" t="s">
        <v>1352</v>
      </c>
      <c r="C151" s="1" t="s">
        <v>1374</v>
      </c>
      <c r="D151" s="1" t="str">
        <f>IF(B151="","zzz",LEFT(B151,2))</f>
        <v>BR</v>
      </c>
      <c r="E151" s="1" t="s">
        <v>1240</v>
      </c>
      <c r="F151" s="13">
        <v>2016</v>
      </c>
      <c r="G151" s="13" t="s">
        <v>31</v>
      </c>
      <c r="H151" s="1">
        <f>IF(F151="","",SQRT(F151-1828))</f>
        <v>13.711309200802088</v>
      </c>
      <c r="L151" s="1" t="s">
        <v>331</v>
      </c>
      <c r="M151" s="1" t="s">
        <v>331</v>
      </c>
      <c r="N151" s="1" t="str">
        <f>IF(L151="Steam",1,IF(L151="Electric",2,IF(L151="Diesel",4,IF(L151="Diesel-Electric",3,""))))</f>
        <v/>
      </c>
      <c r="P151" s="1" t="s">
        <v>1134</v>
      </c>
      <c r="Q151" s="1" t="s">
        <v>1134</v>
      </c>
      <c r="T151" s="1">
        <f>IF(L151="Wagon",(SQRT(SQRT(S151/27)))*10,IF(S151="","",SQRT(SQRT(S151/27))))</f>
        <v>0</v>
      </c>
      <c r="U151" s="13" t="str">
        <f>IF(I151="","",(H151*SQRT(I151)*T151-(I151*2)+2)*0.985)</f>
        <v/>
      </c>
      <c r="V151" s="13">
        <f>IF(L151="Wagon",5*SQRT(H151),IF(L151="","",SQRT(Q151*J151*SQRT(S151))/(26)))</f>
        <v>18.514392510154153</v>
      </c>
      <c r="W151" s="17" t="e">
        <f>8/P151</f>
        <v>#VALUE!</v>
      </c>
      <c r="X151" s="27" t="e">
        <f>R151/10/J151</f>
        <v>#DIV/0!</v>
      </c>
    </row>
    <row r="152" spans="1:25" x14ac:dyDescent="0.25">
      <c r="A152" s="19">
        <v>794</v>
      </c>
      <c r="B152" s="1" t="s">
        <v>1353</v>
      </c>
      <c r="C152" s="1" t="s">
        <v>1375</v>
      </c>
      <c r="D152" s="1" t="str">
        <f>IF(B152="","zzz",LEFT(B152,2))</f>
        <v>BR</v>
      </c>
      <c r="E152" s="1" t="s">
        <v>1240</v>
      </c>
      <c r="F152" s="13">
        <v>2016</v>
      </c>
      <c r="G152" s="13" t="s">
        <v>31</v>
      </c>
      <c r="H152" s="1">
        <f>IF(F152="","",SQRT(F152-1828))</f>
        <v>13.711309200802088</v>
      </c>
      <c r="L152" s="1" t="s">
        <v>331</v>
      </c>
      <c r="M152" s="1" t="s">
        <v>331</v>
      </c>
      <c r="N152" s="1" t="str">
        <f>IF(L152="Steam",1,IF(L152="Electric",2,IF(L152="Diesel",4,IF(L152="Diesel-Electric",3,""))))</f>
        <v/>
      </c>
      <c r="P152" s="1" t="s">
        <v>1134</v>
      </c>
      <c r="Q152" s="1" t="s">
        <v>1134</v>
      </c>
      <c r="T152" s="1">
        <f>IF(L152="Wagon",(SQRT(SQRT(S152/27)))*10,IF(S152="","",SQRT(SQRT(S152/27))))</f>
        <v>0</v>
      </c>
      <c r="U152" s="13" t="str">
        <f>IF(I152="","",(H152*SQRT(I152)*T152-(I152*2)+2)*0.985)</f>
        <v/>
      </c>
      <c r="V152" s="13">
        <f>IF(L152="Wagon",5*SQRT(H152),IF(L152="","",SQRT(Q152*J152*SQRT(S152))/(26)))</f>
        <v>18.514392510154153</v>
      </c>
      <c r="W152" s="17" t="e">
        <f>8/P152</f>
        <v>#VALUE!</v>
      </c>
      <c r="X152" s="27" t="e">
        <f>R152/10/J152</f>
        <v>#DIV/0!</v>
      </c>
    </row>
    <row r="153" spans="1:25" x14ac:dyDescent="0.25">
      <c r="A153" s="19">
        <v>795</v>
      </c>
      <c r="B153" s="1" t="s">
        <v>1354</v>
      </c>
      <c r="C153" s="1" t="s">
        <v>1376</v>
      </c>
      <c r="D153" s="1" t="str">
        <f>IF(B153="","zzz",LEFT(B153,2))</f>
        <v>BR</v>
      </c>
      <c r="E153" s="1" t="s">
        <v>1240</v>
      </c>
      <c r="F153" s="13">
        <v>2016</v>
      </c>
      <c r="G153" s="13" t="s">
        <v>31</v>
      </c>
      <c r="H153" s="1">
        <f>IF(F153="","",SQRT(F153-1828))</f>
        <v>13.711309200802088</v>
      </c>
      <c r="L153" s="1" t="s">
        <v>331</v>
      </c>
      <c r="M153" s="1" t="s">
        <v>331</v>
      </c>
      <c r="N153" s="1" t="str">
        <f>IF(L153="Steam",1,IF(L153="Electric",2,IF(L153="Diesel",4,IF(L153="Diesel-Electric",3,""))))</f>
        <v/>
      </c>
      <c r="P153" s="1" t="s">
        <v>1134</v>
      </c>
      <c r="Q153" s="1" t="s">
        <v>1134</v>
      </c>
      <c r="T153" s="1">
        <f>IF(L153="Wagon",(SQRT(SQRT(S153/27)))*10,IF(S153="","",SQRT(SQRT(S153/27))))</f>
        <v>0</v>
      </c>
      <c r="U153" s="13" t="str">
        <f>IF(I153="","",(H153*SQRT(I153)*T153-(I153*2)+2)*0.985)</f>
        <v/>
      </c>
      <c r="V153" s="13">
        <f>IF(L153="Wagon",5*SQRT(H153),IF(L153="","",SQRT(Q153*J153*SQRT(S153))/(26)))</f>
        <v>18.514392510154153</v>
      </c>
      <c r="W153" s="17" t="e">
        <f>8/P153</f>
        <v>#VALUE!</v>
      </c>
      <c r="X153" s="27" t="e">
        <f>R153/10/J153</f>
        <v>#DIV/0!</v>
      </c>
    </row>
    <row r="154" spans="1:25" x14ac:dyDescent="0.25">
      <c r="A154" s="19">
        <v>796</v>
      </c>
      <c r="B154" s="1" t="s">
        <v>1355</v>
      </c>
      <c r="C154" s="1" t="s">
        <v>1377</v>
      </c>
      <c r="D154" s="1" t="str">
        <f>IF(B154="","zzz",LEFT(B154,2))</f>
        <v>BR</v>
      </c>
      <c r="E154" s="1" t="s">
        <v>1240</v>
      </c>
      <c r="F154" s="13">
        <v>2016</v>
      </c>
      <c r="G154" s="13" t="s">
        <v>31</v>
      </c>
      <c r="H154" s="1">
        <f>IF(F154="","",SQRT(F154-1828))</f>
        <v>13.711309200802088</v>
      </c>
      <c r="L154" s="1" t="s">
        <v>331</v>
      </c>
      <c r="M154" s="1" t="s">
        <v>331</v>
      </c>
      <c r="N154" s="1" t="str">
        <f>IF(L154="Steam",1,IF(L154="Electric",2,IF(L154="Diesel",4,IF(L154="Diesel-Electric",3,""))))</f>
        <v/>
      </c>
      <c r="P154" s="1" t="s">
        <v>1134</v>
      </c>
      <c r="Q154" s="1" t="s">
        <v>1134</v>
      </c>
      <c r="T154" s="1">
        <f>IF(L154="Wagon",(SQRT(SQRT(S154/27)))*10,IF(S154="","",SQRT(SQRT(S154/27))))</f>
        <v>0</v>
      </c>
      <c r="U154" s="13" t="str">
        <f>IF(I154="","",(H154*SQRT(I154)*T154-(I154*2)+2)*0.985)</f>
        <v/>
      </c>
      <c r="V154" s="13">
        <f>IF(L154="Wagon",5*SQRT(H154),IF(L154="","",SQRT(Q154*J154*SQRT(S154))/(26)))</f>
        <v>18.514392510154153</v>
      </c>
      <c r="W154" s="17" t="e">
        <f>8/P154</f>
        <v>#VALUE!</v>
      </c>
      <c r="X154" s="27" t="e">
        <f>R154/10/J154</f>
        <v>#DIV/0!</v>
      </c>
    </row>
    <row r="155" spans="1:25" s="41" customFormat="1" x14ac:dyDescent="0.25">
      <c r="A155" s="19">
        <v>797</v>
      </c>
      <c r="B155" s="1" t="s">
        <v>1339</v>
      </c>
      <c r="C155" s="1" t="s">
        <v>1343</v>
      </c>
      <c r="D155" s="1" t="str">
        <f>IF(B155="","zzz",LEFT(B155,2))</f>
        <v>BR</v>
      </c>
      <c r="E155" s="1" t="s">
        <v>1240</v>
      </c>
      <c r="F155" s="13">
        <v>2017</v>
      </c>
      <c r="G155" s="13" t="s">
        <v>31</v>
      </c>
      <c r="H155" s="1">
        <f>IF(F155="","",SQRT(F155-1828))</f>
        <v>13.74772708486752</v>
      </c>
      <c r="I155" s="1"/>
      <c r="J155" s="1"/>
      <c r="K155" s="1"/>
      <c r="L155" s="1" t="s">
        <v>331</v>
      </c>
      <c r="M155" s="1" t="s">
        <v>331</v>
      </c>
      <c r="N155" s="1" t="str">
        <f>IF(L155="Steam",1,IF(L155="Electric",2,IF(L155="Diesel",4,IF(L155="Diesel-Electric",3,""))))</f>
        <v/>
      </c>
      <c r="O155" s="1"/>
      <c r="P155" s="1" t="s">
        <v>1134</v>
      </c>
      <c r="Q155" s="1" t="s">
        <v>1134</v>
      </c>
      <c r="R155" s="1"/>
      <c r="S155" s="1"/>
      <c r="T155" s="1">
        <f>IF(L155="Wagon",(SQRT(SQRT(S155/27)))*10,IF(S155="","",SQRT(SQRT(S155/27))))</f>
        <v>0</v>
      </c>
      <c r="U155" s="13" t="str">
        <f>IF(I155="","",(H155*SQRT(I155)*T155-(I155*2)+2)*0.985)</f>
        <v/>
      </c>
      <c r="V155" s="13">
        <f>IF(L155="Wagon",5*SQRT(H155),IF(L155="","",SQRT(Q155*J155*SQRT(S155))/(26)))</f>
        <v>18.538963755336702</v>
      </c>
      <c r="W155" s="17" t="e">
        <f>8/P155</f>
        <v>#VALUE!</v>
      </c>
      <c r="X155" s="27" t="e">
        <f>R155/10/J155</f>
        <v>#DIV/0!</v>
      </c>
      <c r="Y155" s="12"/>
    </row>
    <row r="156" spans="1:25" s="41" customFormat="1" x14ac:dyDescent="0.25">
      <c r="A156" s="19">
        <v>798</v>
      </c>
      <c r="B156" s="1" t="s">
        <v>1342</v>
      </c>
      <c r="C156" s="1" t="s">
        <v>1384</v>
      </c>
      <c r="D156" s="1" t="str">
        <f>IF(B156="","zzz",LEFT(B156,2))</f>
        <v>BR</v>
      </c>
      <c r="E156" s="1" t="s">
        <v>1240</v>
      </c>
      <c r="F156" s="13">
        <v>2017</v>
      </c>
      <c r="G156" s="13" t="s">
        <v>31</v>
      </c>
      <c r="H156" s="1">
        <f>IF(F156="","",SQRT(F156-1828))</f>
        <v>13.74772708486752</v>
      </c>
      <c r="I156" s="1"/>
      <c r="J156" s="1"/>
      <c r="K156" s="1"/>
      <c r="L156" s="1" t="s">
        <v>331</v>
      </c>
      <c r="M156" s="1" t="s">
        <v>331</v>
      </c>
      <c r="N156" s="1" t="str">
        <f>IF(L156="Steam",1,IF(L156="Electric",2,IF(L156="Diesel",4,IF(L156="Diesel-Electric",3,""))))</f>
        <v/>
      </c>
      <c r="O156" s="1"/>
      <c r="P156" s="1" t="s">
        <v>1134</v>
      </c>
      <c r="Q156" s="1" t="s">
        <v>1134</v>
      </c>
      <c r="R156" s="1"/>
      <c r="S156" s="1"/>
      <c r="T156" s="1">
        <f>IF(L156="Wagon",(SQRT(SQRT(S156/27)))*10,IF(S156="","",SQRT(SQRT(S156/27))))</f>
        <v>0</v>
      </c>
      <c r="U156" s="13" t="str">
        <f>IF(I156="","",(H156*SQRT(I156)*T156-(I156*2)+2)*0.985)</f>
        <v/>
      </c>
      <c r="V156" s="13">
        <f>IF(L156="Wagon",5*SQRT(H156),IF(L156="","",SQRT(Q156*J156*SQRT(S156))/(26)))</f>
        <v>18.538963755336702</v>
      </c>
      <c r="W156" s="17" t="e">
        <f>8/P156</f>
        <v>#VALUE!</v>
      </c>
      <c r="X156" s="27" t="e">
        <f>R156/10/J156</f>
        <v>#DIV/0!</v>
      </c>
      <c r="Y156" s="12"/>
    </row>
    <row r="157" spans="1:25" s="41" customFormat="1" x14ac:dyDescent="0.25">
      <c r="A157" s="19">
        <v>799</v>
      </c>
      <c r="B157" s="1" t="s">
        <v>1338</v>
      </c>
      <c r="C157" s="1" t="s">
        <v>1367</v>
      </c>
      <c r="D157" s="1" t="str">
        <f>IF(B157="","zzz",LEFT(B157,2))</f>
        <v>BR</v>
      </c>
      <c r="E157" s="1" t="s">
        <v>1240</v>
      </c>
      <c r="F157" s="13">
        <v>2017</v>
      </c>
      <c r="G157" s="13" t="s">
        <v>31</v>
      </c>
      <c r="H157" s="1">
        <f>IF(F157="","",SQRT(F157-1828))</f>
        <v>13.74772708486752</v>
      </c>
      <c r="I157" s="1"/>
      <c r="J157" s="1"/>
      <c r="K157" s="1"/>
      <c r="L157" s="1" t="s">
        <v>331</v>
      </c>
      <c r="M157" s="1" t="s">
        <v>331</v>
      </c>
      <c r="N157" s="1" t="str">
        <f>IF(L157="Steam",1,IF(L157="Electric",2,IF(L157="Diesel",4,IF(L157="Diesel-Electric",3,""))))</f>
        <v/>
      </c>
      <c r="O157" s="1"/>
      <c r="P157" s="1" t="s">
        <v>1134</v>
      </c>
      <c r="Q157" s="1" t="s">
        <v>1134</v>
      </c>
      <c r="R157" s="1"/>
      <c r="S157" s="1"/>
      <c r="T157" s="1">
        <f>IF(L157="Wagon",(SQRT(SQRT(S157/27)))*10,IF(S157="","",SQRT(SQRT(S157/27))))</f>
        <v>0</v>
      </c>
      <c r="U157" s="13" t="str">
        <f>IF(I157="","",(H157*SQRT(I157)*T157-(I157*2)+2)*0.985)</f>
        <v/>
      </c>
      <c r="V157" s="13">
        <f>IF(L157="Wagon",5*SQRT(H157),IF(L157="","",SQRT(Q157*J157*SQRT(S157))/(26)))</f>
        <v>18.538963755336702</v>
      </c>
      <c r="W157" s="17" t="e">
        <f>8/P157</f>
        <v>#VALUE!</v>
      </c>
      <c r="X157" s="27" t="e">
        <f>R157/10/J157</f>
        <v>#DIV/0!</v>
      </c>
      <c r="Y157" s="12"/>
    </row>
    <row r="158" spans="1:25" x14ac:dyDescent="0.25">
      <c r="A158" s="49">
        <v>800</v>
      </c>
      <c r="B158" s="9" t="s">
        <v>30</v>
      </c>
      <c r="C158" s="9" t="s">
        <v>689</v>
      </c>
      <c r="D158" s="9" t="str">
        <f>IF(B158="","zzz",LEFT(B158,2))</f>
        <v>BR</v>
      </c>
      <c r="E158" s="9">
        <v>8</v>
      </c>
      <c r="F158" s="23">
        <v>1952</v>
      </c>
      <c r="G158" s="23" t="s">
        <v>31</v>
      </c>
      <c r="H158" s="9">
        <f>IF(F158="","",SQRT(F158-1828))</f>
        <v>11.135528725660043</v>
      </c>
      <c r="I158" s="9">
        <v>1</v>
      </c>
      <c r="J158" s="9">
        <v>52</v>
      </c>
      <c r="K158" s="9">
        <v>0</v>
      </c>
      <c r="L158" s="9" t="s">
        <v>22</v>
      </c>
      <c r="M158" s="9" t="s">
        <v>22</v>
      </c>
      <c r="N158" s="9">
        <f>IF(L158="Steam",1,IF(L158="Electric",2,IF(L158="Diesel",4,IF(L158="Diesel-Electric",3,""))))</f>
        <v>4</v>
      </c>
      <c r="O158" s="9" t="s">
        <v>23</v>
      </c>
      <c r="P158" s="9">
        <v>20</v>
      </c>
      <c r="Q158" s="9">
        <v>20</v>
      </c>
      <c r="R158" s="9">
        <v>160</v>
      </c>
      <c r="S158" s="9">
        <v>350</v>
      </c>
      <c r="T158" s="9">
        <f>IF(L158="Wagon",(SQRT(SQRT(S158/27)))*10,IF(S158="","",SQRT(SQRT(S158/27))))</f>
        <v>1.8974750325407388</v>
      </c>
      <c r="U158" s="23">
        <f>IF(I158="","",(H158*SQRT(I158)*T158-(I158*2)+2)*0.985)</f>
        <v>20.81244691511392</v>
      </c>
      <c r="V158" s="23">
        <f>IF(L158="Wagon",5*SQRT(H158),IF(L158="","",SQRT(Q158*J158*SQRT(S158))/(26)))</f>
        <v>5.3648839594404176</v>
      </c>
      <c r="W158" s="25">
        <f>8/P158</f>
        <v>0.4</v>
      </c>
      <c r="X158" s="29">
        <f>R158/10/J158</f>
        <v>0.30769230769230771</v>
      </c>
    </row>
    <row r="159" spans="1:25" x14ac:dyDescent="0.25">
      <c r="A159" s="18">
        <v>801</v>
      </c>
      <c r="B159" s="1" t="s">
        <v>846</v>
      </c>
      <c r="C159" s="1" t="s">
        <v>847</v>
      </c>
      <c r="D159" s="1" t="str">
        <f>IF(B159="","zzz",LEFT(B159,2))</f>
        <v>GW</v>
      </c>
      <c r="E159" s="1">
        <v>8000</v>
      </c>
      <c r="F159" s="13">
        <v>1941</v>
      </c>
      <c r="G159" s="13">
        <v>1941</v>
      </c>
      <c r="H159" s="1">
        <f>IF(F159="","",SQRT(F159-1828))</f>
        <v>10.63014581273465</v>
      </c>
      <c r="I159" s="1">
        <v>2</v>
      </c>
      <c r="K159" s="1">
        <v>0</v>
      </c>
      <c r="L159" s="6" t="s">
        <v>357</v>
      </c>
      <c r="M159" s="6" t="s">
        <v>357</v>
      </c>
      <c r="N159" s="1">
        <f>IF(L159="Steam",1,IF(L159="Electric",2,IF(L159="Diesel",4,IF(L159="Diesel-Electric",3,""))))</f>
        <v>1</v>
      </c>
      <c r="O159" s="1" t="s">
        <v>23</v>
      </c>
      <c r="P159" s="1">
        <v>100</v>
      </c>
      <c r="Q159" s="1">
        <v>100</v>
      </c>
      <c r="R159" s="1">
        <v>179</v>
      </c>
      <c r="T159" s="1" t="str">
        <f>IF(L159="Wagon",(SQRT(SQRT(S159/27)))*10,IF(S159="","",SQRT(SQRT(S159/27))))</f>
        <v/>
      </c>
      <c r="U159" s="13" t="e">
        <f>IF(I159="","",(H159*SQRT(I159)*T159-(I159*2)+2)*0.985)</f>
        <v>#VALUE!</v>
      </c>
      <c r="V159" s="13">
        <f>IF(L159="Wagon",5*SQRT(H159),IF(L159="","",SQRT(Q159*J159*SQRT(S159))/(26)))</f>
        <v>0</v>
      </c>
      <c r="W159" s="17">
        <f>8/P159</f>
        <v>0.08</v>
      </c>
      <c r="X159" s="27" t="e">
        <f>R159/10/J159</f>
        <v>#DIV/0!</v>
      </c>
    </row>
    <row r="160" spans="1:25" x14ac:dyDescent="0.25">
      <c r="A160" s="19">
        <v>802</v>
      </c>
      <c r="B160" s="1" t="s">
        <v>1340</v>
      </c>
      <c r="C160" s="1" t="s">
        <v>1368</v>
      </c>
      <c r="D160" s="1" t="str">
        <f>IF(B160="","zzz",LEFT(B160,2))</f>
        <v>BR</v>
      </c>
      <c r="E160" s="1" t="s">
        <v>1240</v>
      </c>
      <c r="F160" s="13">
        <v>2017</v>
      </c>
      <c r="G160" s="13" t="s">
        <v>31</v>
      </c>
      <c r="H160" s="1">
        <f>IF(F160="","",SQRT(F160-1828))</f>
        <v>13.74772708486752</v>
      </c>
      <c r="L160" s="1" t="s">
        <v>331</v>
      </c>
      <c r="M160" s="1" t="s">
        <v>331</v>
      </c>
      <c r="N160" s="1" t="str">
        <f>IF(L160="Steam",1,IF(L160="Electric",2,IF(L160="Diesel",4,IF(L160="Diesel-Electric",3,""))))</f>
        <v/>
      </c>
      <c r="P160" s="1" t="s">
        <v>1134</v>
      </c>
      <c r="Q160" s="1" t="s">
        <v>1134</v>
      </c>
      <c r="T160" s="1">
        <f>IF(L160="Wagon",(SQRT(SQRT(S160/27)))*10,IF(S160="","",SQRT(SQRT(S160/27))))</f>
        <v>0</v>
      </c>
      <c r="U160" s="13" t="str">
        <f>IF(I160="","",(H160*SQRT(I160)*T160-(I160*2)+2)*0.985)</f>
        <v/>
      </c>
      <c r="V160" s="13">
        <f>IF(L160="Wagon",5*SQRT(H160),IF(L160="","",SQRT(Q160*J160*SQRT(S160))/(26)))</f>
        <v>18.538963755336702</v>
      </c>
      <c r="W160" s="17" t="e">
        <f>8/P160</f>
        <v>#VALUE!</v>
      </c>
      <c r="X160" s="27" t="e">
        <f>R160/10/J160</f>
        <v>#DIV/0!</v>
      </c>
    </row>
    <row r="161" spans="1:25" x14ac:dyDescent="0.25">
      <c r="A161" s="19">
        <v>803</v>
      </c>
      <c r="B161" s="1" t="s">
        <v>1341</v>
      </c>
      <c r="C161" s="1" t="s">
        <v>1369</v>
      </c>
      <c r="D161" s="1" t="str">
        <f>IF(B161="","zzz",LEFT(B161,2))</f>
        <v>BR</v>
      </c>
      <c r="E161" s="1" t="s">
        <v>1240</v>
      </c>
      <c r="F161" s="13">
        <v>2017</v>
      </c>
      <c r="G161" s="13" t="s">
        <v>31</v>
      </c>
      <c r="H161" s="1">
        <f>IF(F161="","",SQRT(F161-1828))</f>
        <v>13.74772708486752</v>
      </c>
      <c r="L161" s="1" t="s">
        <v>331</v>
      </c>
      <c r="M161" s="1" t="s">
        <v>331</v>
      </c>
      <c r="N161" s="1" t="str">
        <f>IF(L161="Steam",1,IF(L161="Electric",2,IF(L161="Diesel",4,IF(L161="Diesel-Electric",3,""))))</f>
        <v/>
      </c>
      <c r="P161" s="1" t="s">
        <v>1134</v>
      </c>
      <c r="Q161" s="1" t="s">
        <v>1134</v>
      </c>
      <c r="T161" s="1">
        <f>IF(L161="Wagon",(SQRT(SQRT(S161/27)))*10,IF(S161="","",SQRT(SQRT(S161/27))))</f>
        <v>0</v>
      </c>
      <c r="U161" s="13" t="str">
        <f>IF(I161="","",(H161*SQRT(I161)*T161-(I161*2)+2)*0.985)</f>
        <v/>
      </c>
      <c r="V161" s="13">
        <f>IF(L161="Wagon",5*SQRT(H161),IF(L161="","",SQRT(Q161*J161*SQRT(S161))/(26)))</f>
        <v>18.538963755336702</v>
      </c>
      <c r="W161" s="17" t="e">
        <f>8/P161</f>
        <v>#VALUE!</v>
      </c>
      <c r="X161" s="27" t="e">
        <f>R161/10/J161</f>
        <v>#DIV/0!</v>
      </c>
    </row>
    <row r="162" spans="1:25" x14ac:dyDescent="0.25">
      <c r="A162" s="45">
        <v>804</v>
      </c>
      <c r="B162" s="46" t="s">
        <v>1344</v>
      </c>
      <c r="C162" s="46"/>
      <c r="D162" s="46" t="str">
        <f>IF(B162="","zzz",LEFT(B162,2))</f>
        <v>Re</v>
      </c>
      <c r="E162" s="46"/>
      <c r="F162" s="47"/>
      <c r="G162" s="47"/>
      <c r="H162" s="46" t="str">
        <f>IF(F162="","",SQRT(F162-1828))</f>
        <v/>
      </c>
      <c r="I162" s="46"/>
      <c r="J162" s="46"/>
      <c r="K162" s="46"/>
      <c r="L162" s="46"/>
      <c r="M162" s="46"/>
      <c r="N162" s="46" t="str">
        <f>IF(L162="Steam",1,IF(L162="Electric",2,IF(L162="Diesel",4,IF(L162="Diesel-Electric",3,""))))</f>
        <v/>
      </c>
      <c r="O162" s="46"/>
      <c r="P162" s="46" t="s">
        <v>1134</v>
      </c>
      <c r="Q162" s="46" t="s">
        <v>1134</v>
      </c>
      <c r="R162" s="46"/>
      <c r="S162" s="46"/>
      <c r="T162" s="46" t="str">
        <f>IF(L162="Wagon",(SQRT(SQRT(S162/27)))*10,IF(S162="","",SQRT(SQRT(S162/27))))</f>
        <v/>
      </c>
      <c r="U162" s="47" t="str">
        <f>IF(I162="","",(H162*SQRT(I162)*T162-(I162*2)+2)*0.985)</f>
        <v/>
      </c>
      <c r="V162" s="47" t="str">
        <f>IF(L162="Wagon",5*SQRT(H162),IF(L162="","",SQRT(Q162*J162*SQRT(S162))/(26)))</f>
        <v/>
      </c>
      <c r="W162" s="55" t="e">
        <f>8/P162</f>
        <v>#VALUE!</v>
      </c>
      <c r="X162" s="56" t="e">
        <f>R162/10/J162</f>
        <v>#DIV/0!</v>
      </c>
    </row>
    <row r="163" spans="1:25" x14ac:dyDescent="0.25">
      <c r="A163" s="45">
        <v>805</v>
      </c>
      <c r="B163" s="46" t="s">
        <v>1344</v>
      </c>
      <c r="C163" s="46"/>
      <c r="D163" s="46" t="str">
        <f>IF(B163="","zzz",LEFT(B163,2))</f>
        <v>Re</v>
      </c>
      <c r="E163" s="46"/>
      <c r="F163" s="47"/>
      <c r="G163" s="47"/>
      <c r="H163" s="46" t="str">
        <f>IF(F163="","",SQRT(F163-1828))</f>
        <v/>
      </c>
      <c r="I163" s="46"/>
      <c r="J163" s="46"/>
      <c r="K163" s="46"/>
      <c r="L163" s="46"/>
      <c r="M163" s="46"/>
      <c r="N163" s="46" t="str">
        <f>IF(L163="Steam",1,IF(L163="Electric",2,IF(L163="Diesel",4,IF(L163="Diesel-Electric",3,""))))</f>
        <v/>
      </c>
      <c r="O163" s="46"/>
      <c r="P163" s="46" t="s">
        <v>1134</v>
      </c>
      <c r="Q163" s="46" t="s">
        <v>1134</v>
      </c>
      <c r="R163" s="46"/>
      <c r="S163" s="46"/>
      <c r="T163" s="46" t="str">
        <f>IF(L163="Wagon",(SQRT(SQRT(S163/27)))*10,IF(S163="","",SQRT(SQRT(S163/27))))</f>
        <v/>
      </c>
      <c r="U163" s="47" t="str">
        <f>IF(I163="","",(H163*SQRT(I163)*T163-(I163*2)+2)*0.985)</f>
        <v/>
      </c>
      <c r="V163" s="47" t="str">
        <f>IF(L163="Wagon",5*SQRT(H163),IF(L163="","",SQRT(Q163*J163*SQRT(S163))/(26)))</f>
        <v/>
      </c>
      <c r="W163" s="55" t="e">
        <f>8/P163</f>
        <v>#VALUE!</v>
      </c>
      <c r="X163" s="56" t="e">
        <f>R163/10/J163</f>
        <v>#DIV/0!</v>
      </c>
    </row>
    <row r="164" spans="1:25" x14ac:dyDescent="0.25">
      <c r="A164" s="45">
        <v>806</v>
      </c>
      <c r="B164" s="46" t="s">
        <v>1344</v>
      </c>
      <c r="C164" s="46"/>
      <c r="D164" s="46" t="str">
        <f>IF(B164="","zzz",LEFT(B164,2))</f>
        <v>Re</v>
      </c>
      <c r="E164" s="46"/>
      <c r="F164" s="47"/>
      <c r="G164" s="47"/>
      <c r="H164" s="46" t="str">
        <f>IF(F164="","",SQRT(F164-1828))</f>
        <v/>
      </c>
      <c r="I164" s="46"/>
      <c r="J164" s="46"/>
      <c r="K164" s="46"/>
      <c r="L164" s="46"/>
      <c r="M164" s="46"/>
      <c r="N164" s="46" t="str">
        <f>IF(L164="Steam",1,IF(L164="Electric",2,IF(L164="Diesel",4,IF(L164="Diesel-Electric",3,""))))</f>
        <v/>
      </c>
      <c r="O164" s="46"/>
      <c r="P164" s="46" t="s">
        <v>1134</v>
      </c>
      <c r="Q164" s="46" t="s">
        <v>1134</v>
      </c>
      <c r="R164" s="46"/>
      <c r="S164" s="46"/>
      <c r="T164" s="46" t="str">
        <f>IF(L164="Wagon",(SQRT(SQRT(S164/27)))*10,IF(S164="","",SQRT(SQRT(S164/27))))</f>
        <v/>
      </c>
      <c r="U164" s="47" t="str">
        <f>IF(I164="","",(H164*SQRT(I164)*T164-(I164*2)+2)*0.985)</f>
        <v/>
      </c>
      <c r="V164" s="47" t="str">
        <f>IF(L164="Wagon",5*SQRT(H164),IF(L164="","",SQRT(Q164*J164*SQRT(S164))/(26)))</f>
        <v/>
      </c>
      <c r="W164" s="55" t="e">
        <f>8/P164</f>
        <v>#VALUE!</v>
      </c>
      <c r="X164" s="56" t="e">
        <f>R164/10/J164</f>
        <v>#DIV/0!</v>
      </c>
    </row>
    <row r="165" spans="1:25" x14ac:dyDescent="0.25">
      <c r="A165" s="45">
        <v>807</v>
      </c>
      <c r="B165" s="46" t="s">
        <v>1344</v>
      </c>
      <c r="C165" s="46"/>
      <c r="D165" s="46" t="str">
        <f>IF(B165="","zzz",LEFT(B165,2))</f>
        <v>Re</v>
      </c>
      <c r="E165" s="46"/>
      <c r="F165" s="47"/>
      <c r="G165" s="47"/>
      <c r="H165" s="46" t="str">
        <f>IF(F165="","",SQRT(F165-1828))</f>
        <v/>
      </c>
      <c r="I165" s="46"/>
      <c r="J165" s="46"/>
      <c r="K165" s="46"/>
      <c r="L165" s="46"/>
      <c r="M165" s="46"/>
      <c r="N165" s="46" t="str">
        <f>IF(L165="Steam",1,IF(L165="Electric",2,IF(L165="Diesel",4,IF(L165="Diesel-Electric",3,""))))</f>
        <v/>
      </c>
      <c r="O165" s="46"/>
      <c r="P165" s="46" t="s">
        <v>1134</v>
      </c>
      <c r="Q165" s="46" t="s">
        <v>1134</v>
      </c>
      <c r="R165" s="46"/>
      <c r="S165" s="46"/>
      <c r="T165" s="46" t="str">
        <f>IF(L165="Wagon",(SQRT(SQRT(S165/27)))*10,IF(S165="","",SQRT(SQRT(S165/27))))</f>
        <v/>
      </c>
      <c r="U165" s="47" t="str">
        <f>IF(I165="","",(H165*SQRT(I165)*T165-(I165*2)+2)*0.985)</f>
        <v/>
      </c>
      <c r="V165" s="47" t="str">
        <f>IF(L165="Wagon",5*SQRT(H165),IF(L165="","",SQRT(Q165*J165*SQRT(S165))/(26)))</f>
        <v/>
      </c>
      <c r="W165" s="55" t="e">
        <f>8/P165</f>
        <v>#VALUE!</v>
      </c>
      <c r="X165" s="56" t="e">
        <f>R165/10/J165</f>
        <v>#DIV/0!</v>
      </c>
    </row>
    <row r="166" spans="1:25" x14ac:dyDescent="0.25">
      <c r="A166" s="45">
        <v>808</v>
      </c>
      <c r="B166" s="46" t="s">
        <v>1344</v>
      </c>
      <c r="C166" s="46"/>
      <c r="D166" s="46" t="str">
        <f>IF(B166="","zzz",LEFT(B166,2))</f>
        <v>Re</v>
      </c>
      <c r="E166" s="46"/>
      <c r="F166" s="47"/>
      <c r="G166" s="47"/>
      <c r="H166" s="46" t="str">
        <f>IF(F166="","",SQRT(F166-1828))</f>
        <v/>
      </c>
      <c r="I166" s="46"/>
      <c r="J166" s="46"/>
      <c r="K166" s="46"/>
      <c r="L166" s="46"/>
      <c r="M166" s="46"/>
      <c r="N166" s="46" t="str">
        <f>IF(L166="Steam",1,IF(L166="Electric",2,IF(L166="Diesel",4,IF(L166="Diesel-Electric",3,""))))</f>
        <v/>
      </c>
      <c r="O166" s="46"/>
      <c r="P166" s="46" t="s">
        <v>1134</v>
      </c>
      <c r="Q166" s="46" t="s">
        <v>1134</v>
      </c>
      <c r="R166" s="46"/>
      <c r="S166" s="46"/>
      <c r="T166" s="46" t="str">
        <f>IF(L166="Wagon",(SQRT(SQRT(S166/27)))*10,IF(S166="","",SQRT(SQRT(S166/27))))</f>
        <v/>
      </c>
      <c r="U166" s="47" t="str">
        <f>IF(I166="","",(H166*SQRT(I166)*T166-(I166*2)+2)*0.985)</f>
        <v/>
      </c>
      <c r="V166" s="47" t="str">
        <f>IF(L166="Wagon",5*SQRT(H166),IF(L166="","",SQRT(Q166*J166*SQRT(S166))/(26)))</f>
        <v/>
      </c>
      <c r="W166" s="55" t="e">
        <f>8/P166</f>
        <v>#VALUE!</v>
      </c>
      <c r="X166" s="56" t="e">
        <f>R166/10/J166</f>
        <v>#DIV/0!</v>
      </c>
    </row>
    <row r="167" spans="1:25" x14ac:dyDescent="0.25">
      <c r="A167" s="45">
        <v>809</v>
      </c>
      <c r="B167" s="46" t="s">
        <v>1344</v>
      </c>
      <c r="C167" s="46"/>
      <c r="D167" s="46" t="str">
        <f>IF(B167="","zzz",LEFT(B167,2))</f>
        <v>Re</v>
      </c>
      <c r="E167" s="46"/>
      <c r="F167" s="47"/>
      <c r="G167" s="47"/>
      <c r="H167" s="46" t="str">
        <f>IF(F167="","",SQRT(F167-1828))</f>
        <v/>
      </c>
      <c r="I167" s="46"/>
      <c r="J167" s="46"/>
      <c r="K167" s="46"/>
      <c r="L167" s="46"/>
      <c r="M167" s="46"/>
      <c r="N167" s="46" t="str">
        <f>IF(L167="Steam",1,IF(L167="Electric",2,IF(L167="Diesel",4,IF(L167="Diesel-Electric",3,""))))</f>
        <v/>
      </c>
      <c r="O167" s="46"/>
      <c r="P167" s="46" t="s">
        <v>1134</v>
      </c>
      <c r="Q167" s="46" t="s">
        <v>1134</v>
      </c>
      <c r="R167" s="46"/>
      <c r="S167" s="46"/>
      <c r="T167" s="46" t="str">
        <f>IF(L167="Wagon",(SQRT(SQRT(S167/27)))*10,IF(S167="","",SQRT(SQRT(S167/27))))</f>
        <v/>
      </c>
      <c r="U167" s="47" t="str">
        <f>IF(I167="","",(H167*SQRT(I167)*T167-(I167*2)+2)*0.985)</f>
        <v/>
      </c>
      <c r="V167" s="47" t="str">
        <f>IF(L167="Wagon",5*SQRT(H167),IF(L167="","",SQRT(Q167*J167*SQRT(S167))/(26)))</f>
        <v/>
      </c>
      <c r="W167" s="55" t="e">
        <f>8/P167</f>
        <v>#VALUE!</v>
      </c>
      <c r="X167" s="56" t="e">
        <f>R167/10/J167</f>
        <v>#DIV/0!</v>
      </c>
    </row>
    <row r="168" spans="1:25" x14ac:dyDescent="0.25">
      <c r="A168" s="19">
        <v>810</v>
      </c>
      <c r="B168" s="1" t="s">
        <v>1047</v>
      </c>
      <c r="C168" s="1" t="s">
        <v>1037</v>
      </c>
      <c r="D168" s="1" t="str">
        <f>IF(B168="","zzz",LEFT(B168,2))</f>
        <v>GW</v>
      </c>
      <c r="E168" s="1">
        <v>8100</v>
      </c>
      <c r="F168" s="13">
        <v>1938</v>
      </c>
      <c r="H168" s="1">
        <f>IF(F168="","",SQRT(F168-1828))</f>
        <v>10.488088481701515</v>
      </c>
      <c r="I168" s="1">
        <v>1</v>
      </c>
      <c r="L168" s="1" t="s">
        <v>357</v>
      </c>
      <c r="M168" s="1" t="s">
        <v>357</v>
      </c>
      <c r="N168" s="1">
        <f>IF(L168="Steam",1,IF(L168="Electric",2,IF(L168="Diesel",4,IF(L168="Diesel-Electric",3,""))))</f>
        <v>1</v>
      </c>
      <c r="P168" s="1" t="s">
        <v>1134</v>
      </c>
      <c r="Q168" s="1" t="s">
        <v>1134</v>
      </c>
      <c r="S168" s="1">
        <v>120</v>
      </c>
      <c r="T168" s="1">
        <f>IF(L168="Wagon",(SQRT(SQRT(S168/27)))*10,IF(S168="","",SQRT(SQRT(S168/27))))</f>
        <v>1.4519590582309543</v>
      </c>
      <c r="U168" s="13">
        <f>IF(I168="","",(H168*SQRT(I168)*T168-(I168*2)+2)*0.985)</f>
        <v>14.999850948416237</v>
      </c>
      <c r="V168" s="13" t="e">
        <f>IF(L168="Wagon",5*SQRT(H168),IF(L168="","",SQRT(Q168*J168*SQRT(S168))/(26)))</f>
        <v>#VALUE!</v>
      </c>
      <c r="W168" s="17" t="e">
        <f>8/P168</f>
        <v>#VALUE!</v>
      </c>
      <c r="X168" s="27" t="e">
        <f>R168/10/J168</f>
        <v>#DIV/0!</v>
      </c>
    </row>
    <row r="169" spans="1:25" x14ac:dyDescent="0.25">
      <c r="A169" s="19">
        <v>890</v>
      </c>
      <c r="B169" s="1" t="s">
        <v>1581</v>
      </c>
      <c r="C169" s="1" t="s">
        <v>1582</v>
      </c>
      <c r="D169" s="1" t="str">
        <f>IF(B169="","zzz",LEFT(B169,2))</f>
        <v>BR</v>
      </c>
      <c r="E169" s="1">
        <v>8</v>
      </c>
      <c r="F169" s="13">
        <v>1985</v>
      </c>
      <c r="G169" s="13" t="s">
        <v>31</v>
      </c>
      <c r="H169" s="1">
        <f>IF(F169="","",SQRT(F169-1828))</f>
        <v>12.529964086141668</v>
      </c>
      <c r="L169" s="1" t="s">
        <v>22</v>
      </c>
      <c r="M169" s="1" t="s">
        <v>22</v>
      </c>
      <c r="N169" s="1">
        <f>IF(L169="Steam",1,IF(L169="Electric",2,IF(L169="Diesel",4,IF(L169="Diesel-Electric",3,""))))</f>
        <v>4</v>
      </c>
      <c r="P169" s="1">
        <v>20</v>
      </c>
      <c r="Q169" s="1">
        <v>20</v>
      </c>
      <c r="T169" s="1" t="str">
        <f>IF(L169="Wagon",(SQRT(SQRT(S169/27)))*10,IF(S169="","",SQRT(SQRT(S169/27))))</f>
        <v/>
      </c>
      <c r="U169" s="13" t="str">
        <f>IF(I169="","",(H169*SQRT(I169)*T169-(I169*2)+2)*0.985)</f>
        <v/>
      </c>
      <c r="V169" s="13">
        <f>IF(L169="Wagon",5*SQRT(H169),IF(L169="","",SQRT(Q169*J169*SQRT(S169))/(26)))</f>
        <v>0</v>
      </c>
      <c r="W169" s="17">
        <f>8/P169</f>
        <v>0.4</v>
      </c>
      <c r="X169" s="27" t="e">
        <f>R169/10/J169</f>
        <v>#DIV/0!</v>
      </c>
    </row>
    <row r="170" spans="1:25" x14ac:dyDescent="0.25">
      <c r="A170" s="18">
        <v>900</v>
      </c>
      <c r="B170" s="1" t="s">
        <v>32</v>
      </c>
      <c r="C170" s="1" t="s">
        <v>690</v>
      </c>
      <c r="D170" s="1" t="str">
        <f>IF(B170="","zzz",LEFT(B170,2))</f>
        <v>BR</v>
      </c>
      <c r="E170" s="1">
        <v>9</v>
      </c>
      <c r="F170" s="13">
        <v>1959</v>
      </c>
      <c r="G170" s="13" t="s">
        <v>31</v>
      </c>
      <c r="H170" s="1">
        <f>IF(F170="","",SQRT(F170-1828))</f>
        <v>11.445523142259598</v>
      </c>
      <c r="I170" s="1">
        <v>1</v>
      </c>
      <c r="J170" s="1">
        <v>50</v>
      </c>
      <c r="K170" s="1">
        <v>0</v>
      </c>
      <c r="L170" s="1" t="s">
        <v>22</v>
      </c>
      <c r="M170" s="1" t="s">
        <v>22</v>
      </c>
      <c r="N170" s="1">
        <f>IF(L170="Steam",1,IF(L170="Electric",2,IF(L170="Diesel",4,IF(L170="Diesel-Electric",3,""))))</f>
        <v>4</v>
      </c>
      <c r="O170" s="1" t="s">
        <v>23</v>
      </c>
      <c r="P170" s="1">
        <v>27</v>
      </c>
      <c r="Q170" s="1">
        <v>27</v>
      </c>
      <c r="R170" s="1">
        <v>111.2</v>
      </c>
      <c r="S170" s="1">
        <v>350</v>
      </c>
      <c r="T170" s="1">
        <f>IF(L170="Wagon",(SQRT(SQRT(S170/27)))*10,IF(S170="","",SQRT(SQRT(S170/27))))</f>
        <v>1.8974750325407388</v>
      </c>
      <c r="U170" s="13">
        <f>IF(I170="","",(H170*SQRT(I170)*T170-(I170*2)+2)*0.985)</f>
        <v>21.391830480852736</v>
      </c>
      <c r="V170" s="13">
        <f>IF(L170="Wagon",5*SQRT(H170),IF(L170="","",SQRT(Q170*J170*SQRT(S170))/(26)))</f>
        <v>6.1123828337561292</v>
      </c>
      <c r="W170" s="17">
        <f>8/P170</f>
        <v>0.29629629629629628</v>
      </c>
      <c r="X170" s="27">
        <f>R170/10/J170</f>
        <v>0.22240000000000001</v>
      </c>
    </row>
    <row r="171" spans="1:25" x14ac:dyDescent="0.25">
      <c r="A171" s="22">
        <v>901</v>
      </c>
      <c r="B171" s="9" t="s">
        <v>1137</v>
      </c>
      <c r="C171" s="9" t="s">
        <v>1138</v>
      </c>
      <c r="D171" s="1" t="str">
        <f>IF(B171="","zzz",LEFT(B171,2))</f>
        <v>LN</v>
      </c>
      <c r="E171" s="9" t="s">
        <v>349</v>
      </c>
      <c r="F171" s="23">
        <v>1940</v>
      </c>
      <c r="G171" s="23"/>
      <c r="H171" s="9">
        <f>IF(F171="","",SQRT(F171-1828))</f>
        <v>10.583005244258363</v>
      </c>
      <c r="I171" s="9">
        <v>2</v>
      </c>
      <c r="J171" s="9">
        <v>47</v>
      </c>
      <c r="K171" s="9">
        <v>140</v>
      </c>
      <c r="L171" s="9" t="s">
        <v>331</v>
      </c>
      <c r="M171" s="9" t="s">
        <v>331</v>
      </c>
      <c r="N171" s="9" t="str">
        <f>IF(L171="Steam",1,IF(L171="Electric",2,IF(L171="Diesel",4,IF(L171="Diesel-Electric",3,""))))</f>
        <v/>
      </c>
      <c r="O171" s="9" t="s">
        <v>842</v>
      </c>
      <c r="P171" s="9">
        <v>60</v>
      </c>
      <c r="Q171" s="9">
        <v>60</v>
      </c>
      <c r="R171" s="9">
        <v>0</v>
      </c>
      <c r="S171" s="9">
        <v>1</v>
      </c>
      <c r="T171" s="9">
        <f>IF(L171="Wagon",(SQRT(SQRT(S171/27)))*10,IF(S171="","",SQRT(SQRT(S171/27))))</f>
        <v>4.3869133765083088</v>
      </c>
      <c r="U171" s="23">
        <f>IF(I171="","",(H171*SQRT(I171)*T171-(I171*2)+2)*0.985)</f>
        <v>62.702447750977925</v>
      </c>
      <c r="V171" s="23">
        <f>IF(L171="Wagon",5*SQRT(H171),IF(L171="","",SQRT(Q171*J171*SQRT(S171))/(26)))</f>
        <v>16.265765616977859</v>
      </c>
      <c r="W171" s="25">
        <f>8/P171</f>
        <v>0.13333333333333333</v>
      </c>
      <c r="X171" s="29">
        <f>R171/10/J171</f>
        <v>0</v>
      </c>
    </row>
    <row r="172" spans="1:25" x14ac:dyDescent="0.25">
      <c r="A172" s="19">
        <v>940</v>
      </c>
      <c r="B172" s="1" t="s">
        <v>1053</v>
      </c>
      <c r="C172" s="1" t="s">
        <v>1163</v>
      </c>
      <c r="D172" s="1" t="str">
        <f>IF(B172="","zzz",LEFT(B172,2))</f>
        <v>GW</v>
      </c>
      <c r="E172" s="1">
        <v>9400</v>
      </c>
      <c r="H172" s="1" t="str">
        <f>IF(F172="","",SQRT(F172-1828))</f>
        <v/>
      </c>
      <c r="L172" s="1" t="s">
        <v>357</v>
      </c>
      <c r="M172" s="1" t="s">
        <v>357</v>
      </c>
      <c r="N172" s="1">
        <f>IF(L172="Steam",1,IF(L172="Electric",2,IF(L172="Diesel",4,IF(L172="Diesel-Electric",3,""))))</f>
        <v>1</v>
      </c>
      <c r="P172" s="1" t="s">
        <v>1134</v>
      </c>
      <c r="Q172" s="1" t="s">
        <v>1134</v>
      </c>
      <c r="T172" s="1" t="str">
        <f>IF(L172="Wagon",(SQRT(SQRT(S172/27)))*10,IF(S172="","",SQRT(SQRT(S172/27))))</f>
        <v/>
      </c>
      <c r="U172" s="13" t="str">
        <f>IF(I172="","",(H172*SQRT(I172)*T172-(I172*2)+2)*0.985)</f>
        <v/>
      </c>
      <c r="V172" s="13" t="e">
        <f>IF(L172="Wagon",5*SQRT(H172),IF(L172="","",SQRT(Q172*J172*SQRT(S172))/(26)))</f>
        <v>#VALUE!</v>
      </c>
      <c r="W172" s="17" t="e">
        <f>8/P172</f>
        <v>#VALUE!</v>
      </c>
      <c r="X172" s="27" t="e">
        <f>R172/10/J172</f>
        <v>#DIV/0!</v>
      </c>
    </row>
    <row r="173" spans="1:25" s="41" customFormat="1" x14ac:dyDescent="0.25">
      <c r="A173" s="19">
        <v>960</v>
      </c>
      <c r="B173" s="1" t="s">
        <v>342</v>
      </c>
      <c r="C173" s="1" t="s">
        <v>1568</v>
      </c>
      <c r="D173" s="1" t="str">
        <f>IF(B173="","zzz",LEFT(B173,2))</f>
        <v>BR</v>
      </c>
      <c r="E173" s="1">
        <v>960</v>
      </c>
      <c r="F173" s="13">
        <v>1992</v>
      </c>
      <c r="G173" s="13">
        <v>2012</v>
      </c>
      <c r="H173" s="1">
        <f>IF(F173="","",SQRT(F173-1828))</f>
        <v>12.806248474865697</v>
      </c>
      <c r="I173" s="1">
        <v>2</v>
      </c>
      <c r="J173" s="1">
        <v>68</v>
      </c>
      <c r="K173" s="1">
        <v>0</v>
      </c>
      <c r="L173" s="1" t="s">
        <v>22</v>
      </c>
      <c r="M173" s="1" t="s">
        <v>22</v>
      </c>
      <c r="N173" s="1">
        <f>IF(L173="Steam",1,IF(L173="Electric",2,IF(L173="Diesel",4,IF(L173="Diesel-Electric",3,""))))</f>
        <v>4</v>
      </c>
      <c r="O173" s="1"/>
      <c r="P173" s="1">
        <v>68</v>
      </c>
      <c r="Q173" s="1">
        <v>68</v>
      </c>
      <c r="R173" s="1"/>
      <c r="S173" s="1">
        <v>300</v>
      </c>
      <c r="T173" s="1">
        <f>IF(L173="Wagon",(SQRT(SQRT(S173/27)))*10,IF(S173="","",SQRT(SQRT(S173/27))))</f>
        <v>1.8257418583505538</v>
      </c>
      <c r="U173" s="13">
        <f>IF(I173="","",(H173*SQRT(I173)*T173-(I173*2)+2)*0.985)</f>
        <v>30.599607509660498</v>
      </c>
      <c r="V173" s="13">
        <f>IF(L173="Wagon",5*SQRT(H173),IF(L173="","",SQRT(Q173*J173*SQRT(S173))/(26)))</f>
        <v>10.884685331521982</v>
      </c>
      <c r="W173" s="17">
        <f>8/P173</f>
        <v>0.11764705882352941</v>
      </c>
      <c r="X173" s="27">
        <f>R173/10/J173</f>
        <v>0</v>
      </c>
      <c r="Y173" s="12"/>
    </row>
    <row r="174" spans="1:25" s="41" customFormat="1" x14ac:dyDescent="0.25">
      <c r="A174" s="18">
        <v>1000</v>
      </c>
      <c r="B174" s="1" t="s">
        <v>33</v>
      </c>
      <c r="C174" s="1" t="s">
        <v>691</v>
      </c>
      <c r="D174" s="1" t="str">
        <f>IF(B174="","zzz",LEFT(B174,2))</f>
        <v>BR</v>
      </c>
      <c r="E174" s="1">
        <v>10</v>
      </c>
      <c r="F174" s="13">
        <v>1955</v>
      </c>
      <c r="G174" s="13">
        <v>1972</v>
      </c>
      <c r="H174" s="1">
        <f>IF(F174="","",SQRT(F174-1828))</f>
        <v>11.269427669584644</v>
      </c>
      <c r="I174" s="1">
        <v>1</v>
      </c>
      <c r="J174" s="1">
        <v>49</v>
      </c>
      <c r="K174" s="1">
        <v>0</v>
      </c>
      <c r="L174" s="1" t="s">
        <v>22</v>
      </c>
      <c r="M174" s="1" t="s">
        <v>22</v>
      </c>
      <c r="N174" s="1">
        <f>IF(L174="Steam",1,IF(L174="Electric",2,IF(L174="Diesel",4,IF(L174="Diesel-Electric",3,""))))</f>
        <v>4</v>
      </c>
      <c r="O174" s="1" t="s">
        <v>23</v>
      </c>
      <c r="P174" s="1">
        <v>27</v>
      </c>
      <c r="Q174" s="1">
        <v>27</v>
      </c>
      <c r="R174" s="1">
        <v>155.69999999999999</v>
      </c>
      <c r="S174" s="1">
        <v>350</v>
      </c>
      <c r="T174" s="1">
        <f>IF(L174="Wagon",(SQRT(SQRT(S174/27)))*10,IF(S174="","",SQRT(SQRT(S174/27))))</f>
        <v>1.8974750325407388</v>
      </c>
      <c r="U174" s="13">
        <f>IF(I174="","",(H174*SQRT(I174)*T174-(I174*2)+2)*0.985)</f>
        <v>21.062705769549716</v>
      </c>
      <c r="V174" s="13">
        <f>IF(L174="Wagon",5*SQRT(H174),IF(L174="","",SQRT(Q174*J174*SQRT(S174))/(26)))</f>
        <v>6.0509502913400866</v>
      </c>
      <c r="W174" s="17">
        <f>8/P174</f>
        <v>0.29629629629629628</v>
      </c>
      <c r="X174" s="27">
        <f>R174/10/J174</f>
        <v>0.31775510204081631</v>
      </c>
      <c r="Y174" s="12"/>
    </row>
    <row r="175" spans="1:25" x14ac:dyDescent="0.25">
      <c r="A175" s="19">
        <v>1001</v>
      </c>
      <c r="B175" s="1" t="s">
        <v>114</v>
      </c>
      <c r="D175" s="1" t="str">
        <f>IF(B175="","zzz",LEFT(B175,2))</f>
        <v>BR</v>
      </c>
      <c r="E175" s="1">
        <v>100</v>
      </c>
      <c r="H175" s="1" t="str">
        <f>IF(F175="","",SQRT(F175-1828))</f>
        <v/>
      </c>
      <c r="L175" s="1" t="s">
        <v>22</v>
      </c>
      <c r="M175" s="1" t="s">
        <v>22</v>
      </c>
      <c r="N175" s="1">
        <f>IF(L175="Steam",1,IF(L175="Electric",2,IF(L175="Diesel",4,IF(L175="Diesel-Electric",3,""))))</f>
        <v>4</v>
      </c>
      <c r="P175" s="1" t="s">
        <v>1134</v>
      </c>
      <c r="Q175" s="1" t="s">
        <v>1134</v>
      </c>
      <c r="T175" s="1" t="str">
        <f>IF(L175="Wagon",(SQRT(SQRT(S175/27)))*10,IF(S175="","",SQRT(SQRT(S175/27))))</f>
        <v/>
      </c>
      <c r="U175" s="13" t="str">
        <f>IF(I175="","",(H175*SQRT(I175)*T175-(I175*2)+2)*0.985)</f>
        <v/>
      </c>
      <c r="V175" s="13" t="e">
        <f>IF(L175="Wagon",5*SQRT(H175),IF(L175="","",SQRT(Q175*J175*SQRT(S175))/(26)))</f>
        <v>#VALUE!</v>
      </c>
      <c r="W175" s="17" t="e">
        <f>8/P175</f>
        <v>#VALUE!</v>
      </c>
      <c r="X175" s="27" t="e">
        <f>R175/10/J175</f>
        <v>#DIV/0!</v>
      </c>
    </row>
    <row r="176" spans="1:25" x14ac:dyDescent="0.25">
      <c r="A176" s="37">
        <v>1010</v>
      </c>
      <c r="B176" s="38" t="s">
        <v>115</v>
      </c>
      <c r="C176" s="38" t="s">
        <v>594</v>
      </c>
      <c r="D176" s="38" t="str">
        <f>IF(B176="","zzz",LEFT(B176,2))</f>
        <v>BR</v>
      </c>
      <c r="E176" s="38">
        <v>101</v>
      </c>
      <c r="F176" s="44">
        <v>1956</v>
      </c>
      <c r="G176" s="44">
        <v>2003</v>
      </c>
      <c r="H176" s="38">
        <f>IF(F176="","",SQRT(F176-1828))</f>
        <v>11.313708498984761</v>
      </c>
      <c r="I176" s="38">
        <v>2</v>
      </c>
      <c r="J176" s="38">
        <v>65</v>
      </c>
      <c r="K176" s="38"/>
      <c r="L176" s="38" t="s">
        <v>22</v>
      </c>
      <c r="M176" s="38" t="s">
        <v>22</v>
      </c>
      <c r="N176" s="38">
        <f>IF(L176="Steam",1,IF(L176="Electric",2,IF(L176="Diesel",4,IF(L176="Diesel-Electric",3,""))))</f>
        <v>4</v>
      </c>
      <c r="O176" s="38" t="s">
        <v>842</v>
      </c>
      <c r="P176" s="38">
        <v>43</v>
      </c>
      <c r="Q176" s="38">
        <v>43</v>
      </c>
      <c r="R176" s="38"/>
      <c r="S176" s="38">
        <v>600</v>
      </c>
      <c r="T176" s="38">
        <f>IF(L176="Wagon",(SQRT(SQRT(S176/27)))*10,IF(S176="","",SQRT(SQRT(S176/27))))</f>
        <v>2.1711852081087688</v>
      </c>
      <c r="U176" s="44">
        <f>IF(I176="","",(H176*SQRT(I176)*T176-(I176*2)+2)*0.985)</f>
        <v>32.2478788797942</v>
      </c>
      <c r="V176" s="44">
        <f>IF(L176="Wagon",5*SQRT(H176),IF(L176="","",SQRT(Q176*J176*SQRT(S176))/(26)))</f>
        <v>10.063646443992807</v>
      </c>
      <c r="W176" s="39">
        <f>8/P176</f>
        <v>0.18604651162790697</v>
      </c>
      <c r="X176" s="40">
        <f>R176/10/J176</f>
        <v>0</v>
      </c>
    </row>
    <row r="177" spans="1:25" x14ac:dyDescent="0.25">
      <c r="A177" s="37">
        <v>1013</v>
      </c>
      <c r="B177" s="38" t="s">
        <v>116</v>
      </c>
      <c r="C177" s="38" t="s">
        <v>595</v>
      </c>
      <c r="D177" s="38" t="str">
        <f>IF(B177="","zzz",LEFT(B177,2))</f>
        <v>BR</v>
      </c>
      <c r="E177" s="38">
        <v>101</v>
      </c>
      <c r="F177" s="44">
        <v>1956</v>
      </c>
      <c r="G177" s="44">
        <v>2003</v>
      </c>
      <c r="H177" s="38">
        <f>IF(F177="","",SQRT(F177-1828))</f>
        <v>11.313708498984761</v>
      </c>
      <c r="I177" s="38">
        <v>3</v>
      </c>
      <c r="J177" s="38">
        <v>90</v>
      </c>
      <c r="K177" s="38"/>
      <c r="L177" s="38" t="s">
        <v>22</v>
      </c>
      <c r="M177" s="38" t="s">
        <v>22</v>
      </c>
      <c r="N177" s="38">
        <f>IF(L177="Steam",1,IF(L177="Electric",2,IF(L177="Diesel",4,IF(L177="Diesel-Electric",3,""))))</f>
        <v>4</v>
      </c>
      <c r="O177" s="38" t="s">
        <v>842</v>
      </c>
      <c r="P177" s="38">
        <v>43</v>
      </c>
      <c r="Q177" s="38">
        <v>43</v>
      </c>
      <c r="R177" s="38"/>
      <c r="S177" s="38">
        <v>600</v>
      </c>
      <c r="T177" s="38">
        <f>IF(L177="Wagon",(SQRT(SQRT(S177/27)))*10,IF(S177="","",SQRT(SQRT(S177/27))))</f>
        <v>2.1711852081087688</v>
      </c>
      <c r="U177" s="44">
        <f>IF(I177="","",(H177*SQRT(I177)*T177-(I177*2)+2)*0.985)</f>
        <v>37.968171667926519</v>
      </c>
      <c r="V177" s="44">
        <f>IF(L177="Wagon",5*SQRT(H177),IF(L177="","",SQRT(Q177*J177*SQRT(S177))/(26)))</f>
        <v>11.841860675957992</v>
      </c>
      <c r="W177" s="39">
        <f>8/P177</f>
        <v>0.18604651162790697</v>
      </c>
      <c r="X177" s="40">
        <f>R177/10/J177</f>
        <v>0</v>
      </c>
    </row>
    <row r="178" spans="1:25" x14ac:dyDescent="0.25">
      <c r="A178" s="37">
        <v>1014</v>
      </c>
      <c r="B178" s="38" t="s">
        <v>117</v>
      </c>
      <c r="C178" s="38" t="s">
        <v>596</v>
      </c>
      <c r="D178" s="38" t="str">
        <f>IF(B178="","zzz",LEFT(B178,2))</f>
        <v>BR</v>
      </c>
      <c r="E178" s="38">
        <v>101</v>
      </c>
      <c r="F178" s="44">
        <v>1956</v>
      </c>
      <c r="G178" s="44">
        <v>2003</v>
      </c>
      <c r="H178" s="38">
        <f>IF(F178="","",SQRT(F178-1828))</f>
        <v>11.313708498984761</v>
      </c>
      <c r="I178" s="38">
        <v>4</v>
      </c>
      <c r="J178" s="38">
        <v>115</v>
      </c>
      <c r="K178" s="38"/>
      <c r="L178" s="38" t="s">
        <v>22</v>
      </c>
      <c r="M178" s="38" t="s">
        <v>22</v>
      </c>
      <c r="N178" s="38">
        <f>IF(L178="Steam",1,IF(L178="Electric",2,IF(L178="Diesel",4,IF(L178="Diesel-Electric",3,""))))</f>
        <v>4</v>
      </c>
      <c r="O178" s="38" t="s">
        <v>842</v>
      </c>
      <c r="P178" s="38">
        <v>43</v>
      </c>
      <c r="Q178" s="38">
        <v>43</v>
      </c>
      <c r="R178" s="38"/>
      <c r="S178" s="38">
        <v>600</v>
      </c>
      <c r="T178" s="38">
        <f>IF(L178="Wagon",(SQRT(SQRT(S178/27)))*10,IF(S178="","",SQRT(SQRT(S178/27))))</f>
        <v>2.1711852081087688</v>
      </c>
      <c r="U178" s="44">
        <f>IF(I178="","",(H178*SQRT(I178)*T178-(I178*2)+2)*0.985)</f>
        <v>42.481388387444845</v>
      </c>
      <c r="V178" s="44">
        <f>IF(L178="Wagon",5*SQRT(H178),IF(L178="","",SQRT(Q178*J178*SQRT(S178))/(26)))</f>
        <v>13.385901119756992</v>
      </c>
      <c r="W178" s="39">
        <f>8/P178</f>
        <v>0.18604651162790697</v>
      </c>
      <c r="X178" s="40">
        <f>R178/10/J178</f>
        <v>0</v>
      </c>
    </row>
    <row r="179" spans="1:25" x14ac:dyDescent="0.25">
      <c r="A179" s="19">
        <v>1020</v>
      </c>
      <c r="B179" s="1" t="s">
        <v>118</v>
      </c>
      <c r="C179" s="1" t="s">
        <v>603</v>
      </c>
      <c r="D179" s="1" t="str">
        <f>IF(B179="","zzz",LEFT(B179,2))</f>
        <v>BR</v>
      </c>
      <c r="E179" s="1">
        <v>102</v>
      </c>
      <c r="F179" s="13">
        <v>1956</v>
      </c>
      <c r="G179" s="13">
        <v>2003</v>
      </c>
      <c r="H179" s="1">
        <f>IF(F179="","",SQRT(F179-1828))</f>
        <v>11.313708498984761</v>
      </c>
      <c r="I179" s="1">
        <v>2</v>
      </c>
      <c r="J179" s="1">
        <v>58</v>
      </c>
      <c r="L179" s="1" t="s">
        <v>22</v>
      </c>
      <c r="M179" s="1" t="s">
        <v>22</v>
      </c>
      <c r="N179" s="1">
        <f>IF(L179="Steam",1,IF(L179="Electric",2,IF(L179="Diesel",4,IF(L179="Diesel-Electric",3,""))))</f>
        <v>4</v>
      </c>
      <c r="O179" s="1" t="s">
        <v>842</v>
      </c>
      <c r="P179" s="1">
        <v>43</v>
      </c>
      <c r="Q179" s="1">
        <v>43</v>
      </c>
      <c r="S179" s="1">
        <v>300</v>
      </c>
      <c r="T179" s="1">
        <f>IF(L179="Wagon",(SQRT(SQRT(S179/27)))*10,IF(S179="","",SQRT(SQRT(S179/27))))</f>
        <v>1.8257418583505538</v>
      </c>
      <c r="U179" s="13">
        <f>IF(I179="","",(H179*SQRT(I179)*T179-(I179*2)+2)*0.985)</f>
        <v>26.803691687604733</v>
      </c>
      <c r="V179" s="13">
        <f>IF(L179="Wagon",5*SQRT(H179),IF(L179="","",SQRT(Q179*J179*SQRT(S179))/(26)))</f>
        <v>7.9938351931854559</v>
      </c>
      <c r="W179" s="17">
        <f>8/P179</f>
        <v>0.18604651162790697</v>
      </c>
      <c r="X179" s="27">
        <f>R179/10/J179</f>
        <v>0</v>
      </c>
    </row>
    <row r="180" spans="1:25" x14ac:dyDescent="0.25">
      <c r="A180" s="19">
        <v>1030</v>
      </c>
      <c r="B180" s="1" t="s">
        <v>119</v>
      </c>
      <c r="C180" s="1" t="s">
        <v>1170</v>
      </c>
      <c r="D180" s="1" t="str">
        <f>IF(B180="","zzz",LEFT(B180,2))</f>
        <v>BR</v>
      </c>
      <c r="E180" s="1">
        <v>103</v>
      </c>
      <c r="F180" s="13">
        <v>1957</v>
      </c>
      <c r="G180" s="13">
        <v>1983</v>
      </c>
      <c r="H180" s="1">
        <f>IF(F180="","",SQRT(F180-1828))</f>
        <v>11.357816691600547</v>
      </c>
      <c r="I180" s="1">
        <v>2</v>
      </c>
      <c r="J180" s="1">
        <v>61</v>
      </c>
      <c r="K180" s="1">
        <v>116</v>
      </c>
      <c r="L180" s="1" t="s">
        <v>22</v>
      </c>
      <c r="M180" s="1" t="s">
        <v>22</v>
      </c>
      <c r="N180" s="1">
        <f>IF(L180="Steam",1,IF(L180="Electric",2,IF(L180="Diesel",4,IF(L180="Diesel-Electric",3,""))))</f>
        <v>4</v>
      </c>
      <c r="P180" s="1">
        <v>70</v>
      </c>
      <c r="Q180" s="1">
        <v>70</v>
      </c>
      <c r="S180" s="1">
        <v>300</v>
      </c>
      <c r="T180" s="1">
        <f>IF(L180="Wagon",(SQRT(SQRT(S180/27)))*10,IF(S180="","",SQRT(SQRT(S180/27))))</f>
        <v>1.8257418583505538</v>
      </c>
      <c r="U180" s="13">
        <f>IF(I180="","",(H180*SQRT(I180)*T180-(I180*2)+2)*0.985)</f>
        <v>26.915870248271904</v>
      </c>
      <c r="V180" s="13">
        <f>IF(L180="Wagon",5*SQRT(H180),IF(L180="","",SQRT(Q180*J180*SQRT(S180))/(26)))</f>
        <v>10.459740334948235</v>
      </c>
      <c r="W180" s="17">
        <f>8/P180</f>
        <v>0.11428571428571428</v>
      </c>
      <c r="X180" s="27">
        <f>R180/10/J180</f>
        <v>0</v>
      </c>
    </row>
    <row r="181" spans="1:25" x14ac:dyDescent="0.25">
      <c r="A181" s="19">
        <v>1040</v>
      </c>
      <c r="B181" s="1" t="s">
        <v>1171</v>
      </c>
      <c r="C181" s="1" t="s">
        <v>1172</v>
      </c>
      <c r="D181" s="1" t="str">
        <f>IF(B181="","zzz",LEFT(B181,2))</f>
        <v>BR</v>
      </c>
      <c r="E181" s="1">
        <v>104</v>
      </c>
      <c r="F181" s="13">
        <v>1957</v>
      </c>
      <c r="G181" s="13">
        <v>1993</v>
      </c>
      <c r="H181" s="1">
        <f>IF(F181="","",SQRT(F181-1828))</f>
        <v>11.357816691600547</v>
      </c>
      <c r="I181" s="1">
        <v>2</v>
      </c>
      <c r="J181" s="1">
        <v>56</v>
      </c>
      <c r="K181" s="1">
        <v>115</v>
      </c>
      <c r="L181" s="1" t="s">
        <v>22</v>
      </c>
      <c r="M181" s="1" t="s">
        <v>22</v>
      </c>
      <c r="N181" s="1">
        <f>IF(L181="Steam",1,IF(L181="Electric",2,IF(L181="Diesel",4,IF(L181="Diesel-Electric",3,""))))</f>
        <v>4</v>
      </c>
      <c r="P181" s="1">
        <v>70</v>
      </c>
      <c r="Q181" s="1">
        <v>70</v>
      </c>
      <c r="S181" s="1">
        <v>300</v>
      </c>
      <c r="T181" s="1">
        <f>IF(L181="Wagon",(SQRT(SQRT(S181/27)))*10,IF(S181="","",SQRT(SQRT(S181/27))))</f>
        <v>1.8257418583505538</v>
      </c>
      <c r="U181" s="13">
        <f>IF(I181="","",(H181*SQRT(I181)*T181-(I181*2)+2)*0.985)</f>
        <v>26.915870248271904</v>
      </c>
      <c r="V181" s="13">
        <f>IF(L181="Wagon",5*SQRT(H181),IF(L181="","",SQRT(Q181*J181*SQRT(S181))/(26)))</f>
        <v>10.021898482637996</v>
      </c>
      <c r="W181" s="17">
        <f>8/P181</f>
        <v>0.11428571428571428</v>
      </c>
      <c r="X181" s="27">
        <f>R181/10/J181</f>
        <v>0</v>
      </c>
    </row>
    <row r="182" spans="1:25" x14ac:dyDescent="0.25">
      <c r="A182" s="19">
        <v>1041</v>
      </c>
      <c r="B182" s="1" t="s">
        <v>1173</v>
      </c>
      <c r="C182" s="1" t="s">
        <v>1175</v>
      </c>
      <c r="D182" s="1" t="str">
        <f>IF(B182="","zzz",LEFT(B182,2))</f>
        <v>BR</v>
      </c>
      <c r="E182" s="1">
        <v>104</v>
      </c>
      <c r="F182" s="13">
        <v>1957</v>
      </c>
      <c r="G182" s="13">
        <v>1993</v>
      </c>
      <c r="H182" s="1">
        <f>IF(F182="","",SQRT(F182-1828))</f>
        <v>11.357816691600547</v>
      </c>
      <c r="I182" s="1">
        <v>3</v>
      </c>
      <c r="J182" s="1">
        <v>81</v>
      </c>
      <c r="K182" s="1">
        <v>181</v>
      </c>
      <c r="L182" s="1" t="s">
        <v>22</v>
      </c>
      <c r="M182" s="1" t="s">
        <v>22</v>
      </c>
      <c r="N182" s="1">
        <f>IF(L182="Steam",1,IF(L182="Electric",2,IF(L182="Diesel",4,IF(L182="Diesel-Electric",3,""))))</f>
        <v>4</v>
      </c>
      <c r="P182" s="1">
        <v>70</v>
      </c>
      <c r="Q182" s="1">
        <v>70</v>
      </c>
      <c r="S182" s="1">
        <v>300</v>
      </c>
      <c r="T182" s="1">
        <f>IF(L182="Wagon",(SQRT(SQRT(S182/27)))*10,IF(S182="","",SQRT(SQRT(S182/27))))</f>
        <v>1.8257418583505538</v>
      </c>
      <c r="U182" s="13">
        <f>IF(I182="","",(H182*SQRT(I182)*T182-(I182*2)+2)*0.985)</f>
        <v>31.437821442253902</v>
      </c>
      <c r="V182" s="13">
        <f>IF(L182="Wagon",5*SQRT(H182),IF(L182="","",SQRT(Q182*J182*SQRT(S182))/(26)))</f>
        <v>12.053092656555325</v>
      </c>
      <c r="W182" s="17">
        <f>8/P182</f>
        <v>0.11428571428571428</v>
      </c>
      <c r="X182" s="27">
        <f>R182/10/J182</f>
        <v>0</v>
      </c>
    </row>
    <row r="183" spans="1:25" x14ac:dyDescent="0.25">
      <c r="A183" s="19">
        <v>1042</v>
      </c>
      <c r="B183" s="1" t="s">
        <v>1174</v>
      </c>
      <c r="C183" s="1" t="s">
        <v>1176</v>
      </c>
      <c r="D183" s="1" t="str">
        <f>IF(B183="","zzz",LEFT(B183,2))</f>
        <v>BR</v>
      </c>
      <c r="E183" s="1">
        <v>104</v>
      </c>
      <c r="F183" s="13">
        <v>1957</v>
      </c>
      <c r="G183" s="13">
        <v>1993</v>
      </c>
      <c r="H183" s="1">
        <f>IF(F183="","",SQRT(F183-1828))</f>
        <v>11.357816691600547</v>
      </c>
      <c r="I183" s="1">
        <v>4</v>
      </c>
      <c r="J183" s="1">
        <v>113</v>
      </c>
      <c r="K183" s="1">
        <v>246</v>
      </c>
      <c r="L183" s="1" t="s">
        <v>22</v>
      </c>
      <c r="M183" s="1" t="s">
        <v>22</v>
      </c>
      <c r="N183" s="1">
        <f>IF(L183="Steam",1,IF(L183="Electric",2,IF(L183="Diesel",4,IF(L183="Diesel-Electric",3,""))))</f>
        <v>4</v>
      </c>
      <c r="P183" s="1">
        <v>70</v>
      </c>
      <c r="Q183" s="1">
        <v>70</v>
      </c>
      <c r="S183" s="1">
        <v>300</v>
      </c>
      <c r="T183" s="1">
        <f>IF(L183="Wagon",(SQRT(SQRT(S183/27)))*10,IF(S183="","",SQRT(SQRT(S183/27))))</f>
        <v>1.8257418583505538</v>
      </c>
      <c r="U183" s="13">
        <f>IF(I183="","",(H183*SQRT(I183)*T183-(I183*2)+2)*0.985)</f>
        <v>34.940789466055605</v>
      </c>
      <c r="V183" s="13">
        <f>IF(L183="Wagon",5*SQRT(H183),IF(L183="","",SQRT(Q183*J183*SQRT(S183))/(26)))</f>
        <v>14.236236937064927</v>
      </c>
      <c r="W183" s="17">
        <f>8/P183</f>
        <v>0.11428571428571428</v>
      </c>
      <c r="X183" s="27">
        <f>R183/10/J183</f>
        <v>0</v>
      </c>
    </row>
    <row r="184" spans="1:25" x14ac:dyDescent="0.25">
      <c r="A184" s="19">
        <v>1050</v>
      </c>
      <c r="B184" s="1" t="s">
        <v>1178</v>
      </c>
      <c r="C184" s="1" t="s">
        <v>1179</v>
      </c>
      <c r="D184" s="1" t="str">
        <f>IF(B184="","zzz",LEFT(B184,2))</f>
        <v>BR</v>
      </c>
      <c r="E184" s="1" t="s">
        <v>1181</v>
      </c>
      <c r="F184" s="13">
        <v>1959</v>
      </c>
      <c r="G184" s="13">
        <v>1988</v>
      </c>
      <c r="H184" s="1">
        <f>IF(F184="","",SQRT(F184-1828))</f>
        <v>11.445523142259598</v>
      </c>
      <c r="I184" s="1">
        <v>2</v>
      </c>
      <c r="J184" s="1">
        <v>58</v>
      </c>
      <c r="L184" s="1" t="s">
        <v>22</v>
      </c>
      <c r="M184" s="1" t="s">
        <v>22</v>
      </c>
      <c r="N184" s="1">
        <f>IF(L184="Steam",1,IF(L184="Electric",2,IF(L184="Diesel",4,IF(L184="Diesel-Electric",3,""))))</f>
        <v>4</v>
      </c>
      <c r="P184" s="1">
        <v>70</v>
      </c>
      <c r="Q184" s="1">
        <v>70</v>
      </c>
      <c r="S184" s="1">
        <v>300</v>
      </c>
      <c r="T184" s="1">
        <f>IF(L184="Wagon",(SQRT(SQRT(S184/27)))*10,IF(S184="","",SQRT(SQRT(S184/27))))</f>
        <v>1.8257418583505538</v>
      </c>
      <c r="U184" s="13">
        <f>IF(I184="","",(H184*SQRT(I184)*T184-(I184*2)+2)*0.985)</f>
        <v>27.138930473882642</v>
      </c>
      <c r="V184" s="13">
        <f>IF(L184="Wagon",5*SQRT(H184),IF(L184="","",SQRT(Q184*J184*SQRT(S184))/(26)))</f>
        <v>10.199290988475536</v>
      </c>
      <c r="W184" s="17">
        <f>8/P184</f>
        <v>0.11428571428571428</v>
      </c>
      <c r="X184" s="27">
        <f>R184/10/J184</f>
        <v>0</v>
      </c>
    </row>
    <row r="185" spans="1:25" x14ac:dyDescent="0.25">
      <c r="A185" s="19">
        <v>1051</v>
      </c>
      <c r="B185" s="1" t="s">
        <v>1177</v>
      </c>
      <c r="C185" s="1" t="s">
        <v>1180</v>
      </c>
      <c r="D185" s="1" t="str">
        <f>IF(B185="","zzz",LEFT(B185,2))</f>
        <v>BR</v>
      </c>
      <c r="E185" s="1" t="s">
        <v>1181</v>
      </c>
      <c r="F185" s="13">
        <v>1959</v>
      </c>
      <c r="G185" s="13">
        <v>1988</v>
      </c>
      <c r="H185" s="1">
        <f>IF(F185="","",SQRT(F185-1828))</f>
        <v>11.445523142259598</v>
      </c>
      <c r="I185" s="1">
        <v>3</v>
      </c>
      <c r="J185" s="1">
        <v>82.5</v>
      </c>
      <c r="L185" s="1" t="s">
        <v>22</v>
      </c>
      <c r="M185" s="1" t="s">
        <v>22</v>
      </c>
      <c r="N185" s="1">
        <f>IF(L185="Steam",1,IF(L185="Electric",2,IF(L185="Diesel",4,IF(L185="Diesel-Electric",3,""))))</f>
        <v>4</v>
      </c>
      <c r="P185" s="1">
        <v>70</v>
      </c>
      <c r="Q185" s="1">
        <v>70</v>
      </c>
      <c r="S185" s="1">
        <v>300</v>
      </c>
      <c r="T185" s="1">
        <f>IF(L185="Wagon",(SQRT(SQRT(S185/27)))*10,IF(S185="","",SQRT(SQRT(S185/27))))</f>
        <v>1.8257418583505538</v>
      </c>
      <c r="U185" s="13">
        <f>IF(I185="","",(H185*SQRT(I185)*T185-(I185*2)+2)*0.985)</f>
        <v>31.7110133095821</v>
      </c>
      <c r="V185" s="13">
        <f>IF(L185="Wagon",5*SQRT(H185),IF(L185="","",SQRT(Q185*J185*SQRT(S185))/(26)))</f>
        <v>12.16418341652987</v>
      </c>
      <c r="W185" s="17">
        <f>8/P185</f>
        <v>0.11428571428571428</v>
      </c>
      <c r="X185" s="27">
        <f>R185/10/J185</f>
        <v>0</v>
      </c>
    </row>
    <row r="186" spans="1:25" x14ac:dyDescent="0.25">
      <c r="A186" s="19">
        <v>1070</v>
      </c>
      <c r="B186" s="1" t="s">
        <v>120</v>
      </c>
      <c r="C186" s="1" t="s">
        <v>1182</v>
      </c>
      <c r="D186" s="1" t="str">
        <f>IF(B186="","zzz",LEFT(B186,2))</f>
        <v>BR</v>
      </c>
      <c r="E186" s="1">
        <v>107</v>
      </c>
      <c r="F186" s="13">
        <v>1960</v>
      </c>
      <c r="G186" s="13">
        <v>1991</v>
      </c>
      <c r="H186" s="1">
        <f>IF(F186="","",SQRT(F186-1828))</f>
        <v>11.489125293076057</v>
      </c>
      <c r="I186" s="1">
        <v>3</v>
      </c>
      <c r="J186" s="1">
        <v>99</v>
      </c>
      <c r="K186" s="1">
        <v>188</v>
      </c>
      <c r="L186" s="1" t="s">
        <v>22</v>
      </c>
      <c r="M186" s="1" t="s">
        <v>22</v>
      </c>
      <c r="N186" s="1">
        <f>IF(L186="Steam",1,IF(L186="Electric",2,IF(L186="Diesel",4,IF(L186="Diesel-Electric",3,""))))</f>
        <v>4</v>
      </c>
      <c r="P186" s="1">
        <v>70</v>
      </c>
      <c r="Q186" s="1">
        <v>70</v>
      </c>
      <c r="S186" s="1">
        <v>600</v>
      </c>
      <c r="T186" s="1">
        <f>IF(L186="Wagon",(SQRT(SQRT(S186/27)))*10,IF(S186="","",SQRT(SQRT(S186/27))))</f>
        <v>2.1711852081087688</v>
      </c>
      <c r="U186" s="13">
        <f>IF(I186="","",(H186*SQRT(I186)*T186-(I186*2)+2)*0.985)</f>
        <v>38.617949512288959</v>
      </c>
      <c r="V186" s="13">
        <f>IF(L186="Wagon",5*SQRT(H186),IF(L186="","",SQRT(Q186*J186*SQRT(S186))/(26)))</f>
        <v>15.84641706161498</v>
      </c>
      <c r="W186" s="17">
        <f>8/P186</f>
        <v>0.11428571428571428</v>
      </c>
      <c r="X186" s="27">
        <f>R186/10/J186</f>
        <v>0</v>
      </c>
    </row>
    <row r="187" spans="1:25" x14ac:dyDescent="0.25">
      <c r="A187" s="19">
        <v>1080</v>
      </c>
      <c r="B187" s="1" t="s">
        <v>121</v>
      </c>
      <c r="D187" s="1" t="str">
        <f>IF(B187="","zzz",LEFT(B187,2))</f>
        <v>BR</v>
      </c>
      <c r="E187" s="1">
        <v>108</v>
      </c>
      <c r="F187" s="13">
        <v>1958</v>
      </c>
      <c r="H187" s="1">
        <f>IF(F187="","",SQRT(F187-1828))</f>
        <v>11.401754250991379</v>
      </c>
      <c r="I187" s="1">
        <v>2</v>
      </c>
      <c r="L187" s="1" t="s">
        <v>22</v>
      </c>
      <c r="M187" s="1" t="s">
        <v>22</v>
      </c>
      <c r="N187" s="1">
        <f>IF(L187="Steam",1,IF(L187="Electric",2,IF(L187="Diesel",4,IF(L187="Diesel-Electric",3,""))))</f>
        <v>4</v>
      </c>
      <c r="P187" s="1" t="s">
        <v>1134</v>
      </c>
      <c r="Q187" s="1" t="s">
        <v>1134</v>
      </c>
      <c r="S187" s="1">
        <v>600</v>
      </c>
      <c r="T187" s="1">
        <f>IF(L187="Wagon",(SQRT(SQRT(S187/27)))*10,IF(S187="","",SQRT(SQRT(S187/27))))</f>
        <v>2.1711852081087688</v>
      </c>
      <c r="U187" s="13">
        <f>IF(I187="","",(H187*SQRT(I187)*T187-(I187*2)+2)*0.985)</f>
        <v>32.514169891120254</v>
      </c>
      <c r="V187" s="13" t="e">
        <f>IF(L187="Wagon",5*SQRT(H187),IF(L187="","",SQRT(Q187*J187*SQRT(S187))/(26)))</f>
        <v>#VALUE!</v>
      </c>
      <c r="W187" s="17" t="e">
        <f>8/P187</f>
        <v>#VALUE!</v>
      </c>
      <c r="X187" s="27" t="e">
        <f>R187/10/J187</f>
        <v>#DIV/0!</v>
      </c>
    </row>
    <row r="188" spans="1:25" x14ac:dyDescent="0.25">
      <c r="A188" s="19">
        <v>1081</v>
      </c>
      <c r="B188" s="1" t="s">
        <v>122</v>
      </c>
      <c r="D188" s="1" t="str">
        <f>IF(B188="","zzz",LEFT(B188,2))</f>
        <v>BR</v>
      </c>
      <c r="E188" s="1">
        <v>108</v>
      </c>
      <c r="F188" s="13">
        <v>1958</v>
      </c>
      <c r="H188" s="1">
        <f>IF(F188="","",SQRT(F188-1828))</f>
        <v>11.401754250991379</v>
      </c>
      <c r="I188" s="1">
        <v>3</v>
      </c>
      <c r="L188" s="1" t="s">
        <v>22</v>
      </c>
      <c r="M188" s="1" t="s">
        <v>22</v>
      </c>
      <c r="N188" s="1">
        <f>IF(L188="Steam",1,IF(L188="Electric",2,IF(L188="Diesel",4,IF(L188="Diesel-Electric",3,""))))</f>
        <v>4</v>
      </c>
      <c r="P188" s="1" t="s">
        <v>1134</v>
      </c>
      <c r="Q188" s="1" t="s">
        <v>1134</v>
      </c>
      <c r="S188" s="1">
        <v>600</v>
      </c>
      <c r="T188" s="1">
        <f>IF(L188="Wagon",(SQRT(SQRT(S188/27)))*10,IF(S188="","",SQRT(SQRT(S188/27))))</f>
        <v>2.1711852081087688</v>
      </c>
      <c r="U188" s="13">
        <f>IF(I188="","",(H188*SQRT(I188)*T188-(I188*2)+2)*0.985)</f>
        <v>38.294310218345778</v>
      </c>
      <c r="V188" s="13" t="e">
        <f>IF(L188="Wagon",5*SQRT(H188),IF(L188="","",SQRT(Q188*J188*SQRT(S188))/(26)))</f>
        <v>#VALUE!</v>
      </c>
      <c r="W188" s="17" t="e">
        <f>8/P188</f>
        <v>#VALUE!</v>
      </c>
      <c r="X188" s="27" t="e">
        <f>R188/10/J188</f>
        <v>#DIV/0!</v>
      </c>
    </row>
    <row r="189" spans="1:25" x14ac:dyDescent="0.25">
      <c r="A189" s="19">
        <v>1082</v>
      </c>
      <c r="B189" s="1" t="s">
        <v>123</v>
      </c>
      <c r="D189" s="1" t="str">
        <f>IF(B189="","zzz",LEFT(B189,2))</f>
        <v>BR</v>
      </c>
      <c r="E189" s="1">
        <v>108</v>
      </c>
      <c r="F189" s="13">
        <v>1958</v>
      </c>
      <c r="H189" s="1">
        <f>IF(F189="","",SQRT(F189-1828))</f>
        <v>11.401754250991379</v>
      </c>
      <c r="I189" s="1">
        <v>4</v>
      </c>
      <c r="L189" s="1" t="s">
        <v>22</v>
      </c>
      <c r="M189" s="1" t="s">
        <v>22</v>
      </c>
      <c r="N189" s="1">
        <f>IF(L189="Steam",1,IF(L189="Electric",2,IF(L189="Diesel",4,IF(L189="Diesel-Electric",3,""))))</f>
        <v>4</v>
      </c>
      <c r="P189" s="1" t="s">
        <v>1134</v>
      </c>
      <c r="Q189" s="1" t="s">
        <v>1134</v>
      </c>
      <c r="S189" s="1">
        <v>600</v>
      </c>
      <c r="T189" s="1">
        <f>IF(L189="Wagon",(SQRT(SQRT(S189/27)))*10,IF(S189="","",SQRT(SQRT(S189/27))))</f>
        <v>2.1711852081087688</v>
      </c>
      <c r="U189" s="13">
        <f>IF(I189="","",(H189*SQRT(I189)*T189-(I189*2)+2)*0.985)</f>
        <v>42.857980747200202</v>
      </c>
      <c r="V189" s="13" t="e">
        <f>IF(L189="Wagon",5*SQRT(H189),IF(L189="","",SQRT(Q189*J189*SQRT(S189))/(26)))</f>
        <v>#VALUE!</v>
      </c>
      <c r="W189" s="17" t="e">
        <f>8/P189</f>
        <v>#VALUE!</v>
      </c>
      <c r="X189" s="27" t="e">
        <f>R189/10/J189</f>
        <v>#DIV/0!</v>
      </c>
    </row>
    <row r="190" spans="1:25" x14ac:dyDescent="0.25">
      <c r="A190" s="19">
        <v>1083</v>
      </c>
      <c r="B190" s="1" t="s">
        <v>344</v>
      </c>
      <c r="C190" s="1" t="s">
        <v>692</v>
      </c>
      <c r="D190" s="1" t="str">
        <f>IF(B190="","zzz",LEFT(B190,2))</f>
        <v>BR</v>
      </c>
      <c r="E190" s="1">
        <v>10800</v>
      </c>
      <c r="F190" s="13">
        <v>1950</v>
      </c>
      <c r="G190" s="13">
        <v>1959</v>
      </c>
      <c r="H190" s="1">
        <f>IF(F190="","",SQRT(F190-1828))</f>
        <v>11.045361017187261</v>
      </c>
      <c r="I190" s="1">
        <v>1</v>
      </c>
      <c r="J190" s="1">
        <v>71</v>
      </c>
      <c r="K190" s="1">
        <v>0</v>
      </c>
      <c r="L190" s="1" t="s">
        <v>176</v>
      </c>
      <c r="M190" s="1" t="s">
        <v>22</v>
      </c>
      <c r="N190" s="1">
        <f>IF(L190="Steam",1,IF(L190="Electric",2,IF(L190="Diesel",4,IF(L190="Diesel-Electric",3,""))))</f>
        <v>3</v>
      </c>
      <c r="P190" s="1">
        <v>68</v>
      </c>
      <c r="Q190" s="1">
        <v>68</v>
      </c>
      <c r="S190" s="1">
        <v>827</v>
      </c>
      <c r="T190" s="1">
        <f>IF(L190="Wagon",(SQRT(SQRT(S190/27)))*10,IF(S190="","",SQRT(SQRT(S190/27))))</f>
        <v>2.3525314408490341</v>
      </c>
      <c r="U190" s="13">
        <f>IF(I190="","",(H190*SQRT(I190)*T190-(I190*2)+2)*0.985)</f>
        <v>25.594790682434382</v>
      </c>
      <c r="V190" s="13">
        <f>IF(L190="Wagon",5*SQRT(H190),IF(L190="","",SQRT(Q190*J190*SQRT(S190))/(26)))</f>
        <v>14.331335403312828</v>
      </c>
      <c r="W190" s="17">
        <f>8/P190</f>
        <v>0.11764705882352941</v>
      </c>
      <c r="X190" s="27">
        <f>R190/10/J190</f>
        <v>0</v>
      </c>
    </row>
    <row r="191" spans="1:25" x14ac:dyDescent="0.25">
      <c r="A191" s="19">
        <v>1090</v>
      </c>
      <c r="B191" s="1" t="s">
        <v>124</v>
      </c>
      <c r="C191" s="1" t="s">
        <v>1183</v>
      </c>
      <c r="D191" s="1" t="str">
        <f>IF(B191="","zzz",LEFT(B191,2))</f>
        <v>BR</v>
      </c>
      <c r="E191" s="1">
        <v>109</v>
      </c>
      <c r="F191" s="13">
        <v>1957</v>
      </c>
      <c r="G191" s="13">
        <v>1971</v>
      </c>
      <c r="H191" s="1">
        <f>IF(F191="","",SQRT(F191-1828))</f>
        <v>11.357816691600547</v>
      </c>
      <c r="I191" s="1">
        <v>2</v>
      </c>
      <c r="J191" s="1">
        <v>66</v>
      </c>
      <c r="L191" s="1" t="s">
        <v>22</v>
      </c>
      <c r="M191" s="1" t="s">
        <v>22</v>
      </c>
      <c r="N191" s="1">
        <f>IF(L191="Steam",1,IF(L191="Electric",2,IF(L191="Diesel",4,IF(L191="Diesel-Electric",3,""))))</f>
        <v>4</v>
      </c>
      <c r="P191" s="1">
        <v>70</v>
      </c>
      <c r="Q191" s="1">
        <v>70</v>
      </c>
      <c r="S191" s="1">
        <v>300</v>
      </c>
      <c r="T191" s="1">
        <f>IF(L191="Wagon",(SQRT(SQRT(S191/27)))*10,IF(S191="","",SQRT(SQRT(S191/27))))</f>
        <v>1.8257418583505538</v>
      </c>
      <c r="U191" s="13">
        <f>IF(I191="","",(H191*SQRT(I191)*T191-(I191*2)+2)*0.985)</f>
        <v>26.915870248271904</v>
      </c>
      <c r="V191" s="13">
        <f>IF(L191="Wagon",5*SQRT(H191),IF(L191="","",SQRT(Q191*J191*SQRT(S191))/(26)))</f>
        <v>10.87997640405457</v>
      </c>
      <c r="W191" s="17">
        <f>8/P191</f>
        <v>0.11428571428571428</v>
      </c>
      <c r="X191" s="27">
        <f>R191/10/J191</f>
        <v>0</v>
      </c>
    </row>
    <row r="192" spans="1:25" s="8" customFormat="1" x14ac:dyDescent="0.25">
      <c r="A192" s="18">
        <v>1100</v>
      </c>
      <c r="B192" s="1" t="s">
        <v>34</v>
      </c>
      <c r="C192" s="1" t="s">
        <v>693</v>
      </c>
      <c r="D192" s="1" t="str">
        <f>IF(B192="","zzz",LEFT(B192,2))</f>
        <v>BR</v>
      </c>
      <c r="E192" s="1">
        <v>11</v>
      </c>
      <c r="F192" s="13">
        <v>1945</v>
      </c>
      <c r="G192" s="13">
        <v>1972</v>
      </c>
      <c r="H192" s="1">
        <f>IF(F192="","",SQRT(F192-1828))</f>
        <v>10.816653826391969</v>
      </c>
      <c r="I192" s="1">
        <v>1</v>
      </c>
      <c r="J192" s="1">
        <v>48</v>
      </c>
      <c r="K192" s="1">
        <v>0</v>
      </c>
      <c r="L192" s="1" t="s">
        <v>22</v>
      </c>
      <c r="M192" s="1" t="s">
        <v>22</v>
      </c>
      <c r="N192" s="1">
        <f>IF(L192="Steam",1,IF(L192="Electric",2,IF(L192="Diesel",4,IF(L192="Diesel-Electric",3,""))))</f>
        <v>4</v>
      </c>
      <c r="O192" s="1" t="s">
        <v>23</v>
      </c>
      <c r="P192" s="1">
        <v>20</v>
      </c>
      <c r="Q192" s="1">
        <v>20</v>
      </c>
      <c r="R192" s="1">
        <v>115.2</v>
      </c>
      <c r="S192" s="1">
        <v>350</v>
      </c>
      <c r="T192" s="1">
        <f>IF(L192="Wagon",(SQRT(SQRT(S192/27)))*10,IF(S192="","",SQRT(SQRT(S192/27))))</f>
        <v>1.8974750325407388</v>
      </c>
      <c r="U192" s="13">
        <f>IF(I192="","",(H192*SQRT(I192)*T192-(I192*2)+2)*0.985)</f>
        <v>20.216465612646783</v>
      </c>
      <c r="V192" s="13">
        <f>IF(L192="Wagon",5*SQRT(H192),IF(L192="","",SQRT(Q192*J192*SQRT(S192))/(26)))</f>
        <v>5.1544137828223207</v>
      </c>
      <c r="W192" s="17">
        <f>8/P192</f>
        <v>0.4</v>
      </c>
      <c r="X192" s="27">
        <f>R192/10/J192</f>
        <v>0.24</v>
      </c>
      <c r="Y192" s="12"/>
    </row>
    <row r="193" spans="1:25" s="8" customFormat="1" x14ac:dyDescent="0.25">
      <c r="A193" s="19">
        <v>1101</v>
      </c>
      <c r="B193" s="1" t="s">
        <v>125</v>
      </c>
      <c r="C193" s="1"/>
      <c r="D193" s="1" t="str">
        <f>IF(B193="","zzz",LEFT(B193,2))</f>
        <v>BR</v>
      </c>
      <c r="E193" s="1">
        <v>110</v>
      </c>
      <c r="F193" s="13">
        <v>1961</v>
      </c>
      <c r="G193" s="13"/>
      <c r="H193" s="1">
        <f>IF(F193="","",SQRT(F193-1828))</f>
        <v>11.532562594670797</v>
      </c>
      <c r="I193" s="1">
        <v>3</v>
      </c>
      <c r="J193" s="1"/>
      <c r="K193" s="1"/>
      <c r="L193" s="1" t="s">
        <v>22</v>
      </c>
      <c r="M193" s="1" t="s">
        <v>22</v>
      </c>
      <c r="N193" s="1">
        <f>IF(L193="Steam",1,IF(L193="Electric",2,IF(L193="Diesel",4,IF(L193="Diesel-Electric",3,""))))</f>
        <v>4</v>
      </c>
      <c r="O193" s="1"/>
      <c r="P193" s="1" t="s">
        <v>1134</v>
      </c>
      <c r="Q193" s="1" t="s">
        <v>1134</v>
      </c>
      <c r="R193" s="1"/>
      <c r="S193" s="1">
        <v>720</v>
      </c>
      <c r="T193" s="1">
        <f>IF(L193="Wagon",(SQRT(SQRT(S193/27)))*10,IF(S193="","",SQRT(SQRT(S193/27))))</f>
        <v>2.2724387329349987</v>
      </c>
      <c r="U193" s="13">
        <f>IF(I193="","",(H193*SQRT(I193)*T193-(I193*2)+2)*0.985)</f>
        <v>40.771049216982327</v>
      </c>
      <c r="V193" s="13" t="e">
        <f>IF(L193="Wagon",5*SQRT(H193),IF(L193="","",SQRT(Q193*J193*SQRT(S193))/(26)))</f>
        <v>#VALUE!</v>
      </c>
      <c r="W193" s="17" t="e">
        <f>8/P193</f>
        <v>#VALUE!</v>
      </c>
      <c r="X193" s="27" t="e">
        <f>R193/10/J193</f>
        <v>#DIV/0!</v>
      </c>
      <c r="Y193" s="12"/>
    </row>
    <row r="194" spans="1:25" x14ac:dyDescent="0.25">
      <c r="A194" s="37">
        <v>1110</v>
      </c>
      <c r="B194" s="38" t="s">
        <v>126</v>
      </c>
      <c r="C194" s="38" t="s">
        <v>600</v>
      </c>
      <c r="D194" s="38" t="str">
        <f>IF(B194="","zzz",LEFT(B194,2))</f>
        <v>BR</v>
      </c>
      <c r="E194" s="38">
        <v>111</v>
      </c>
      <c r="F194" s="44">
        <v>1957</v>
      </c>
      <c r="G194" s="44">
        <v>1989</v>
      </c>
      <c r="H194" s="38">
        <f>IF(F194="","",SQRT(F194-1828))</f>
        <v>11.357816691600547</v>
      </c>
      <c r="I194" s="38">
        <v>3</v>
      </c>
      <c r="J194" s="38">
        <v>92</v>
      </c>
      <c r="K194" s="38">
        <v>188</v>
      </c>
      <c r="L194" s="38" t="s">
        <v>22</v>
      </c>
      <c r="M194" s="38" t="s">
        <v>22</v>
      </c>
      <c r="N194" s="38">
        <f>IF(L194="Steam",1,IF(L194="Electric",2,IF(L194="Diesel",4,IF(L194="Diesel-Electric",3,""))))</f>
        <v>4</v>
      </c>
      <c r="O194" s="38" t="s">
        <v>842</v>
      </c>
      <c r="P194" s="38">
        <v>70</v>
      </c>
      <c r="Q194" s="38">
        <v>70</v>
      </c>
      <c r="R194" s="38"/>
      <c r="S194" s="38">
        <v>720</v>
      </c>
      <c r="T194" s="38">
        <f>IF(L194="Wagon",(SQRT(SQRT(S194/27)))*10,IF(S194="","",SQRT(SQRT(S194/27))))</f>
        <v>2.2724387329349987</v>
      </c>
      <c r="U194" s="44">
        <f>IF(I194="","",(H194*SQRT(I194)*T194-(I194*2)+2)*0.985)</f>
        <v>40.093569896276072</v>
      </c>
      <c r="V194" s="44">
        <f>IF(L194="Wagon",5*SQRT(H194),IF(L194="","",SQRT(Q194*J194*SQRT(S194))/(26)))</f>
        <v>15.988315505207508</v>
      </c>
      <c r="W194" s="39">
        <f>8/P194</f>
        <v>0.11428571428571428</v>
      </c>
      <c r="X194" s="40">
        <f>R194/10/J194</f>
        <v>0</v>
      </c>
    </row>
    <row r="195" spans="1:25" x14ac:dyDescent="0.25">
      <c r="A195" s="37">
        <v>1111</v>
      </c>
      <c r="B195" s="38" t="s">
        <v>599</v>
      </c>
      <c r="C195" s="38" t="s">
        <v>601</v>
      </c>
      <c r="D195" s="38" t="str">
        <f>IF(B195="","zzz",LEFT(B195,2))</f>
        <v>BR</v>
      </c>
      <c r="E195" s="38">
        <v>111</v>
      </c>
      <c r="F195" s="44">
        <v>1957</v>
      </c>
      <c r="G195" s="44">
        <v>1989</v>
      </c>
      <c r="H195" s="38">
        <f>IF(F195="","",SQRT(F195-1828))</f>
        <v>11.357816691600547</v>
      </c>
      <c r="I195" s="38">
        <v>2</v>
      </c>
      <c r="J195" s="38">
        <v>67</v>
      </c>
      <c r="K195" s="38">
        <v>117</v>
      </c>
      <c r="L195" s="38" t="s">
        <v>22</v>
      </c>
      <c r="M195" s="38" t="s">
        <v>22</v>
      </c>
      <c r="N195" s="38">
        <f>IF(L195="Steam",1,IF(L195="Electric",2,IF(L195="Diesel",4,IF(L195="Diesel-Electric",3,""))))</f>
        <v>4</v>
      </c>
      <c r="O195" s="38" t="s">
        <v>842</v>
      </c>
      <c r="P195" s="38">
        <v>70</v>
      </c>
      <c r="Q195" s="38">
        <v>70</v>
      </c>
      <c r="R195" s="38"/>
      <c r="S195" s="38">
        <v>720</v>
      </c>
      <c r="T195" s="38">
        <f>IF(L195="Wagon",(SQRT(SQRT(S195/27)))*10,IF(S195="","",SQRT(SQRT(S195/27))))</f>
        <v>2.2724387329349987</v>
      </c>
      <c r="U195" s="44">
        <f>IF(I195="","",(H195*SQRT(I195)*T195-(I195*2)+2)*0.985)</f>
        <v>33.98325926635146</v>
      </c>
      <c r="V195" s="44">
        <f>IF(L195="Wagon",5*SQRT(H195),IF(L195="","",SQRT(Q195*J195*SQRT(S195))/(26)))</f>
        <v>13.644140958867872</v>
      </c>
      <c r="W195" s="39">
        <f>8/P195</f>
        <v>0.11428571428571428</v>
      </c>
      <c r="X195" s="40">
        <f>R195/10/J195</f>
        <v>0</v>
      </c>
    </row>
    <row r="196" spans="1:25" x14ac:dyDescent="0.25">
      <c r="A196" s="19">
        <v>1112</v>
      </c>
      <c r="B196" s="1" t="s">
        <v>598</v>
      </c>
      <c r="C196" s="1" t="s">
        <v>602</v>
      </c>
      <c r="D196" s="1" t="str">
        <f>IF(B196="","zzz",LEFT(B196,2))</f>
        <v>BR</v>
      </c>
      <c r="E196" s="1">
        <v>111</v>
      </c>
      <c r="F196" s="13">
        <v>1957</v>
      </c>
      <c r="G196" s="13">
        <v>1989</v>
      </c>
      <c r="H196" s="1">
        <f>IF(F196="","",SQRT(F196-1828))</f>
        <v>11.357816691600547</v>
      </c>
      <c r="I196" s="1">
        <v>4</v>
      </c>
      <c r="J196" s="1">
        <v>116</v>
      </c>
      <c r="K196" s="1">
        <v>259</v>
      </c>
      <c r="L196" s="1" t="s">
        <v>22</v>
      </c>
      <c r="M196" s="1" t="s">
        <v>22</v>
      </c>
      <c r="N196" s="1">
        <f>IF(L196="Steam",1,IF(L196="Electric",2,IF(L196="Diesel",4,IF(L196="Diesel-Electric",3,""))))</f>
        <v>4</v>
      </c>
      <c r="O196" s="1" t="s">
        <v>842</v>
      </c>
      <c r="P196" s="1">
        <v>70</v>
      </c>
      <c r="Q196" s="1">
        <v>70</v>
      </c>
      <c r="S196" s="1">
        <v>720</v>
      </c>
      <c r="T196" s="1">
        <f>IF(L196="Wagon",(SQRT(SQRT(S196/27)))*10,IF(S196="","",SQRT(SQRT(S196/27))))</f>
        <v>2.2724387329349987</v>
      </c>
      <c r="U196" s="13">
        <f>IF(I196="","",(H196*SQRT(I196)*T196-(I196*2)+2)*0.985)</f>
        <v>44.935586865990388</v>
      </c>
      <c r="V196" s="13">
        <f>IF(L196="Wagon",5*SQRT(H196),IF(L196="","",SQRT(Q196*J196*SQRT(S196))/(26)))</f>
        <v>17.953031411856816</v>
      </c>
      <c r="W196" s="17">
        <f>8/P196</f>
        <v>0.11428571428571428</v>
      </c>
      <c r="X196" s="27">
        <f>R196/10/J196</f>
        <v>0</v>
      </c>
    </row>
    <row r="197" spans="1:25" x14ac:dyDescent="0.25">
      <c r="A197" s="19">
        <v>1120</v>
      </c>
      <c r="B197" s="1" t="s">
        <v>1185</v>
      </c>
      <c r="C197" s="1" t="s">
        <v>1184</v>
      </c>
      <c r="D197" s="1" t="str">
        <f>IF(B197="","zzz",LEFT(B197,2))</f>
        <v>BR</v>
      </c>
      <c r="E197" s="1">
        <v>112</v>
      </c>
      <c r="F197" s="13">
        <v>1959</v>
      </c>
      <c r="G197" s="13">
        <v>1969</v>
      </c>
      <c r="H197" s="1">
        <f>IF(F197="","",SQRT(F197-1828))</f>
        <v>11.445523142259598</v>
      </c>
      <c r="I197" s="1">
        <v>2</v>
      </c>
      <c r="J197" s="1">
        <v>71</v>
      </c>
      <c r="K197" s="1">
        <v>115</v>
      </c>
      <c r="L197" s="1" t="s">
        <v>22</v>
      </c>
      <c r="M197" s="1" t="s">
        <v>22</v>
      </c>
      <c r="N197" s="1">
        <f>IF(L197="Steam",1,IF(L197="Electric",2,IF(L197="Diesel",4,IF(L197="Diesel-Electric",3,""))))</f>
        <v>4</v>
      </c>
      <c r="P197" s="1">
        <v>70</v>
      </c>
      <c r="Q197" s="1">
        <v>70</v>
      </c>
      <c r="S197" s="1">
        <v>476</v>
      </c>
      <c r="T197" s="1">
        <f>IF(L197="Wagon",(SQRT(SQRT(S197/27)))*10,IF(S197="","",SQRT(SQRT(S197/27))))</f>
        <v>2.0490888830399818</v>
      </c>
      <c r="U197" s="13">
        <f>IF(I197="","",(H197*SQRT(I197)*T197-(I197*2)+2)*0.985)</f>
        <v>30.699890082436902</v>
      </c>
      <c r="V197" s="13">
        <f>IF(L197="Wagon",5*SQRT(H197),IF(L197="","",SQRT(Q197*J197*SQRT(S197))/(26)))</f>
        <v>12.665040548684438</v>
      </c>
      <c r="W197" s="17">
        <f>8/P197</f>
        <v>0.11428571428571428</v>
      </c>
      <c r="X197" s="27">
        <f>R197/10/J197</f>
        <v>0</v>
      </c>
    </row>
    <row r="198" spans="1:25" x14ac:dyDescent="0.25">
      <c r="A198" s="19">
        <v>1140</v>
      </c>
      <c r="B198" s="1" t="s">
        <v>127</v>
      </c>
      <c r="C198" s="1" t="s">
        <v>1186</v>
      </c>
      <c r="D198" s="1" t="str">
        <f>IF(B198="","zzz",LEFT(B198,2))</f>
        <v>BR</v>
      </c>
      <c r="E198" s="1">
        <v>114</v>
      </c>
      <c r="F198" s="13">
        <v>1956</v>
      </c>
      <c r="G198" s="13">
        <v>2002</v>
      </c>
      <c r="H198" s="1">
        <f>IF(F198="","",SQRT(F198-1828))</f>
        <v>11.313708498984761</v>
      </c>
      <c r="I198" s="1">
        <v>2</v>
      </c>
      <c r="K198" s="1">
        <v>136</v>
      </c>
      <c r="L198" s="1" t="s">
        <v>22</v>
      </c>
      <c r="M198" s="1" t="s">
        <v>22</v>
      </c>
      <c r="N198" s="1">
        <f>IF(L198="Steam",1,IF(L198="Electric",2,IF(L198="Diesel",4,IF(L198="Diesel-Electric",3,""))))</f>
        <v>4</v>
      </c>
      <c r="P198" s="1">
        <v>70</v>
      </c>
      <c r="Q198" s="1">
        <v>70</v>
      </c>
      <c r="S198" s="1">
        <v>476</v>
      </c>
      <c r="T198" s="1">
        <f>IF(L198="Wagon",(SQRT(SQRT(S198/27)))*10,IF(S198="","",SQRT(SQRT(S198/27))))</f>
        <v>2.0490888830399818</v>
      </c>
      <c r="U198" s="13">
        <f>IF(I198="","",(H198*SQRT(I198)*T198-(I198*2)+2)*0.985)</f>
        <v>30.323640796710119</v>
      </c>
      <c r="V198" s="13">
        <f>IF(L198="Wagon",5*SQRT(H198),IF(L198="","",SQRT(Q198*J198*SQRT(S198))/(26)))</f>
        <v>0</v>
      </c>
      <c r="W198" s="17">
        <f>8/P198</f>
        <v>0.11428571428571428</v>
      </c>
      <c r="X198" s="27" t="e">
        <f>R198/10/J198</f>
        <v>#DIV/0!</v>
      </c>
    </row>
    <row r="199" spans="1:25" x14ac:dyDescent="0.25">
      <c r="A199" s="19">
        <v>1150</v>
      </c>
      <c r="B199" s="1" t="s">
        <v>128</v>
      </c>
      <c r="C199" s="1" t="s">
        <v>1187</v>
      </c>
      <c r="D199" s="1" t="str">
        <f>IF(B199="","zzz",LEFT(B199,2))</f>
        <v>BR</v>
      </c>
      <c r="E199" s="1">
        <v>115</v>
      </c>
      <c r="F199" s="13">
        <v>1960</v>
      </c>
      <c r="G199" s="13">
        <v>1998</v>
      </c>
      <c r="H199" s="1">
        <f>IF(F199="","",SQRT(F199-1828))</f>
        <v>11.489125293076057</v>
      </c>
      <c r="I199" s="1">
        <v>4</v>
      </c>
      <c r="J199" s="1">
        <v>137</v>
      </c>
      <c r="K199" s="1">
        <v>332</v>
      </c>
      <c r="L199" s="1" t="s">
        <v>22</v>
      </c>
      <c r="M199" s="1" t="s">
        <v>22</v>
      </c>
      <c r="N199" s="1">
        <f>IF(L199="Steam",1,IF(L199="Electric",2,IF(L199="Diesel",4,IF(L199="Diesel-Electric",3,""))))</f>
        <v>4</v>
      </c>
      <c r="P199" s="1">
        <v>70</v>
      </c>
      <c r="Q199" s="1">
        <v>70</v>
      </c>
      <c r="S199" s="1">
        <v>920</v>
      </c>
      <c r="T199" s="1">
        <f>IF(L199="Wagon",(SQRT(SQRT(S199/27)))*10,IF(S199="","",SQRT(SQRT(S199/27))))</f>
        <v>2.4160505455128116</v>
      </c>
      <c r="U199" s="13">
        <f>IF(I199="","",(H199*SQRT(I199)*T199-(I199*2)+2)*0.985)</f>
        <v>48.77386564064885</v>
      </c>
      <c r="V199" s="13">
        <f>IF(L199="Wagon",5*SQRT(H199),IF(L199="","",SQRT(Q199*J199*SQRT(S199))/(26)))</f>
        <v>20.743541877794755</v>
      </c>
      <c r="W199" s="17">
        <f>8/P199</f>
        <v>0.11428571428571428</v>
      </c>
      <c r="X199" s="27">
        <f>R199/10/J199</f>
        <v>0</v>
      </c>
    </row>
    <row r="200" spans="1:25" x14ac:dyDescent="0.25">
      <c r="A200" s="19">
        <v>1160</v>
      </c>
      <c r="B200" s="1" t="s">
        <v>129</v>
      </c>
      <c r="C200" s="1" t="s">
        <v>1188</v>
      </c>
      <c r="D200" s="1" t="str">
        <f>IF(B200="","zzz",LEFT(B200,2))</f>
        <v>BR</v>
      </c>
      <c r="E200" s="1">
        <v>116</v>
      </c>
      <c r="F200" s="13">
        <v>1957</v>
      </c>
      <c r="G200" s="13">
        <v>1995</v>
      </c>
      <c r="H200" s="1">
        <f>IF(F200="","",SQRT(F200-1828))</f>
        <v>11.357816691600547</v>
      </c>
      <c r="I200" s="1">
        <v>2</v>
      </c>
      <c r="J200" s="1">
        <v>73</v>
      </c>
      <c r="K200" s="1">
        <v>180</v>
      </c>
      <c r="L200" s="1" t="s">
        <v>22</v>
      </c>
      <c r="M200" s="1" t="s">
        <v>22</v>
      </c>
      <c r="N200" s="1">
        <f>IF(L200="Steam",1,IF(L200="Electric",2,IF(L200="Diesel",4,IF(L200="Diesel-Electric",3,""))))</f>
        <v>4</v>
      </c>
      <c r="P200" s="1">
        <v>70</v>
      </c>
      <c r="Q200" s="1">
        <v>70</v>
      </c>
      <c r="S200" s="1">
        <v>600</v>
      </c>
      <c r="T200" s="1">
        <f>IF(L200="Wagon",(SQRT(SQRT(S200/27)))*10,IF(S200="","",SQRT(SQRT(S200/27))))</f>
        <v>2.1711852081087688</v>
      </c>
      <c r="U200" s="13">
        <f>IF(I200="","",(H200*SQRT(I200)*T200-(I200*2)+2)*0.985)</f>
        <v>32.381282422290369</v>
      </c>
      <c r="V200" s="13">
        <f>IF(L200="Wagon",5*SQRT(H200),IF(L200="","",SQRT(Q200*J201*SQRT(S200))/(26)))</f>
        <v>16.084722419663681</v>
      </c>
      <c r="W200" s="17">
        <f>8/P200</f>
        <v>0.11428571428571428</v>
      </c>
      <c r="X200" s="27">
        <f>R200/10/J201</f>
        <v>0</v>
      </c>
    </row>
    <row r="201" spans="1:25" x14ac:dyDescent="0.25">
      <c r="A201" s="19">
        <v>1161</v>
      </c>
      <c r="B201" s="1" t="s">
        <v>130</v>
      </c>
      <c r="C201" s="1" t="s">
        <v>1189</v>
      </c>
      <c r="D201" s="1" t="str">
        <f>IF(B201="","zzz",LEFT(B201,2))</f>
        <v>BR</v>
      </c>
      <c r="E201" s="1">
        <v>116</v>
      </c>
      <c r="F201" s="13">
        <v>1957</v>
      </c>
      <c r="G201" s="13">
        <v>1995</v>
      </c>
      <c r="H201" s="1">
        <f>IF(F201="","",SQRT(F201-1828))</f>
        <v>11.357816691600547</v>
      </c>
      <c r="I201" s="1">
        <v>3</v>
      </c>
      <c r="J201" s="1">
        <v>102</v>
      </c>
      <c r="K201" s="1">
        <v>282</v>
      </c>
      <c r="L201" s="1" t="s">
        <v>22</v>
      </c>
      <c r="M201" s="1" t="s">
        <v>22</v>
      </c>
      <c r="N201" s="1">
        <f>IF(L201="Steam",1,IF(L201="Electric",2,IF(L201="Diesel",4,IF(L201="Diesel-Electric",3,""))))</f>
        <v>4</v>
      </c>
      <c r="P201" s="1">
        <v>70</v>
      </c>
      <c r="Q201" s="1">
        <v>70</v>
      </c>
      <c r="S201" s="1">
        <v>600</v>
      </c>
      <c r="T201" s="1">
        <f>IF(L201="Wagon",(SQRT(SQRT(S201/27)))*10,IF(S201="","",SQRT(SQRT(S201/27))))</f>
        <v>2.1711852081087688</v>
      </c>
      <c r="U201" s="13">
        <f>IF(I201="","",(H201*SQRT(I201)*T201-(I201*2)+2)*0.985)</f>
        <v>38.131556972424171</v>
      </c>
      <c r="V201" s="13" t="e">
        <f>IF(L201="Wagon",5*SQRT(H201),IF(L201="","",SQRT(Q201*#REF!*SQRT(S201))/(26)))</f>
        <v>#REF!</v>
      </c>
      <c r="W201" s="17">
        <f>8/P201</f>
        <v>0.11428571428571428</v>
      </c>
      <c r="X201" s="27" t="e">
        <f>R201/10/#REF!</f>
        <v>#REF!</v>
      </c>
    </row>
    <row r="202" spans="1:25" x14ac:dyDescent="0.25">
      <c r="A202" s="19">
        <v>1170</v>
      </c>
      <c r="B202" s="1" t="s">
        <v>131</v>
      </c>
      <c r="C202" s="1" t="s">
        <v>1190</v>
      </c>
      <c r="D202" s="1" t="str">
        <f>IF(B202="","zzz",LEFT(B202,2))</f>
        <v>BR</v>
      </c>
      <c r="E202" s="1">
        <v>117</v>
      </c>
      <c r="F202" s="13">
        <v>1959</v>
      </c>
      <c r="G202" s="13">
        <v>2000</v>
      </c>
      <c r="H202" s="1">
        <f>IF(F202="","",SQRT(F202-1828))</f>
        <v>11.445523142259598</v>
      </c>
      <c r="I202" s="1">
        <v>3</v>
      </c>
      <c r="J202" s="1">
        <v>104</v>
      </c>
      <c r="L202" s="1" t="s">
        <v>22</v>
      </c>
      <c r="M202" s="1" t="s">
        <v>22</v>
      </c>
      <c r="N202" s="1">
        <f>IF(L202="Steam",1,IF(L202="Electric",2,IF(L202="Diesel",4,IF(L202="Diesel-Electric",3,""))))</f>
        <v>4</v>
      </c>
      <c r="P202" s="1">
        <v>70</v>
      </c>
      <c r="Q202" s="1">
        <v>70</v>
      </c>
      <c r="S202" s="1">
        <v>600</v>
      </c>
      <c r="T202" s="1">
        <f>IF(L202="Wagon",(SQRT(SQRT(S202/27)))*10,IF(S202="","",SQRT(SQRT(S202/27))))</f>
        <v>2.1711852081087688</v>
      </c>
      <c r="U202" s="13">
        <f>IF(I202="","",(H202*SQRT(I202)*T202-(I202*2)+2)*0.985)</f>
        <v>38.456438684811744</v>
      </c>
      <c r="V202" s="13">
        <f>IF(L202="Wagon",5*SQRT(H202),IF(L202="","",SQRT(Q202*J202*SQRT(S202))/(26)))</f>
        <v>16.241650256946109</v>
      </c>
      <c r="W202" s="17">
        <f>8/P202</f>
        <v>0.11428571428571428</v>
      </c>
      <c r="X202" s="27">
        <f>R202/10/J202</f>
        <v>0</v>
      </c>
    </row>
    <row r="203" spans="1:25" x14ac:dyDescent="0.25">
      <c r="A203" s="19">
        <v>1180</v>
      </c>
      <c r="B203" s="1" t="s">
        <v>132</v>
      </c>
      <c r="C203" s="1" t="s">
        <v>1191</v>
      </c>
      <c r="D203" s="1" t="str">
        <f>IF(B203="","zzz",LEFT(B203,2))</f>
        <v>BR</v>
      </c>
      <c r="E203" s="1">
        <v>118</v>
      </c>
      <c r="F203" s="13">
        <v>1960</v>
      </c>
      <c r="G203" s="13">
        <v>1994</v>
      </c>
      <c r="H203" s="1">
        <f>IF(F203="","",SQRT(F203-1828))</f>
        <v>11.489125293076057</v>
      </c>
      <c r="I203" s="1">
        <v>3</v>
      </c>
      <c r="J203" s="1">
        <v>104</v>
      </c>
      <c r="K203" s="1">
        <v>228</v>
      </c>
      <c r="L203" s="1" t="s">
        <v>22</v>
      </c>
      <c r="M203" s="1" t="s">
        <v>22</v>
      </c>
      <c r="N203" s="1">
        <f>IF(L203="Steam",1,IF(L203="Electric",2,IF(L203="Diesel",4,IF(L203="Diesel-Electric",3,""))))</f>
        <v>4</v>
      </c>
      <c r="P203" s="1">
        <v>70</v>
      </c>
      <c r="Q203" s="1">
        <v>70</v>
      </c>
      <c r="S203" s="1">
        <v>600</v>
      </c>
      <c r="T203" s="1">
        <f>IF(L203="Wagon",(SQRT(SQRT(S203/27)))*10,IF(S203="","",SQRT(SQRT(S203/27))))</f>
        <v>2.1711852081087688</v>
      </c>
      <c r="U203" s="13">
        <f>IF(I203="","",(H203*SQRT(I203)*T203-(I203*2)+2)*0.985)</f>
        <v>38.617949512288959</v>
      </c>
      <c r="V203" s="13">
        <f>IF(L203="Wagon",5*SQRT(H203),IF(L203="","",SQRT(Q203*J203*SQRT(S203))/(26)))</f>
        <v>16.241650256946109</v>
      </c>
      <c r="W203" s="17">
        <f>8/P203</f>
        <v>0.11428571428571428</v>
      </c>
      <c r="X203" s="27">
        <f>R203/10/J203</f>
        <v>0</v>
      </c>
    </row>
    <row r="204" spans="1:25" s="24" customFormat="1" x14ac:dyDescent="0.25">
      <c r="A204" s="19">
        <v>1190</v>
      </c>
      <c r="B204" s="1" t="s">
        <v>133</v>
      </c>
      <c r="C204" s="1" t="s">
        <v>1192</v>
      </c>
      <c r="D204" s="1" t="str">
        <f>IF(B204="","zzz",LEFT(B204,2))</f>
        <v>BR</v>
      </c>
      <c r="E204" s="1">
        <v>119</v>
      </c>
      <c r="F204" s="13">
        <v>1958</v>
      </c>
      <c r="G204" s="13">
        <v>1992</v>
      </c>
      <c r="H204" s="1">
        <f>IF(F204="","",SQRT(F204-1828))</f>
        <v>11.401754250991379</v>
      </c>
      <c r="I204" s="1">
        <v>3</v>
      </c>
      <c r="J204" s="1">
        <v>108</v>
      </c>
      <c r="K204" s="1">
        <v>162</v>
      </c>
      <c r="L204" s="1" t="s">
        <v>22</v>
      </c>
      <c r="M204" s="1" t="s">
        <v>22</v>
      </c>
      <c r="N204" s="1">
        <f>IF(L204="Steam",1,IF(L204="Electric",2,IF(L204="Diesel",4,IF(L204="Diesel-Electric",3,""))))</f>
        <v>4</v>
      </c>
      <c r="O204" s="1"/>
      <c r="P204" s="1">
        <v>70</v>
      </c>
      <c r="Q204" s="1">
        <v>70</v>
      </c>
      <c r="R204" s="1"/>
      <c r="S204" s="1">
        <v>600</v>
      </c>
      <c r="T204" s="1">
        <f>IF(L204="Wagon",(SQRT(SQRT(S204/27)))*10,IF(S204="","",SQRT(SQRT(S204/27))))</f>
        <v>2.1711852081087688</v>
      </c>
      <c r="U204" s="13">
        <f>IF(I204="","",(H204*SQRT(I204)*T204-(I204*2)+2)*0.985)</f>
        <v>38.294310218345778</v>
      </c>
      <c r="V204" s="13">
        <f>IF(L204="Wagon",5*SQRT(H204),IF(L204="","",SQRT(Q204*J204*SQRT(S204))/(26)))</f>
        <v>16.55104282429388</v>
      </c>
      <c r="W204" s="17">
        <f>8/P204</f>
        <v>0.11428571428571428</v>
      </c>
      <c r="X204" s="27">
        <f>R204/10/J204</f>
        <v>0</v>
      </c>
      <c r="Y204" s="12"/>
    </row>
    <row r="205" spans="1:25" x14ac:dyDescent="0.25">
      <c r="A205" s="19">
        <v>1200</v>
      </c>
      <c r="B205" s="1" t="s">
        <v>35</v>
      </c>
      <c r="C205" s="1" t="s">
        <v>694</v>
      </c>
      <c r="D205" s="1" t="str">
        <f>IF(B205="","zzz",LEFT(B205,2))</f>
        <v>BR</v>
      </c>
      <c r="E205" s="1">
        <v>12</v>
      </c>
      <c r="F205" s="13">
        <v>1949</v>
      </c>
      <c r="G205" s="13">
        <v>1971</v>
      </c>
      <c r="H205" s="1">
        <f>IF(F205="","",SQRT(F205-1828))</f>
        <v>11</v>
      </c>
      <c r="I205" s="1">
        <v>1</v>
      </c>
      <c r="J205" s="1">
        <v>49</v>
      </c>
      <c r="K205" s="1">
        <v>0</v>
      </c>
      <c r="L205" s="1" t="s">
        <v>22</v>
      </c>
      <c r="M205" s="1" t="s">
        <v>22</v>
      </c>
      <c r="N205" s="1">
        <f>IF(L205="Steam",1,IF(L205="Electric",2,IF(L205="Diesel",4,IF(L205="Diesel-Electric",3,""))))</f>
        <v>4</v>
      </c>
      <c r="O205" s="1" t="s">
        <v>23</v>
      </c>
      <c r="P205" s="1">
        <v>27</v>
      </c>
      <c r="Q205" s="1">
        <v>27</v>
      </c>
      <c r="R205" s="1">
        <v>109.4</v>
      </c>
      <c r="S205" s="1">
        <v>350</v>
      </c>
      <c r="T205" s="1">
        <f>IF(L205="Wagon",(SQRT(SQRT(S205/27)))*10,IF(S205="","",SQRT(SQRT(S205/27))))</f>
        <v>1.8974750325407388</v>
      </c>
      <c r="U205" s="13">
        <f>IF(I205="","",(H205*SQRT(I205)*T205-(I205*2)+2)*0.985)</f>
        <v>20.559141977578907</v>
      </c>
      <c r="V205" s="13">
        <f>IF(L205="Wagon",5*SQRT(H205),IF(L205="","",SQRT(Q205*J205*SQRT(S205))/(26)))</f>
        <v>6.0509502913400866</v>
      </c>
      <c r="W205" s="17">
        <f>8/P205</f>
        <v>0.29629629629629628</v>
      </c>
      <c r="X205" s="27">
        <f>R205/10/J205</f>
        <v>0.22326530612244899</v>
      </c>
    </row>
    <row r="206" spans="1:25" x14ac:dyDescent="0.25">
      <c r="A206" s="19">
        <v>1200</v>
      </c>
      <c r="B206" s="1" t="s">
        <v>134</v>
      </c>
      <c r="C206" s="1" t="s">
        <v>1193</v>
      </c>
      <c r="D206" s="1" t="str">
        <f>IF(B206="","zzz",LEFT(B206,2))</f>
        <v>BR</v>
      </c>
      <c r="E206" s="1">
        <v>120</v>
      </c>
      <c r="F206" s="13">
        <v>1958</v>
      </c>
      <c r="G206" s="13">
        <v>1989</v>
      </c>
      <c r="H206" s="1">
        <f>IF(F206="","",SQRT(F206-1828))</f>
        <v>11.401754250991379</v>
      </c>
      <c r="I206" s="1">
        <v>3</v>
      </c>
      <c r="L206" s="1" t="s">
        <v>22</v>
      </c>
      <c r="M206" s="1" t="s">
        <v>22</v>
      </c>
      <c r="N206" s="1">
        <f>IF(L206="Steam",1,IF(L206="Electric",2,IF(L206="Diesel",4,IF(L206="Diesel-Electric",3,""))))</f>
        <v>4</v>
      </c>
      <c r="P206" s="1" t="s">
        <v>1134</v>
      </c>
      <c r="Q206" s="1" t="s">
        <v>1134</v>
      </c>
      <c r="T206" s="1" t="str">
        <f>IF(L206="Wagon",(SQRT(SQRT(S206/27)))*10,IF(S206="","",SQRT(SQRT(S206/27))))</f>
        <v/>
      </c>
      <c r="U206" s="13" t="e">
        <f>IF(I206="","",(H206*SQRT(I206)*T206-(I206*2)+2)*0.985)</f>
        <v>#VALUE!</v>
      </c>
      <c r="V206" s="13" t="e">
        <f>IF(L206="Wagon",5*SQRT(H206),IF(L206="","",SQRT(Q206*J206*SQRT(S206))/(26)))</f>
        <v>#VALUE!</v>
      </c>
      <c r="W206" s="17" t="e">
        <f>8/P206</f>
        <v>#VALUE!</v>
      </c>
      <c r="X206" s="27" t="e">
        <f>R206/10/J206</f>
        <v>#DIV/0!</v>
      </c>
    </row>
    <row r="207" spans="1:25" x14ac:dyDescent="0.25">
      <c r="A207" s="19">
        <v>1210</v>
      </c>
      <c r="B207" s="1" t="s">
        <v>135</v>
      </c>
      <c r="C207" s="1" t="s">
        <v>1197</v>
      </c>
      <c r="D207" s="1" t="str">
        <f>IF(B207="","zzz",LEFT(B207,2))</f>
        <v>BR</v>
      </c>
      <c r="E207" s="1">
        <v>121</v>
      </c>
      <c r="F207" s="13">
        <v>1960</v>
      </c>
      <c r="G207" s="13" t="s">
        <v>31</v>
      </c>
      <c r="H207" s="1">
        <f>IF(F207="","",SQRT(F207-1828))</f>
        <v>11.489125293076057</v>
      </c>
      <c r="I207" s="1">
        <v>1</v>
      </c>
      <c r="J207" s="1">
        <v>38</v>
      </c>
      <c r="K207" s="1">
        <v>65</v>
      </c>
      <c r="L207" s="1" t="s">
        <v>22</v>
      </c>
      <c r="M207" s="1" t="s">
        <v>22</v>
      </c>
      <c r="N207" s="1">
        <f>IF(L207="Steam",1,IF(L207="Electric",2,IF(L207="Diesel",4,IF(L207="Diesel-Electric",3,""))))</f>
        <v>4</v>
      </c>
      <c r="P207" s="1">
        <v>70</v>
      </c>
      <c r="Q207" s="1">
        <v>70</v>
      </c>
      <c r="S207" s="1">
        <v>300</v>
      </c>
      <c r="T207" s="1">
        <f>IF(L207="Wagon",(SQRT(SQRT(S207/27)))*10,IF(S207="","",SQRT(SQRT(S207/27))))</f>
        <v>1.8257418583505538</v>
      </c>
      <c r="U207" s="13">
        <f>IF(I207="","",(H207*SQRT(I207)*T207-(I207*2)+2)*0.985)</f>
        <v>20.661534308951985</v>
      </c>
      <c r="V207" s="13">
        <f>IF(L207="Wagon",5*SQRT(H207),IF(L207="","",SQRT(Q207*J207*SQRT(S207))/(26)))</f>
        <v>8.2555836834613547</v>
      </c>
      <c r="W207" s="17">
        <f>8/P207</f>
        <v>0.11428571428571428</v>
      </c>
      <c r="X207" s="27">
        <f>R207/10/J207</f>
        <v>0</v>
      </c>
    </row>
    <row r="208" spans="1:25" x14ac:dyDescent="0.25">
      <c r="A208" s="19">
        <v>1211</v>
      </c>
      <c r="B208" s="1" t="s">
        <v>1194</v>
      </c>
      <c r="C208" s="1" t="s">
        <v>1195</v>
      </c>
      <c r="D208" s="1" t="str">
        <f>IF(B208="","zzz",LEFT(B208,2))</f>
        <v>BR</v>
      </c>
      <c r="E208" s="1">
        <v>121</v>
      </c>
      <c r="F208" s="13">
        <v>1960</v>
      </c>
      <c r="G208" s="13" t="s">
        <v>31</v>
      </c>
      <c r="H208" s="1">
        <f>IF(F208="","",SQRT(F208-1828))</f>
        <v>11.489125293076057</v>
      </c>
      <c r="I208" s="1">
        <v>1</v>
      </c>
      <c r="J208" s="1">
        <v>30</v>
      </c>
      <c r="K208" s="1">
        <v>91</v>
      </c>
      <c r="L208" s="1" t="s">
        <v>22</v>
      </c>
      <c r="M208" s="1" t="s">
        <v>22</v>
      </c>
      <c r="N208" s="1">
        <f>IF(L208="Steam",1,IF(L208="Electric",2,IF(L208="Diesel",4,IF(L208="Diesel-Electric",3,""))))</f>
        <v>4</v>
      </c>
      <c r="P208" s="1">
        <v>70</v>
      </c>
      <c r="Q208" s="1">
        <v>70</v>
      </c>
      <c r="S208" s="1">
        <v>300</v>
      </c>
      <c r="T208" s="1">
        <f>IF(L208="Wagon",(SQRT(SQRT(S208/27)))*10,IF(S208="","",SQRT(SQRT(S208/27))))</f>
        <v>1.8257418583505538</v>
      </c>
      <c r="U208" s="13">
        <f>IF(I208="","",(H208*SQRT(I208)*T208-(I208*2)+2)*0.985)</f>
        <v>20.661534308951985</v>
      </c>
      <c r="V208" s="13">
        <f>IF(L208="Wagon",5*SQRT(H208),IF(L208="","",SQRT(Q208*J208*SQRT(S208))/(26)))</f>
        <v>7.3352785952169102</v>
      </c>
      <c r="W208" s="17">
        <f>8/P208</f>
        <v>0.11428571428571428</v>
      </c>
      <c r="X208" s="27">
        <f>R208/10/J208</f>
        <v>0</v>
      </c>
    </row>
    <row r="209" spans="1:25" s="8" customFormat="1" x14ac:dyDescent="0.25">
      <c r="A209" s="19">
        <v>1220</v>
      </c>
      <c r="B209" s="1" t="s">
        <v>136</v>
      </c>
      <c r="C209" s="1" t="s">
        <v>1196</v>
      </c>
      <c r="D209" s="1" t="str">
        <f>IF(B209="","zzz",LEFT(B209,2))</f>
        <v>BR</v>
      </c>
      <c r="E209" s="1">
        <v>122</v>
      </c>
      <c r="F209" s="13">
        <v>1958</v>
      </c>
      <c r="G209" s="13">
        <v>1995</v>
      </c>
      <c r="H209" s="1">
        <f>IF(F209="","",SQRT(F209-1828))</f>
        <v>11.401754250991379</v>
      </c>
      <c r="I209" s="1">
        <v>1</v>
      </c>
      <c r="J209" s="1">
        <v>37</v>
      </c>
      <c r="K209" s="1">
        <v>65</v>
      </c>
      <c r="L209" s="1" t="s">
        <v>22</v>
      </c>
      <c r="M209" s="1" t="s">
        <v>22</v>
      </c>
      <c r="N209" s="1">
        <f>IF(L209="Steam",1,IF(L209="Electric",2,IF(L209="Diesel",4,IF(L209="Diesel-Electric",3,""))))</f>
        <v>4</v>
      </c>
      <c r="O209" s="1"/>
      <c r="P209" s="1">
        <v>70</v>
      </c>
      <c r="Q209" s="1">
        <v>70</v>
      </c>
      <c r="R209" s="1"/>
      <c r="S209" s="1">
        <v>300</v>
      </c>
      <c r="T209" s="1">
        <f>IF(L209="Wagon",(SQRT(SQRT(S209/27)))*10,IF(S209="","",SQRT(SQRT(S209/27))))</f>
        <v>1.8257418583505538</v>
      </c>
      <c r="U209" s="13">
        <f>IF(I209="","",(H209*SQRT(I209)*T209-(I209*2)+2)*0.985)</f>
        <v>20.504410094741409</v>
      </c>
      <c r="V209" s="13">
        <f>IF(L209="Wagon",5*SQRT(H209),IF(L209="","",SQRT(Q209*J209*SQRT(S209))/(26)))</f>
        <v>8.1462333761674852</v>
      </c>
      <c r="W209" s="17">
        <f>8/P209</f>
        <v>0.11428571428571428</v>
      </c>
      <c r="X209" s="27">
        <f>R209/10/J209</f>
        <v>0</v>
      </c>
      <c r="Y209" s="12"/>
    </row>
    <row r="210" spans="1:25" x14ac:dyDescent="0.25">
      <c r="A210" s="19">
        <v>1221</v>
      </c>
      <c r="B210" s="1" t="s">
        <v>1198</v>
      </c>
      <c r="C210" s="1" t="s">
        <v>1199</v>
      </c>
      <c r="D210" s="1" t="str">
        <f>IF(B210="","zzz",LEFT(B210,2))</f>
        <v>BR</v>
      </c>
      <c r="E210" s="1">
        <v>122</v>
      </c>
      <c r="F210" s="13">
        <v>1958</v>
      </c>
      <c r="G210" s="13">
        <v>1995</v>
      </c>
      <c r="H210" s="1">
        <f>IF(F210="","",SQRT(F210-1828))</f>
        <v>11.401754250991379</v>
      </c>
      <c r="I210" s="1">
        <v>1</v>
      </c>
      <c r="J210" s="1">
        <v>29</v>
      </c>
      <c r="K210" s="1">
        <v>95</v>
      </c>
      <c r="L210" s="1" t="s">
        <v>22</v>
      </c>
      <c r="M210" s="1" t="s">
        <v>22</v>
      </c>
      <c r="N210" s="1">
        <f>IF(L210="Steam",1,IF(L210="Electric",2,IF(L210="Diesel",4,IF(L210="Diesel-Electric",3,""))))</f>
        <v>4</v>
      </c>
      <c r="P210" s="1">
        <v>70</v>
      </c>
      <c r="Q210" s="1">
        <v>70</v>
      </c>
      <c r="S210" s="1">
        <v>300</v>
      </c>
      <c r="T210" s="1">
        <f>IF(L210="Wagon",(SQRT(SQRT(S210/27)))*10,IF(S210="","",SQRT(SQRT(S210/27))))</f>
        <v>1.8257418583505538</v>
      </c>
      <c r="U210" s="13">
        <f>IF(I210="","",(H210*SQRT(I210)*T210-(I210*2)+2)*0.985)</f>
        <v>20.504410094741409</v>
      </c>
      <c r="V210" s="13">
        <f>IF(L210="Wagon",5*SQRT(H210),IF(L210="","",SQRT(Q210*J210*SQRT(S210))/(26)))</f>
        <v>7.2119878212458968</v>
      </c>
      <c r="W210" s="17">
        <f>8/P210</f>
        <v>0.11428571428571428</v>
      </c>
      <c r="X210" s="27">
        <f>R210/10/J210</f>
        <v>0</v>
      </c>
    </row>
    <row r="211" spans="1:25" x14ac:dyDescent="0.25">
      <c r="A211" s="19">
        <v>1230</v>
      </c>
      <c r="B211" s="1" t="s">
        <v>137</v>
      </c>
      <c r="C211" s="1" t="s">
        <v>1200</v>
      </c>
      <c r="D211" s="1" t="str">
        <f>IF(B211="","zzz",LEFT(B211,2))</f>
        <v>BR</v>
      </c>
      <c r="E211" s="1">
        <v>123</v>
      </c>
      <c r="F211" s="13">
        <v>1963</v>
      </c>
      <c r="G211" s="13">
        <v>1984</v>
      </c>
      <c r="H211" s="1">
        <f>IF(F211="","",SQRT(F211-1828))</f>
        <v>11.61895003862225</v>
      </c>
      <c r="I211" s="1">
        <v>4</v>
      </c>
      <c r="J211" s="1">
        <v>149</v>
      </c>
      <c r="K211" s="1">
        <v>200</v>
      </c>
      <c r="L211" s="1" t="s">
        <v>22</v>
      </c>
      <c r="M211" s="1" t="s">
        <v>22</v>
      </c>
      <c r="N211" s="1">
        <f>IF(L211="Steam",1,IF(L211="Electric",2,IF(L211="Diesel",4,IF(L211="Diesel-Electric",3,""))))</f>
        <v>4</v>
      </c>
      <c r="P211" s="1">
        <v>70</v>
      </c>
      <c r="Q211" s="1">
        <v>70</v>
      </c>
      <c r="S211" s="1">
        <v>920</v>
      </c>
      <c r="T211" s="1">
        <f>IF(L211="Wagon",(SQRT(SQRT(S211/27)))*10,IF(S211="","",SQRT(SQRT(S211/27))))</f>
        <v>2.4160505455128116</v>
      </c>
      <c r="U211" s="13">
        <f>IF(I211="","",(H211*SQRT(I211)*T211-(I211*2)+2)*0.985)</f>
        <v>49.391782040825802</v>
      </c>
      <c r="V211" s="13">
        <f>IF(L211="Wagon",5*SQRT(H211),IF(L211="","",SQRT(Q211*J211*SQRT(S211))/(26)))</f>
        <v>21.632950825736735</v>
      </c>
      <c r="W211" s="17">
        <f>8/P211</f>
        <v>0.11428571428571428</v>
      </c>
      <c r="X211" s="27">
        <f>R211/10/J211</f>
        <v>0</v>
      </c>
    </row>
    <row r="212" spans="1:25" x14ac:dyDescent="0.25">
      <c r="A212" s="19">
        <v>1231</v>
      </c>
      <c r="B212" s="1" t="s">
        <v>1201</v>
      </c>
      <c r="C212" s="1" t="s">
        <v>1202</v>
      </c>
      <c r="D212" s="1" t="str">
        <f>IF(B212="","zzz",LEFT(B212,2))</f>
        <v>BR</v>
      </c>
      <c r="E212" s="1">
        <v>123</v>
      </c>
      <c r="F212" s="13">
        <v>1963</v>
      </c>
      <c r="G212" s="13">
        <v>1984</v>
      </c>
      <c r="H212" s="1">
        <f>IF(F212="","",SQRT(F212-1828))</f>
        <v>11.61895003862225</v>
      </c>
      <c r="I212" s="1">
        <v>4</v>
      </c>
      <c r="J212" s="1">
        <v>149</v>
      </c>
      <c r="K212" s="1">
        <v>168</v>
      </c>
      <c r="L212" s="1" t="s">
        <v>22</v>
      </c>
      <c r="M212" s="1" t="s">
        <v>22</v>
      </c>
      <c r="N212" s="1">
        <f>IF(L212="Steam",1,IF(L212="Electric",2,IF(L212="Diesel",4,IF(L212="Diesel-Electric",3,""))))</f>
        <v>4</v>
      </c>
      <c r="P212" s="1">
        <v>70</v>
      </c>
      <c r="Q212" s="1">
        <v>70</v>
      </c>
      <c r="S212" s="1">
        <v>920</v>
      </c>
      <c r="T212" s="1">
        <f>IF(L212="Wagon",(SQRT(SQRT(S212/27)))*10,IF(S212="","",SQRT(SQRT(S212/27))))</f>
        <v>2.4160505455128116</v>
      </c>
      <c r="U212" s="13">
        <f>IF(I212="","",(H212*SQRT(I212)*T212-(I212*2)+2)*0.985)</f>
        <v>49.391782040825802</v>
      </c>
      <c r="V212" s="13">
        <f>IF(L212="Wagon",5*SQRT(H212),IF(L212="","",SQRT(Q212*J212*SQRT(S212))/(26)))</f>
        <v>21.632950825736735</v>
      </c>
      <c r="W212" s="17">
        <f>8/P212</f>
        <v>0.11428571428571428</v>
      </c>
      <c r="X212" s="27">
        <f>R212/10/J212</f>
        <v>0</v>
      </c>
    </row>
    <row r="213" spans="1:25" s="41" customFormat="1" x14ac:dyDescent="0.25">
      <c r="A213" s="19">
        <v>1240</v>
      </c>
      <c r="B213" s="1" t="s">
        <v>138</v>
      </c>
      <c r="C213" s="1" t="s">
        <v>1203</v>
      </c>
      <c r="D213" s="1" t="str">
        <f>IF(B213="","zzz",LEFT(B213,2))</f>
        <v>BR</v>
      </c>
      <c r="E213" s="1">
        <v>124</v>
      </c>
      <c r="F213" s="13">
        <v>1960</v>
      </c>
      <c r="G213" s="13">
        <v>1984</v>
      </c>
      <c r="H213" s="1">
        <f>IF(F213="","",SQRT(F213-1828))</f>
        <v>11.489125293076057</v>
      </c>
      <c r="I213" s="1">
        <v>4</v>
      </c>
      <c r="J213" s="1">
        <v>232</v>
      </c>
      <c r="K213" s="1">
        <v>300</v>
      </c>
      <c r="L213" s="1" t="s">
        <v>22</v>
      </c>
      <c r="M213" s="1" t="s">
        <v>22</v>
      </c>
      <c r="N213" s="1">
        <f>IF(L213="Steam",1,IF(L213="Electric",2,IF(L213="Diesel",4,IF(L213="Diesel-Electric",3,""))))</f>
        <v>4</v>
      </c>
      <c r="O213" s="1"/>
      <c r="P213" s="1">
        <v>70</v>
      </c>
      <c r="Q213" s="1">
        <v>70</v>
      </c>
      <c r="R213" s="1"/>
      <c r="S213" s="1">
        <v>920</v>
      </c>
      <c r="T213" s="1">
        <f>IF(L213="Wagon",(SQRT(SQRT(S213/27)))*10,IF(S213="","",SQRT(SQRT(S213/27))))</f>
        <v>2.4160505455128116</v>
      </c>
      <c r="U213" s="13">
        <f>IF(I213="","",(H213*SQRT(I213)*T213-(I213*2)+2)*0.985)</f>
        <v>48.77386564064885</v>
      </c>
      <c r="V213" s="13">
        <f>IF(L213="Wagon",5*SQRT(H213),IF(L213="","",SQRT(Q213*J213*SQRT(S213))/(26)))</f>
        <v>26.993961324645056</v>
      </c>
      <c r="W213" s="17">
        <f>8/P213</f>
        <v>0.11428571428571428</v>
      </c>
      <c r="X213" s="27">
        <f>R213/10/J213</f>
        <v>0</v>
      </c>
      <c r="Y213" s="12"/>
    </row>
    <row r="214" spans="1:25" s="41" customFormat="1" x14ac:dyDescent="0.25">
      <c r="A214" s="19">
        <v>1250</v>
      </c>
      <c r="B214" s="1" t="s">
        <v>139</v>
      </c>
      <c r="C214" s="1" t="s">
        <v>1204</v>
      </c>
      <c r="D214" s="1" t="str">
        <f>IF(B214="","zzz",LEFT(B214,2))</f>
        <v>BR</v>
      </c>
      <c r="E214" s="1">
        <v>125</v>
      </c>
      <c r="F214" s="13">
        <v>1958</v>
      </c>
      <c r="G214" s="13">
        <v>1977</v>
      </c>
      <c r="H214" s="1">
        <f>IF(F214="","",SQRT(F214-1828))</f>
        <v>11.401754250991379</v>
      </c>
      <c r="I214" s="1">
        <v>3</v>
      </c>
      <c r="J214" s="1">
        <v>112</v>
      </c>
      <c r="K214" s="1">
        <v>266</v>
      </c>
      <c r="L214" s="1" t="s">
        <v>22</v>
      </c>
      <c r="M214" s="1" t="s">
        <v>22</v>
      </c>
      <c r="N214" s="1">
        <f>IF(L214="Steam",1,IF(L214="Electric",2,IF(L214="Diesel",4,IF(L214="Diesel-Electric",3,""))))</f>
        <v>4</v>
      </c>
      <c r="O214" s="1"/>
      <c r="P214" s="1">
        <v>70</v>
      </c>
      <c r="Q214" s="1">
        <v>70</v>
      </c>
      <c r="R214" s="1"/>
      <c r="S214" s="1">
        <v>952</v>
      </c>
      <c r="T214" s="1">
        <f>IF(L214="Wagon",(SQRT(SQRT(S214/27)))*10,IF(S214="","",SQRT(SQRT(S214/27))))</f>
        <v>2.4367910789841249</v>
      </c>
      <c r="U214" s="13">
        <f>IF(I214="","",(H214*SQRT(I214)*T214-(I214*2)+2)*0.985)</f>
        <v>43.460926453786584</v>
      </c>
      <c r="V214" s="13">
        <f>IF(L214="Wagon",5*SQRT(H214),IF(L214="","",SQRT(Q214*J214*SQRT(S214))/(26)))</f>
        <v>18.916636582667813</v>
      </c>
      <c r="W214" s="17">
        <f>8/P214</f>
        <v>0.11428571428571428</v>
      </c>
      <c r="X214" s="27">
        <f>R214/10/J214</f>
        <v>0</v>
      </c>
      <c r="Y214" s="12"/>
    </row>
    <row r="215" spans="1:25" s="41" customFormat="1" x14ac:dyDescent="0.25">
      <c r="A215" s="19">
        <v>1260</v>
      </c>
      <c r="B215" s="1" t="s">
        <v>140</v>
      </c>
      <c r="C215" s="1" t="s">
        <v>1205</v>
      </c>
      <c r="D215" s="1" t="str">
        <f>IF(B215="","zzz",LEFT(B215,2))</f>
        <v>BR</v>
      </c>
      <c r="E215" s="1">
        <v>126</v>
      </c>
      <c r="F215" s="13">
        <v>1959</v>
      </c>
      <c r="G215" s="13">
        <v>1983</v>
      </c>
      <c r="H215" s="1">
        <f>IF(F215="","",SQRT(F215-1828))</f>
        <v>11.445523142259598</v>
      </c>
      <c r="I215" s="1">
        <v>3</v>
      </c>
      <c r="J215" s="1"/>
      <c r="K215" s="1"/>
      <c r="L215" s="1" t="s">
        <v>22</v>
      </c>
      <c r="M215" s="1" t="s">
        <v>22</v>
      </c>
      <c r="N215" s="1">
        <f>IF(L215="Steam",1,IF(L215="Electric",2,IF(L215="Diesel",4,IF(L215="Diesel-Electric",3,""))))</f>
        <v>4</v>
      </c>
      <c r="O215" s="1"/>
      <c r="P215" s="1" t="s">
        <v>1134</v>
      </c>
      <c r="Q215" s="1" t="s">
        <v>1134</v>
      </c>
      <c r="R215" s="1"/>
      <c r="S215" s="1"/>
      <c r="T215" s="1" t="str">
        <f>IF(L215="Wagon",(SQRT(SQRT(S215/27)))*10,IF(S215="","",SQRT(SQRT(S215/27))))</f>
        <v/>
      </c>
      <c r="U215" s="13" t="e">
        <f>IF(I215="","",(H215*SQRT(I215)*T215-(I215*2)+2)*0.985)</f>
        <v>#VALUE!</v>
      </c>
      <c r="V215" s="13" t="e">
        <f>IF(L215="Wagon",5*SQRT(H215),IF(L215="","",SQRT(Q215*J215*SQRT(S215))/(26)))</f>
        <v>#VALUE!</v>
      </c>
      <c r="W215" s="17" t="e">
        <f>8/P215</f>
        <v>#VALUE!</v>
      </c>
      <c r="X215" s="27" t="e">
        <f>R215/10/J215</f>
        <v>#DIV/0!</v>
      </c>
      <c r="Y215" s="12"/>
    </row>
    <row r="216" spans="1:25" x14ac:dyDescent="0.25">
      <c r="A216" s="19">
        <v>1270</v>
      </c>
      <c r="B216" s="1" t="s">
        <v>141</v>
      </c>
      <c r="C216" s="1" t="s">
        <v>1206</v>
      </c>
      <c r="D216" s="1" t="str">
        <f>IF(B216="","zzz",LEFT(B216,2))</f>
        <v>BR</v>
      </c>
      <c r="E216" s="1">
        <v>127</v>
      </c>
      <c r="F216" s="13">
        <v>1959</v>
      </c>
      <c r="G216" s="13">
        <v>1993</v>
      </c>
      <c r="H216" s="1">
        <f>IF(F216="","",SQRT(F216-1828))</f>
        <v>11.445523142259598</v>
      </c>
      <c r="I216" s="1">
        <v>4</v>
      </c>
      <c r="J216" s="1">
        <v>141</v>
      </c>
      <c r="K216" s="1">
        <v>352</v>
      </c>
      <c r="L216" s="1" t="s">
        <v>22</v>
      </c>
      <c r="M216" s="1" t="s">
        <v>22</v>
      </c>
      <c r="N216" s="1">
        <f>IF(L216="Steam",1,IF(L216="Electric",2,IF(L216="Diesel",4,IF(L216="Diesel-Electric",3,""))))</f>
        <v>4</v>
      </c>
      <c r="P216" s="1">
        <v>70</v>
      </c>
      <c r="Q216" s="1">
        <v>70</v>
      </c>
      <c r="S216" s="1">
        <v>952</v>
      </c>
      <c r="T216" s="1">
        <f>IF(L216="Wagon",(SQRT(SQRT(S216/27)))*10,IF(S216="","",SQRT(SQRT(S216/27))))</f>
        <v>2.4367910789841249</v>
      </c>
      <c r="U216" s="13">
        <f>IF(I216="","",(H216*SQRT(I216)*T216-(I216*2)+2)*0.985)</f>
        <v>49.033986914108134</v>
      </c>
      <c r="V216" s="13">
        <f>IF(L216="Wagon",5*SQRT(H216),IF(L216="","",SQRT(Q216*J216*SQRT(S216))/(26)))</f>
        <v>21.224841973941086</v>
      </c>
      <c r="W216" s="17">
        <f>8/P216</f>
        <v>0.11428571428571428</v>
      </c>
      <c r="X216" s="27">
        <f>R216/10/J216</f>
        <v>0</v>
      </c>
    </row>
    <row r="217" spans="1:25" x14ac:dyDescent="0.25">
      <c r="A217" s="19">
        <v>1280</v>
      </c>
      <c r="B217" s="1" t="s">
        <v>142</v>
      </c>
      <c r="C217" s="1" t="s">
        <v>1207</v>
      </c>
      <c r="D217" s="1" t="str">
        <f>IF(B217="","zzz",LEFT(B217,2))</f>
        <v>BR</v>
      </c>
      <c r="E217" s="1">
        <v>128</v>
      </c>
      <c r="F217" s="13">
        <v>1959</v>
      </c>
      <c r="G217" s="13">
        <v>1990</v>
      </c>
      <c r="H217" s="1">
        <f>IF(F217="","",SQRT(F217-1828))</f>
        <v>11.445523142259598</v>
      </c>
      <c r="I217" s="1">
        <v>1</v>
      </c>
      <c r="J217" s="1">
        <v>41.5</v>
      </c>
      <c r="L217" s="1" t="s">
        <v>22</v>
      </c>
      <c r="M217" s="1" t="s">
        <v>22</v>
      </c>
      <c r="N217" s="1">
        <f>IF(L217="Steam",1,IF(L217="Electric",2,IF(L217="Diesel",4,IF(L217="Diesel-Electric",3,""))))</f>
        <v>4</v>
      </c>
      <c r="O217" s="1" t="s">
        <v>1402</v>
      </c>
      <c r="P217" s="1">
        <v>70</v>
      </c>
      <c r="Q217" s="1">
        <v>70</v>
      </c>
      <c r="S217" s="1">
        <v>460</v>
      </c>
      <c r="T217" s="1">
        <f>IF(L217="Wagon",(SQRT(SQRT(S217/27)))*10,IF(S217="","",SQRT(SQRT(S217/27))))</f>
        <v>2.0316482427935045</v>
      </c>
      <c r="U217" s="13">
        <f>IF(I217="","",(H217*SQRT(I217)*T217-(I217*2)+2)*0.985)</f>
        <v>22.90447782512674</v>
      </c>
      <c r="V217" s="13">
        <f>IF(L217="Wagon",5*SQRT(H217),IF(L217="","",SQRT(Q217*J217*SQRT(S217))/(26)))</f>
        <v>9.6003966851733384</v>
      </c>
      <c r="W217" s="17">
        <f>8/P217</f>
        <v>0.11428571428571428</v>
      </c>
      <c r="X217" s="27">
        <f>R217/10/J217</f>
        <v>0</v>
      </c>
    </row>
    <row r="218" spans="1:25" x14ac:dyDescent="0.25">
      <c r="A218" s="19">
        <v>1281</v>
      </c>
      <c r="B218" s="1" t="s">
        <v>1208</v>
      </c>
      <c r="C218" s="1" t="s">
        <v>1209</v>
      </c>
      <c r="D218" s="1" t="str">
        <f>IF(B218="","zzz",LEFT(B218,2))</f>
        <v>BR</v>
      </c>
      <c r="E218" s="1">
        <v>128</v>
      </c>
      <c r="F218" s="13">
        <v>1959</v>
      </c>
      <c r="G218" s="13">
        <v>1990</v>
      </c>
      <c r="H218" s="1">
        <f>IF(F218="","",SQRT(F218-1828))</f>
        <v>11.445523142259598</v>
      </c>
      <c r="I218" s="1">
        <v>1</v>
      </c>
      <c r="J218" s="1">
        <v>40.5</v>
      </c>
      <c r="L218" s="1" t="s">
        <v>22</v>
      </c>
      <c r="M218" s="1" t="s">
        <v>22</v>
      </c>
      <c r="N218" s="1">
        <f>IF(L218="Steam",1,IF(L218="Electric",2,IF(L218="Diesel",4,IF(L218="Diesel-Electric",3,""))))</f>
        <v>4</v>
      </c>
      <c r="O218" s="1" t="s">
        <v>1402</v>
      </c>
      <c r="P218" s="1">
        <v>70</v>
      </c>
      <c r="Q218" s="1">
        <v>70</v>
      </c>
      <c r="S218" s="1">
        <v>460</v>
      </c>
      <c r="T218" s="1">
        <f>IF(L218="Wagon",(SQRT(SQRT(S218/27)))*10,IF(S218="","",SQRT(SQRT(S218/27))))</f>
        <v>2.0316482427935045</v>
      </c>
      <c r="U218" s="13">
        <f>IF(I218="","",(H218*SQRT(I218)*T218-(I218*2)+2)*0.985)</f>
        <v>22.90447782512674</v>
      </c>
      <c r="V218" s="13">
        <f>IF(L218="Wagon",5*SQRT(H218),IF(L218="","",SQRT(Q218*J218*SQRT(S218))/(26)))</f>
        <v>9.4840239397997497</v>
      </c>
      <c r="W218" s="17">
        <f>8/P218</f>
        <v>0.11428571428571428</v>
      </c>
      <c r="X218" s="27">
        <f>R218/10/J218</f>
        <v>0</v>
      </c>
    </row>
    <row r="219" spans="1:25" x14ac:dyDescent="0.25">
      <c r="A219" s="19">
        <v>1290</v>
      </c>
      <c r="B219" s="1" t="s">
        <v>143</v>
      </c>
      <c r="C219" s="1" t="s">
        <v>1210</v>
      </c>
      <c r="D219" s="1" t="str">
        <f>IF(B219="","zzz",LEFT(B219,2))</f>
        <v>BR</v>
      </c>
      <c r="E219" s="1">
        <v>129</v>
      </c>
      <c r="F219" s="13">
        <v>1958</v>
      </c>
      <c r="G219" s="13">
        <v>1973</v>
      </c>
      <c r="H219" s="1">
        <f>IF(F219="","",SQRT(F219-1828))</f>
        <v>11.401754250991379</v>
      </c>
      <c r="I219" s="1">
        <v>1</v>
      </c>
      <c r="J219" s="1">
        <v>30</v>
      </c>
      <c r="L219" s="1" t="s">
        <v>22</v>
      </c>
      <c r="M219" s="1" t="s">
        <v>22</v>
      </c>
      <c r="N219" s="1">
        <f>IF(L219="Steam",1,IF(L219="Electric",2,IF(L219="Diesel",4,IF(L219="Diesel-Electric",3,""))))</f>
        <v>4</v>
      </c>
      <c r="O219" s="1" t="s">
        <v>1402</v>
      </c>
      <c r="P219" s="1">
        <v>70</v>
      </c>
      <c r="Q219" s="1">
        <v>70</v>
      </c>
      <c r="S219" s="1">
        <v>300</v>
      </c>
      <c r="T219" s="1">
        <f>IF(L219="Wagon",(SQRT(SQRT(S219/27)))*10,IF(S219="","",SQRT(SQRT(S219/27))))</f>
        <v>1.8257418583505538</v>
      </c>
      <c r="U219" s="13">
        <f>IF(I219="","",(H219*SQRT(I219)*T219-(I219*2)+2)*0.985)</f>
        <v>20.504410094741409</v>
      </c>
      <c r="V219" s="13">
        <f>IF(L219="Wagon",5*SQRT(H219),IF(L219="","",SQRT(Q219*J219*SQRT(S219))/(26)))</f>
        <v>7.3352785952169102</v>
      </c>
      <c r="W219" s="17">
        <f>8/P219</f>
        <v>0.11428571428571428</v>
      </c>
      <c r="X219" s="27">
        <f>R219/10/J219</f>
        <v>0</v>
      </c>
    </row>
    <row r="220" spans="1:25" s="41" customFormat="1" x14ac:dyDescent="0.25">
      <c r="A220" s="19">
        <v>1300</v>
      </c>
      <c r="B220" s="1" t="s">
        <v>36</v>
      </c>
      <c r="C220" s="1" t="s">
        <v>695</v>
      </c>
      <c r="D220" s="1" t="str">
        <f>IF(B220="","zzz",LEFT(B220,2))</f>
        <v>BR</v>
      </c>
      <c r="E220" s="1">
        <v>13</v>
      </c>
      <c r="F220" s="13">
        <v>1965</v>
      </c>
      <c r="G220" s="13">
        <v>1985</v>
      </c>
      <c r="H220" s="1">
        <f>IF(F220="","",SQRT(F220-1828))</f>
        <v>11.704699910719626</v>
      </c>
      <c r="I220" s="1">
        <v>2</v>
      </c>
      <c r="J220" s="1">
        <v>122</v>
      </c>
      <c r="K220" s="1">
        <v>0</v>
      </c>
      <c r="L220" s="6" t="s">
        <v>22</v>
      </c>
      <c r="M220" s="6" t="s">
        <v>22</v>
      </c>
      <c r="N220" s="1">
        <f>IF(L220="Steam",1,IF(L220="Electric",2,IF(L220="Diesel",4,IF(L220="Diesel-Electric",3,""))))</f>
        <v>4</v>
      </c>
      <c r="O220" s="1" t="s">
        <v>23</v>
      </c>
      <c r="P220" s="1">
        <v>20</v>
      </c>
      <c r="Q220" s="1">
        <v>20</v>
      </c>
      <c r="R220" s="1">
        <v>311.39999999999998</v>
      </c>
      <c r="S220" s="1">
        <v>700</v>
      </c>
      <c r="T220" s="1">
        <f>IF(L220="Wagon",(SQRT(SQRT(S220/27)))*10,IF(S220="","",SQRT(SQRT(S220/27))))</f>
        <v>2.2564908092374663</v>
      </c>
      <c r="U220" s="13">
        <f>IF(I220="","",(H220*SQRT(I220)*T220-(I220*2)+2)*0.985)</f>
        <v>34.821295528470941</v>
      </c>
      <c r="V220" s="13">
        <f>IF(L220="Wagon",5*SQRT(H220),IF(L220="","",SQRT(Q220*J220*SQRT(S220))/(26)))</f>
        <v>9.7722838952596085</v>
      </c>
      <c r="W220" s="17">
        <f>8/P220</f>
        <v>0.4</v>
      </c>
      <c r="X220" s="27">
        <f>R220/10/J220</f>
        <v>0.25524590163934424</v>
      </c>
      <c r="Y220" s="12"/>
    </row>
    <row r="221" spans="1:25" s="41" customFormat="1" x14ac:dyDescent="0.25">
      <c r="A221" s="19">
        <v>1301</v>
      </c>
      <c r="B221" s="1" t="s">
        <v>144</v>
      </c>
      <c r="C221" s="1" t="s">
        <v>1211</v>
      </c>
      <c r="D221" s="1" t="str">
        <f>IF(B221="","zzz",LEFT(B221,2))</f>
        <v>BR</v>
      </c>
      <c r="E221" s="1">
        <v>130</v>
      </c>
      <c r="F221" s="13">
        <v>1957</v>
      </c>
      <c r="G221" s="13">
        <v>1995</v>
      </c>
      <c r="H221" s="1">
        <f>IF(F221="","",SQRT(F221-1828))</f>
        <v>11.357816691600547</v>
      </c>
      <c r="I221" s="1">
        <v>2</v>
      </c>
      <c r="J221" s="1">
        <v>73</v>
      </c>
      <c r="K221" s="1"/>
      <c r="L221" s="1" t="s">
        <v>22</v>
      </c>
      <c r="M221" s="1" t="s">
        <v>22</v>
      </c>
      <c r="N221" s="1">
        <f>IF(L221="Steam",1,IF(L221="Electric",2,IF(L221="Diesel",4,IF(L221="Diesel-Electric",3,""))))</f>
        <v>4</v>
      </c>
      <c r="O221" s="1" t="s">
        <v>1402</v>
      </c>
      <c r="P221" s="1">
        <v>70</v>
      </c>
      <c r="Q221" s="1">
        <v>70</v>
      </c>
      <c r="R221" s="1"/>
      <c r="S221" s="1">
        <v>600</v>
      </c>
      <c r="T221" s="1">
        <f>IF(L221="Wagon",(SQRT(SQRT(S221/27)))*10,IF(S221="","",SQRT(SQRT(S221/27))))</f>
        <v>2.1711852081087688</v>
      </c>
      <c r="U221" s="13">
        <f>IF(I221="","",(H221*SQRT(I221)*T221-(I221*2)+2)*0.985)</f>
        <v>32.381282422290369</v>
      </c>
      <c r="V221" s="13">
        <f>IF(L221="Wagon",5*SQRT(H221),IF(L221="","",SQRT(Q221*J221*SQRT(S221))/(26)))</f>
        <v>13.607392583570261</v>
      </c>
      <c r="W221" s="17">
        <f>8/P221</f>
        <v>0.11428571428571428</v>
      </c>
      <c r="X221" s="27">
        <f>R221/10/J221</f>
        <v>0</v>
      </c>
      <c r="Y221" s="12"/>
    </row>
    <row r="222" spans="1:25" x14ac:dyDescent="0.25">
      <c r="A222" s="19">
        <v>1310</v>
      </c>
      <c r="B222" s="1" t="s">
        <v>145</v>
      </c>
      <c r="C222" s="1" t="s">
        <v>1212</v>
      </c>
      <c r="D222" s="1" t="str">
        <f>IF(B222="","zzz",LEFT(B222,2))</f>
        <v>BR</v>
      </c>
      <c r="E222" s="1">
        <v>131</v>
      </c>
      <c r="F222" s="13">
        <v>1958</v>
      </c>
      <c r="G222" s="13">
        <v>1995</v>
      </c>
      <c r="H222" s="1">
        <f>IF(F222="","",SQRT(F222-1828))</f>
        <v>11.401754250991379</v>
      </c>
      <c r="I222" s="1">
        <v>1</v>
      </c>
      <c r="J222" s="1">
        <v>37</v>
      </c>
      <c r="L222" s="1" t="s">
        <v>22</v>
      </c>
      <c r="M222" s="1" t="s">
        <v>22</v>
      </c>
      <c r="N222" s="1">
        <f>IF(L222="Steam",1,IF(L222="Electric",2,IF(L222="Diesel",4,IF(L222="Diesel-Electric",3,""))))</f>
        <v>4</v>
      </c>
      <c r="O222" s="1" t="s">
        <v>1402</v>
      </c>
      <c r="P222" s="1">
        <v>70</v>
      </c>
      <c r="Q222" s="1">
        <v>70</v>
      </c>
      <c r="S222" s="1">
        <v>300</v>
      </c>
      <c r="T222" s="1">
        <f>IF(L222="Wagon",(SQRT(SQRT(S222/27)))*10,IF(S222="","",SQRT(SQRT(S222/27))))</f>
        <v>1.8257418583505538</v>
      </c>
      <c r="U222" s="13">
        <f>IF(I222="","",(H222*SQRT(I222)*T222-(I222*2)+2)*0.985)</f>
        <v>20.504410094741409</v>
      </c>
      <c r="V222" s="13">
        <f>IF(L222="Wagon",5*SQRT(H222),IF(L222="","",SQRT(Q222*J222*SQRT(S222))/(26)))</f>
        <v>8.1462333761674852</v>
      </c>
      <c r="W222" s="17">
        <f>8/P222</f>
        <v>0.11428571428571428</v>
      </c>
      <c r="X222" s="27">
        <f>R222/10/J222</f>
        <v>0</v>
      </c>
    </row>
    <row r="223" spans="1:25" x14ac:dyDescent="0.25">
      <c r="A223" s="19">
        <v>1390</v>
      </c>
      <c r="B223" s="1" t="s">
        <v>146</v>
      </c>
      <c r="C223" s="1" t="s">
        <v>1241</v>
      </c>
      <c r="D223" s="1" t="str">
        <f>IF(B223="","zzz",LEFT(B223,2))</f>
        <v>BR</v>
      </c>
      <c r="E223" s="1">
        <v>139</v>
      </c>
      <c r="F223" s="13">
        <v>2009</v>
      </c>
      <c r="G223" s="13" t="s">
        <v>31</v>
      </c>
      <c r="H223" s="1">
        <f>IF(F223="","",SQRT(F223-1828))</f>
        <v>13.45362404707371</v>
      </c>
      <c r="I223" s="1">
        <v>1</v>
      </c>
      <c r="J223" s="1">
        <v>12</v>
      </c>
      <c r="K223" s="1">
        <v>25</v>
      </c>
      <c r="L223" s="1" t="s">
        <v>22</v>
      </c>
      <c r="M223" s="1" t="s">
        <v>22</v>
      </c>
      <c r="N223" s="1">
        <f>IF(L223="Steam",1,IF(L223="Electric",2,IF(L223="Diesel",4,IF(L223="Diesel-Electric",3,""))))</f>
        <v>4</v>
      </c>
      <c r="P223" s="1">
        <v>20</v>
      </c>
      <c r="Q223" s="1">
        <v>20</v>
      </c>
      <c r="S223" s="1">
        <v>86</v>
      </c>
      <c r="T223" s="1">
        <f>IF(L223="Wagon",(SQRT(SQRT(S223/27)))*10,IF(S223="","",SQRT(SQRT(S223/27))))</f>
        <v>1.3359299051891829</v>
      </c>
      <c r="U223" s="13">
        <f>IF(I223="","",(H223*SQRT(I223)*T223-(I223*2)+2)*0.985)</f>
        <v>17.703502217193218</v>
      </c>
      <c r="V223" s="13">
        <f>IF(L223="Wagon",5*SQRT(H223),IF(L223="","",SQRT(Q223*J223*SQRT(S223))/(26)))</f>
        <v>1.8144996371760687</v>
      </c>
      <c r="W223" s="17">
        <f>8/P223</f>
        <v>0.4</v>
      </c>
      <c r="X223" s="27">
        <f>R223/10/J223</f>
        <v>0</v>
      </c>
    </row>
    <row r="224" spans="1:25" x14ac:dyDescent="0.25">
      <c r="A224" s="19">
        <v>1400</v>
      </c>
      <c r="B224" s="1" t="s">
        <v>37</v>
      </c>
      <c r="C224" s="1" t="s">
        <v>696</v>
      </c>
      <c r="D224" s="1" t="str">
        <f>IF(B224="","zzz",LEFT(B224,2))</f>
        <v>BR</v>
      </c>
      <c r="E224" s="1">
        <v>14</v>
      </c>
      <c r="F224" s="13">
        <v>1964</v>
      </c>
      <c r="G224" s="13">
        <v>1969</v>
      </c>
      <c r="H224" s="1">
        <f>IF(F224="","",SQRT(F224-1828))</f>
        <v>11.661903789690601</v>
      </c>
      <c r="I224" s="1">
        <v>1</v>
      </c>
      <c r="J224" s="1">
        <v>49</v>
      </c>
      <c r="K224" s="1">
        <v>0</v>
      </c>
      <c r="L224" s="1" t="s">
        <v>22</v>
      </c>
      <c r="M224" s="1" t="s">
        <v>22</v>
      </c>
      <c r="N224" s="1">
        <f>IF(L224="Steam",1,IF(L224="Electric",2,IF(L224="Diesel",4,IF(L224="Diesel-Electric",3,""))))</f>
        <v>4</v>
      </c>
      <c r="O224" s="1" t="s">
        <v>23</v>
      </c>
      <c r="P224" s="1">
        <v>40</v>
      </c>
      <c r="Q224" s="1">
        <v>40</v>
      </c>
      <c r="R224" s="1">
        <v>137.5</v>
      </c>
      <c r="S224" s="1">
        <v>650</v>
      </c>
      <c r="T224" s="1">
        <f>IF(L224="Wagon",(SQRT(SQRT(S224/27)))*10,IF(S224="","",SQRT(SQRT(S224/27))))</f>
        <v>2.2150697087510771</v>
      </c>
      <c r="U224" s="13">
        <f>IF(I224="","",(H224*SQRT(I224)*T224-(I224*2)+2)*0.985)</f>
        <v>25.444450883449349</v>
      </c>
      <c r="V224" s="13">
        <f>IF(L224="Wagon",5*SQRT(H224),IF(L224="","",SQRT(Q224*J224*SQRT(S224))/(26)))</f>
        <v>8.5977146434704554</v>
      </c>
      <c r="W224" s="17">
        <f>8/P224</f>
        <v>0.2</v>
      </c>
      <c r="X224" s="27">
        <f>R224/10/J224</f>
        <v>0.28061224489795916</v>
      </c>
    </row>
    <row r="225" spans="1:25" x14ac:dyDescent="0.25">
      <c r="A225" s="19">
        <v>1401</v>
      </c>
      <c r="B225" s="1" t="s">
        <v>147</v>
      </c>
      <c r="C225" s="1" t="s">
        <v>607</v>
      </c>
      <c r="D225" s="1" t="str">
        <f>IF(B225="","zzz",LEFT(B225,2))</f>
        <v>BR</v>
      </c>
      <c r="E225" s="1">
        <v>140</v>
      </c>
      <c r="F225" s="13">
        <v>1980</v>
      </c>
      <c r="G225" s="13">
        <v>1986</v>
      </c>
      <c r="H225" s="1">
        <f>IF(F225="","",SQRT(F225-1828))</f>
        <v>12.328828005937952</v>
      </c>
      <c r="I225" s="1">
        <v>2</v>
      </c>
      <c r="J225" s="1">
        <v>46</v>
      </c>
      <c r="K225" s="1">
        <v>102</v>
      </c>
      <c r="L225" s="1" t="s">
        <v>22</v>
      </c>
      <c r="M225" s="1" t="s">
        <v>22</v>
      </c>
      <c r="N225" s="1">
        <f>IF(L225="Steam",1,IF(L225="Electric",2,IF(L225="Diesel",4,IF(L225="Diesel-Electric",3,""))))</f>
        <v>4</v>
      </c>
      <c r="O225" s="1" t="s">
        <v>842</v>
      </c>
      <c r="P225" s="1">
        <v>75</v>
      </c>
      <c r="Q225" s="1">
        <v>75</v>
      </c>
      <c r="S225" s="1">
        <v>410</v>
      </c>
      <c r="T225" s="1">
        <f>IF(L225="Wagon",(SQRT(SQRT(S225/27)))*10,IF(S225="","",SQRT(SQRT(S225/27))))</f>
        <v>1.9740357937062269</v>
      </c>
      <c r="U225" s="13">
        <f>IF(I225="","",(H225*SQRT(I225)*T225-(I225*2)+2)*0.985)</f>
        <v>31.932212790648336</v>
      </c>
      <c r="V225" s="13">
        <f>IF(L225="Wagon",5*SQRT(H225),IF(L225="","",SQRT(Q225*J225*SQRT(S225))/(26)))</f>
        <v>10.165580029775892</v>
      </c>
      <c r="W225" s="17">
        <f>8/P225</f>
        <v>0.10666666666666667</v>
      </c>
      <c r="X225" s="27">
        <f>R225/10/J225</f>
        <v>0</v>
      </c>
    </row>
    <row r="226" spans="1:25" x14ac:dyDescent="0.25">
      <c r="A226" s="19">
        <v>1410</v>
      </c>
      <c r="B226" s="1" t="s">
        <v>148</v>
      </c>
      <c r="C226" s="1" t="s">
        <v>604</v>
      </c>
      <c r="D226" s="1" t="str">
        <f>IF(B226="","zzz",LEFT(B226,2))</f>
        <v>BR</v>
      </c>
      <c r="E226" s="1">
        <v>141</v>
      </c>
      <c r="F226" s="13">
        <v>1984</v>
      </c>
      <c r="G226" s="13">
        <v>1997</v>
      </c>
      <c r="H226" s="1">
        <f>IF(F226="","",SQRT(F226-1828))</f>
        <v>12.489995996796797</v>
      </c>
      <c r="I226" s="1">
        <v>2</v>
      </c>
      <c r="J226" s="1">
        <v>53</v>
      </c>
      <c r="K226" s="1">
        <v>94</v>
      </c>
      <c r="L226" s="1" t="s">
        <v>22</v>
      </c>
      <c r="M226" s="1" t="s">
        <v>22</v>
      </c>
      <c r="N226" s="1">
        <f>IF(L226="Steam",1,IF(L226="Electric",2,IF(L226="Diesel",4,IF(L226="Diesel-Electric",3,""))))</f>
        <v>4</v>
      </c>
      <c r="O226" s="1" t="s">
        <v>842</v>
      </c>
      <c r="P226" s="1">
        <v>75</v>
      </c>
      <c r="Q226" s="1">
        <v>75</v>
      </c>
      <c r="S226" s="1">
        <v>410</v>
      </c>
      <c r="T226" s="1">
        <f>IF(L226="Wagon",(SQRT(SQRT(S226/27)))*10,IF(S226="","",SQRT(SQRT(S226/27))))</f>
        <v>1.9740357937062269</v>
      </c>
      <c r="U226" s="13">
        <f>IF(I226="","",(H226*SQRT(I226)*T226-(I226*2)+2)*0.985)</f>
        <v>32.37539778102262</v>
      </c>
      <c r="V226" s="13">
        <f>IF(L226="Wagon",5*SQRT(H226),IF(L226="","",SQRT(Q226*J226*SQRT(S226))/(26)))</f>
        <v>10.911668982366754</v>
      </c>
      <c r="W226" s="17">
        <f>8/P226</f>
        <v>0.10666666666666667</v>
      </c>
      <c r="X226" s="27">
        <f>R226/10/J226</f>
        <v>0</v>
      </c>
    </row>
    <row r="227" spans="1:25" x14ac:dyDescent="0.25">
      <c r="A227" s="19">
        <v>1420</v>
      </c>
      <c r="B227" s="1" t="s">
        <v>149</v>
      </c>
      <c r="C227" s="1" t="s">
        <v>605</v>
      </c>
      <c r="D227" s="1" t="str">
        <f>IF(B227="","zzz",LEFT(B227,2))</f>
        <v>BR</v>
      </c>
      <c r="E227" s="1">
        <v>142</v>
      </c>
      <c r="F227" s="13">
        <v>1985</v>
      </c>
      <c r="G227" s="13">
        <v>2020</v>
      </c>
      <c r="H227" s="1">
        <f>IF(F227="","",SQRT(F227-1828))</f>
        <v>12.529964086141668</v>
      </c>
      <c r="I227" s="1">
        <v>2</v>
      </c>
      <c r="J227" s="1">
        <v>43</v>
      </c>
      <c r="K227" s="1">
        <v>102</v>
      </c>
      <c r="L227" s="1" t="s">
        <v>22</v>
      </c>
      <c r="M227" s="1" t="s">
        <v>22</v>
      </c>
      <c r="N227" s="1">
        <f>IF(L227="Steam",1,IF(L227="Electric",2,IF(L227="Diesel",4,IF(L227="Diesel-Electric",3,""))))</f>
        <v>4</v>
      </c>
      <c r="O227" s="1" t="s">
        <v>842</v>
      </c>
      <c r="P227" s="1">
        <v>75</v>
      </c>
      <c r="Q227" s="1">
        <v>75</v>
      </c>
      <c r="S227" s="1">
        <v>400</v>
      </c>
      <c r="T227" s="1">
        <f>IF(L227="Wagon",(SQRT(SQRT(S227/27)))*10,IF(S227="","",SQRT(SQRT(S227/27))))</f>
        <v>1.9618873042551412</v>
      </c>
      <c r="U227" s="13">
        <f>IF(I227="","",(H227*SQRT(I227)*T227-(I227*2)+2)*0.985)</f>
        <v>32.273260630017354</v>
      </c>
      <c r="V227" s="13">
        <f>IF(L227="Wagon",5*SQRT(H227),IF(L227="","",SQRT(Q227*J227*SQRT(S227))/(26)))</f>
        <v>9.7680193070771502</v>
      </c>
      <c r="W227" s="17">
        <f>8/P227</f>
        <v>0.10666666666666667</v>
      </c>
      <c r="X227" s="27">
        <f>R227/10/J227</f>
        <v>0</v>
      </c>
    </row>
    <row r="228" spans="1:25" x14ac:dyDescent="0.25">
      <c r="A228" s="19">
        <v>1421</v>
      </c>
      <c r="B228" s="1" t="s">
        <v>608</v>
      </c>
      <c r="C228" s="1" t="s">
        <v>609</v>
      </c>
      <c r="D228" s="1" t="str">
        <f>IF(B228="","zzz",LEFT(B228,2))</f>
        <v>BR</v>
      </c>
      <c r="E228" s="1">
        <v>142</v>
      </c>
      <c r="F228" s="13">
        <v>1997</v>
      </c>
      <c r="G228" s="13">
        <v>2020</v>
      </c>
      <c r="H228" s="1">
        <f>IF(F228="","",SQRT(F228-1828))</f>
        <v>13</v>
      </c>
      <c r="I228" s="1">
        <v>2</v>
      </c>
      <c r="J228" s="1">
        <v>50</v>
      </c>
      <c r="K228" s="1">
        <v>121</v>
      </c>
      <c r="L228" s="1" t="s">
        <v>22</v>
      </c>
      <c r="M228" s="1" t="s">
        <v>22</v>
      </c>
      <c r="O228" s="1" t="s">
        <v>842</v>
      </c>
      <c r="P228" s="1">
        <v>75</v>
      </c>
      <c r="Q228" s="1">
        <v>75</v>
      </c>
      <c r="S228" s="1">
        <v>450</v>
      </c>
      <c r="T228" s="1">
        <f>IF(L228="Wagon",(SQRT(SQRT(S228/27)))*10,IF(S228="","",SQRT(SQRT(S228/27))))</f>
        <v>2.0205155046766237</v>
      </c>
      <c r="U228" s="13">
        <f>IF(I228="","",(H228*SQRT(I228)*T228-(I228*2)+2)*0.985)</f>
        <v>34.619524702293141</v>
      </c>
      <c r="V228" s="13">
        <f>IF(L228="Wagon",5*SQRT(H228),IF(L228="","",SQRT(Q228*J228*SQRT(S228))/(26)))</f>
        <v>10.847893537749213</v>
      </c>
      <c r="W228" s="17">
        <f>8/P228</f>
        <v>0.10666666666666667</v>
      </c>
      <c r="X228" s="27">
        <f>R228/10/J228</f>
        <v>0</v>
      </c>
    </row>
    <row r="229" spans="1:25" x14ac:dyDescent="0.25">
      <c r="A229" s="19">
        <v>1430</v>
      </c>
      <c r="B229" s="1" t="s">
        <v>150</v>
      </c>
      <c r="C229" s="1" t="s">
        <v>606</v>
      </c>
      <c r="D229" s="1" t="str">
        <f>IF(B229="","zzz",LEFT(B229,2))</f>
        <v>BR</v>
      </c>
      <c r="E229" s="1">
        <v>143</v>
      </c>
      <c r="F229" s="13">
        <v>1985</v>
      </c>
      <c r="G229" s="13">
        <v>2021</v>
      </c>
      <c r="H229" s="1">
        <f>IF(F229="","",SQRT(F229-1828))</f>
        <v>12.529964086141668</v>
      </c>
      <c r="I229" s="1">
        <v>2</v>
      </c>
      <c r="J229" s="1">
        <v>50</v>
      </c>
      <c r="K229" s="1">
        <v>122</v>
      </c>
      <c r="L229" s="1" t="s">
        <v>22</v>
      </c>
      <c r="M229" s="1" t="s">
        <v>22</v>
      </c>
      <c r="N229" s="1">
        <f>IF(L229="Steam",1,IF(L229="Electric",2,IF(L229="Diesel",4,IF(L229="Diesel-Electric",3,""))))</f>
        <v>4</v>
      </c>
      <c r="O229" s="1" t="s">
        <v>842</v>
      </c>
      <c r="P229" s="1">
        <v>75</v>
      </c>
      <c r="Q229" s="1">
        <v>75</v>
      </c>
      <c r="S229" s="1">
        <v>400</v>
      </c>
      <c r="T229" s="1">
        <f>IF(L229="Wagon",(SQRT(SQRT(S229/27)))*10,IF(S229="","",SQRT(SQRT(S229/27))))</f>
        <v>1.9618873042551412</v>
      </c>
      <c r="U229" s="13">
        <f>IF(I229="","",(H229*SQRT(I229)*T229-(I229*2)+2)*0.985)</f>
        <v>32.273260630017354</v>
      </c>
      <c r="V229" s="13">
        <f>IF(L229="Wagon",5*SQRT(H229),IF(L229="","",SQRT(Q229*J229*SQRT(S229))/(26)))</f>
        <v>10.533126105868579</v>
      </c>
      <c r="W229" s="17">
        <f>8/P229</f>
        <v>0.10666666666666667</v>
      </c>
      <c r="X229" s="27">
        <f>R229/10/J229</f>
        <v>0</v>
      </c>
    </row>
    <row r="230" spans="1:25" s="8" customFormat="1" x14ac:dyDescent="0.25">
      <c r="A230" s="19">
        <v>1431</v>
      </c>
      <c r="B230" s="1" t="s">
        <v>610</v>
      </c>
      <c r="C230" s="1" t="s">
        <v>611</v>
      </c>
      <c r="D230" s="1" t="str">
        <f>IF(B230="","zzz",LEFT(B230,2))</f>
        <v>BR</v>
      </c>
      <c r="E230" s="1">
        <v>143</v>
      </c>
      <c r="F230" s="13">
        <v>2001</v>
      </c>
      <c r="G230" s="13">
        <v>2021</v>
      </c>
      <c r="H230" s="1">
        <f>IF(F230="","",SQRT(F230-1828))</f>
        <v>13.152946437965905</v>
      </c>
      <c r="I230" s="1">
        <v>2</v>
      </c>
      <c r="J230" s="1">
        <v>50</v>
      </c>
      <c r="K230" s="1">
        <v>104</v>
      </c>
      <c r="L230" s="1" t="s">
        <v>22</v>
      </c>
      <c r="M230" s="1" t="s">
        <v>22</v>
      </c>
      <c r="N230" s="1"/>
      <c r="O230" s="1" t="s">
        <v>842</v>
      </c>
      <c r="P230" s="1">
        <v>75</v>
      </c>
      <c r="Q230" s="1">
        <v>75</v>
      </c>
      <c r="R230" s="1"/>
      <c r="S230" s="1">
        <v>450</v>
      </c>
      <c r="T230" s="1">
        <f>IF(L230="Wagon",(SQRT(SQRT(S230/27)))*10,IF(S230="","",SQRT(SQRT(S230/27))))</f>
        <v>2.0205155046766237</v>
      </c>
      <c r="U230" s="13">
        <f>IF(I230="","",(H230*SQRT(I230)*T230-(I230*2)+2)*0.985)</f>
        <v>35.050004507683994</v>
      </c>
      <c r="V230" s="13">
        <f>IF(L230="Wagon",5*SQRT(H230),IF(L230="","",SQRT(Q230*J230*SQRT(S230))/(26)))</f>
        <v>10.847893537749213</v>
      </c>
      <c r="W230" s="17">
        <f>8/P230</f>
        <v>0.10666666666666667</v>
      </c>
      <c r="X230" s="27">
        <f>R230/10/J230</f>
        <v>0</v>
      </c>
      <c r="Y230" s="12"/>
    </row>
    <row r="231" spans="1:25" x14ac:dyDescent="0.25">
      <c r="A231" s="19">
        <v>1440</v>
      </c>
      <c r="B231" s="1" t="s">
        <v>151</v>
      </c>
      <c r="D231" s="1" t="str">
        <f>IF(B231="","zzz",LEFT(B231,2))</f>
        <v>BR</v>
      </c>
      <c r="E231" s="1">
        <v>144</v>
      </c>
      <c r="F231" s="13">
        <v>1986</v>
      </c>
      <c r="H231" s="1">
        <f>IF(F231="","",SQRT(F231-1828))</f>
        <v>12.569805089976535</v>
      </c>
      <c r="I231" s="1">
        <v>2</v>
      </c>
      <c r="L231" s="1" t="s">
        <v>22</v>
      </c>
      <c r="M231" s="1" t="s">
        <v>22</v>
      </c>
      <c r="N231" s="1">
        <f>IF(L231="Steam",1,IF(L231="Electric",2,IF(L231="Diesel",4,IF(L231="Diesel-Electric",3,""))))</f>
        <v>4</v>
      </c>
      <c r="P231" s="1" t="s">
        <v>1134</v>
      </c>
      <c r="Q231" s="1" t="s">
        <v>1134</v>
      </c>
      <c r="S231" s="1">
        <v>450</v>
      </c>
      <c r="T231" s="1">
        <f>IF(L231="Wagon",(SQRT(SQRT(S231/27)))*10,IF(S231="","",SQRT(SQRT(S231/27))))</f>
        <v>2.0205155046766237</v>
      </c>
      <c r="U231" s="13">
        <f>IF(I231="","",(H231*SQRT(I231)*T231-(I231*2)+2)*0.985)</f>
        <v>33.408707218669726</v>
      </c>
      <c r="V231" s="13" t="e">
        <f>IF(L231="Wagon",5*SQRT(H231),IF(L231="","",SQRT(Q231*J231*SQRT(S231))/(26)))</f>
        <v>#VALUE!</v>
      </c>
      <c r="W231" s="17" t="e">
        <f>8/P231</f>
        <v>#VALUE!</v>
      </c>
      <c r="X231" s="27" t="e">
        <f>R231/10/J231</f>
        <v>#DIV/0!</v>
      </c>
    </row>
    <row r="232" spans="1:25" s="41" customFormat="1" x14ac:dyDescent="0.25">
      <c r="A232" s="19">
        <v>1441</v>
      </c>
      <c r="B232" s="1" t="s">
        <v>152</v>
      </c>
      <c r="C232" s="1"/>
      <c r="D232" s="1" t="str">
        <f>IF(B232="","zzz",LEFT(B232,2))</f>
        <v>BR</v>
      </c>
      <c r="E232" s="1">
        <v>144</v>
      </c>
      <c r="F232" s="13">
        <v>1986</v>
      </c>
      <c r="G232" s="13"/>
      <c r="H232" s="1">
        <f>IF(F232="","",SQRT(F232-1828))</f>
        <v>12.569805089976535</v>
      </c>
      <c r="I232" s="1">
        <v>3</v>
      </c>
      <c r="J232" s="1"/>
      <c r="K232" s="1"/>
      <c r="L232" s="1" t="s">
        <v>22</v>
      </c>
      <c r="M232" s="1" t="s">
        <v>22</v>
      </c>
      <c r="N232" s="1">
        <f>IF(L232="Steam",1,IF(L232="Electric",2,IF(L232="Diesel",4,IF(L232="Diesel-Electric",3,""))))</f>
        <v>4</v>
      </c>
      <c r="O232" s="1"/>
      <c r="P232" s="1" t="s">
        <v>1134</v>
      </c>
      <c r="Q232" s="1" t="s">
        <v>1134</v>
      </c>
      <c r="R232" s="1"/>
      <c r="S232" s="1">
        <v>450</v>
      </c>
      <c r="T232" s="1">
        <f>IF(L232="Wagon",(SQRT(SQRT(S232/27)))*10,IF(S232="","",SQRT(SQRT(S232/27))))</f>
        <v>2.0205155046766237</v>
      </c>
      <c r="U232" s="13">
        <f>IF(I232="","",(H232*SQRT(I232)*T232-(I232*2)+2)*0.985)</f>
        <v>39.389890222530333</v>
      </c>
      <c r="V232" s="13" t="e">
        <f>IF(L232="Wagon",5*SQRT(H232),IF(L232="","",SQRT(Q232*J232*SQRT(S232))/(26)))</f>
        <v>#VALUE!</v>
      </c>
      <c r="W232" s="17" t="e">
        <f>8/P232</f>
        <v>#VALUE!</v>
      </c>
      <c r="X232" s="27" t="e">
        <f>R232/10/J232</f>
        <v>#DIV/0!</v>
      </c>
      <c r="Y232" s="12"/>
    </row>
    <row r="233" spans="1:25" x14ac:dyDescent="0.25">
      <c r="A233" s="19">
        <v>1500</v>
      </c>
      <c r="B233" s="1" t="s">
        <v>38</v>
      </c>
      <c r="C233" s="1" t="s">
        <v>697</v>
      </c>
      <c r="D233" s="1" t="str">
        <f>IF(B233="","zzz",LEFT(B233,2))</f>
        <v>BR</v>
      </c>
      <c r="E233" s="1">
        <v>15</v>
      </c>
      <c r="F233" s="13">
        <v>1957</v>
      </c>
      <c r="G233" s="13">
        <v>1971</v>
      </c>
      <c r="H233" s="1">
        <f>IF(F233="","",SQRT(F233-1828))</f>
        <v>11.357816691600547</v>
      </c>
      <c r="I233" s="1">
        <v>1</v>
      </c>
      <c r="J233" s="1">
        <v>70</v>
      </c>
      <c r="K233" s="1">
        <v>0</v>
      </c>
      <c r="L233" s="1" t="s">
        <v>22</v>
      </c>
      <c r="M233" s="1" t="s">
        <v>22</v>
      </c>
      <c r="N233" s="1">
        <f>IF(L233="Steam",1,IF(L233="Electric",2,IF(L233="Diesel",4,IF(L233="Diesel-Electric",3,""))))</f>
        <v>4</v>
      </c>
      <c r="O233" s="1" t="s">
        <v>23</v>
      </c>
      <c r="P233" s="1">
        <v>60</v>
      </c>
      <c r="Q233" s="1">
        <v>60</v>
      </c>
      <c r="R233" s="1">
        <v>167</v>
      </c>
      <c r="S233" s="1">
        <v>800</v>
      </c>
      <c r="T233" s="1">
        <f>IF(L233="Wagon",(SQRT(SQRT(S233/27)))*10,IF(S233="","",SQRT(SQRT(S233/27))))</f>
        <v>2.333090341053722</v>
      </c>
      <c r="U233" s="13">
        <f>IF(I233="","",(H233*SQRT(I233)*T233-(I233*2)+2)*0.985)</f>
        <v>26.101330232352499</v>
      </c>
      <c r="V233" s="13">
        <f>IF(L233="Wagon",5*SQRT(H233),IF(L233="","",SQRT(Q233*J233*SQRT(S233))/(26)))</f>
        <v>13.256344871348817</v>
      </c>
      <c r="W233" s="17">
        <f>8/P233</f>
        <v>0.13333333333333333</v>
      </c>
      <c r="X233" s="27">
        <f>R233/10/J233</f>
        <v>0.23857142857142857</v>
      </c>
    </row>
    <row r="234" spans="1:25" x14ac:dyDescent="0.25">
      <c r="A234" s="37">
        <v>1500</v>
      </c>
      <c r="B234" s="38" t="s">
        <v>153</v>
      </c>
      <c r="C234" s="38" t="s">
        <v>698</v>
      </c>
      <c r="D234" s="38" t="str">
        <f>IF(B234="","zzz",LEFT(B234,2))</f>
        <v>BR</v>
      </c>
      <c r="E234" s="38">
        <v>150</v>
      </c>
      <c r="F234" s="44">
        <v>1984</v>
      </c>
      <c r="G234" s="44" t="s">
        <v>31</v>
      </c>
      <c r="H234" s="38">
        <f>IF(F234="","",SQRT(F234-1828))</f>
        <v>12.489995996796797</v>
      </c>
      <c r="I234" s="38">
        <v>3</v>
      </c>
      <c r="J234" s="38">
        <v>107</v>
      </c>
      <c r="K234" s="38">
        <v>231</v>
      </c>
      <c r="L234" s="38" t="s">
        <v>22</v>
      </c>
      <c r="M234" s="38" t="s">
        <v>22</v>
      </c>
      <c r="N234" s="38">
        <f>IF(L234="Steam",1,IF(L234="Electric",2,IF(L234="Diesel",4,IF(L234="Diesel-Electric",3,""))))</f>
        <v>4</v>
      </c>
      <c r="O234" s="38" t="s">
        <v>842</v>
      </c>
      <c r="P234" s="38">
        <v>75</v>
      </c>
      <c r="Q234" s="38">
        <v>75</v>
      </c>
      <c r="R234" s="38"/>
      <c r="S234" s="38">
        <v>858</v>
      </c>
      <c r="T234" s="38">
        <f>IF(L234="Wagon",(SQRT(SQRT(S234/27)))*10,IF(S234="","",SQRT(SQRT(S234/27))))</f>
        <v>2.3742742417622953</v>
      </c>
      <c r="U234" s="44">
        <f>IF(I234="","",(H234*SQRT(I234)*T234-(I234*2)+2)*0.985)</f>
        <v>46.652954047262178</v>
      </c>
      <c r="V234" s="44">
        <f>IF(L234="Wagon",5*SQRT(H234),IF(L234="","",SQRT(Q234*J234*SQRT(S234))/(26)))</f>
        <v>18.647516260672507</v>
      </c>
      <c r="W234" s="39">
        <f>8/P234</f>
        <v>0.10666666666666667</v>
      </c>
      <c r="X234" s="40">
        <f>R234/10/J234</f>
        <v>0</v>
      </c>
    </row>
    <row r="235" spans="1:25" s="24" customFormat="1" x14ac:dyDescent="0.25">
      <c r="A235" s="37">
        <v>1501</v>
      </c>
      <c r="B235" s="38" t="s">
        <v>154</v>
      </c>
      <c r="C235" s="38" t="s">
        <v>699</v>
      </c>
      <c r="D235" s="38" t="str">
        <f>IF(B235="","zzz",LEFT(B235,2))</f>
        <v>BR</v>
      </c>
      <c r="E235" s="38">
        <v>150</v>
      </c>
      <c r="F235" s="44">
        <v>1985</v>
      </c>
      <c r="G235" s="44" t="s">
        <v>31</v>
      </c>
      <c r="H235" s="38">
        <f>IF(F235="","",SQRT(F235-1828))</f>
        <v>12.529964086141668</v>
      </c>
      <c r="I235" s="38">
        <v>2</v>
      </c>
      <c r="J235" s="38">
        <v>72</v>
      </c>
      <c r="K235" s="38">
        <v>147</v>
      </c>
      <c r="L235" s="38" t="s">
        <v>22</v>
      </c>
      <c r="M235" s="38" t="s">
        <v>22</v>
      </c>
      <c r="N235" s="38">
        <f>IF(L235="Steam",1,IF(L235="Electric",2,IF(L235="Diesel",4,IF(L235="Diesel-Electric",3,""))))</f>
        <v>4</v>
      </c>
      <c r="O235" s="38" t="s">
        <v>842</v>
      </c>
      <c r="P235" s="38">
        <v>75</v>
      </c>
      <c r="Q235" s="38">
        <v>75</v>
      </c>
      <c r="R235" s="38"/>
      <c r="S235" s="38">
        <v>572</v>
      </c>
      <c r="T235" s="38">
        <f>IF(L235="Wagon",(SQRT(SQRT(S235/27)))*10,IF(S235="","",SQRT(SQRT(S235/27))))</f>
        <v>2.1453989619756548</v>
      </c>
      <c r="U235" s="44">
        <f>IF(I235="","",(H235*SQRT(I235)*T235-(I235*2)+2)*0.985)</f>
        <v>35.476317966868777</v>
      </c>
      <c r="V235" s="44">
        <f>IF(L235="Wagon",5*SQRT(H235),IF(L235="","",SQRT(Q235*J235*SQRT(S235))/(26)))</f>
        <v>13.822052529649465</v>
      </c>
      <c r="W235" s="39">
        <f>8/P235</f>
        <v>0.10666666666666667</v>
      </c>
      <c r="X235" s="40">
        <f>R235/10/J235</f>
        <v>0</v>
      </c>
      <c r="Y235" s="12"/>
    </row>
    <row r="236" spans="1:25" x14ac:dyDescent="0.25">
      <c r="A236" s="37">
        <v>1502</v>
      </c>
      <c r="B236" s="38" t="s">
        <v>155</v>
      </c>
      <c r="C236" s="38" t="s">
        <v>700</v>
      </c>
      <c r="D236" s="38" t="str">
        <f>IF(B236="","zzz",LEFT(B236,2))</f>
        <v>BR</v>
      </c>
      <c r="E236" s="38">
        <v>150</v>
      </c>
      <c r="F236" s="44">
        <v>1986</v>
      </c>
      <c r="G236" s="44" t="s">
        <v>31</v>
      </c>
      <c r="H236" s="38">
        <f>IF(F236="","",SQRT(F236-1828))</f>
        <v>12.569805089976535</v>
      </c>
      <c r="I236" s="38">
        <v>2</v>
      </c>
      <c r="J236" s="38">
        <v>72</v>
      </c>
      <c r="K236" s="38">
        <v>147</v>
      </c>
      <c r="L236" s="38" t="s">
        <v>22</v>
      </c>
      <c r="M236" s="38" t="s">
        <v>22</v>
      </c>
      <c r="N236" s="38">
        <f>IF(L236="Steam",1,IF(L236="Electric",2,IF(L236="Diesel",4,IF(L236="Diesel-Electric",3,""))))</f>
        <v>4</v>
      </c>
      <c r="O236" s="38" t="s">
        <v>842</v>
      </c>
      <c r="P236" s="38">
        <v>75</v>
      </c>
      <c r="Q236" s="38">
        <v>75</v>
      </c>
      <c r="R236" s="38"/>
      <c r="S236" s="38">
        <v>572</v>
      </c>
      <c r="T236" s="38">
        <f>IF(L236="Wagon",(SQRT(SQRT(S236/27)))*10,IF(S236="","",SQRT(SQRT(S236/27))))</f>
        <v>2.1453989619756548</v>
      </c>
      <c r="U236" s="44">
        <f>IF(I236="","",(H236*SQRT(I236)*T236-(I236*2)+2)*0.985)</f>
        <v>35.595384461190953</v>
      </c>
      <c r="V236" s="44">
        <f>IF(L236="Wagon",5*SQRT(H236),IF(L236="","",SQRT(Q236*J236*SQRT(S236))/(26)))</f>
        <v>13.822052529649465</v>
      </c>
      <c r="W236" s="39">
        <f>8/P236</f>
        <v>0.10666666666666667</v>
      </c>
      <c r="X236" s="40">
        <f>R236/10/J236</f>
        <v>0</v>
      </c>
    </row>
    <row r="237" spans="1:25" x14ac:dyDescent="0.25">
      <c r="A237" s="19">
        <v>1510</v>
      </c>
      <c r="B237" s="1" t="s">
        <v>156</v>
      </c>
      <c r="C237" s="1" t="s">
        <v>701</v>
      </c>
      <c r="D237" s="1" t="str">
        <f>IF(B237="","zzz",LEFT(B237,2))</f>
        <v>BR</v>
      </c>
      <c r="E237" s="1">
        <v>151</v>
      </c>
      <c r="F237" s="13">
        <v>1985</v>
      </c>
      <c r="G237" s="13" t="s">
        <v>31</v>
      </c>
      <c r="H237" s="1">
        <f>IF(F237="","",SQRT(F237-1828))</f>
        <v>12.529964086141668</v>
      </c>
      <c r="I237" s="1">
        <v>3</v>
      </c>
      <c r="J237" s="1">
        <v>97</v>
      </c>
      <c r="K237" s="1">
        <v>232</v>
      </c>
      <c r="L237" s="6" t="s">
        <v>22</v>
      </c>
      <c r="M237" s="6" t="s">
        <v>22</v>
      </c>
      <c r="N237" s="1">
        <f>IF(L237="Steam",1,IF(L237="Electric",2,IF(L237="Diesel",4,IF(L237="Diesel-Electric",3,""))))</f>
        <v>4</v>
      </c>
      <c r="O237" s="1" t="s">
        <v>842</v>
      </c>
      <c r="P237" s="1">
        <v>75</v>
      </c>
      <c r="Q237" s="1">
        <v>75</v>
      </c>
      <c r="S237" s="1">
        <v>855</v>
      </c>
      <c r="T237" s="1">
        <f>IF(L237="Wagon",(SQRT(SQRT(S237/27)))*10,IF(S237="","",SQRT(SQRT(S237/27))))</f>
        <v>2.3721961003912337</v>
      </c>
      <c r="U237" s="13">
        <f>IF(I237="","",(H237*SQRT(I237)*T237-(I237*2)+2)*0.985)</f>
        <v>46.770427493407219</v>
      </c>
      <c r="V237" s="13">
        <f>IF(L237="Wagon",5*SQRT(H237),IF(L237="","",SQRT(Q237*J237*SQRT(S237))/(26)))</f>
        <v>17.739226523611435</v>
      </c>
      <c r="W237" s="17">
        <f>8/P237</f>
        <v>0.10666666666666667</v>
      </c>
      <c r="X237" s="27">
        <f>R237/10/J237</f>
        <v>0</v>
      </c>
    </row>
    <row r="238" spans="1:25" x14ac:dyDescent="0.25">
      <c r="A238" s="22">
        <v>1530</v>
      </c>
      <c r="B238" s="9" t="s">
        <v>157</v>
      </c>
      <c r="C238" s="9" t="s">
        <v>702</v>
      </c>
      <c r="D238" s="9" t="str">
        <f>IF(B238="","zzz",LEFT(B238,2))</f>
        <v>BR</v>
      </c>
      <c r="E238" s="9">
        <v>153</v>
      </c>
      <c r="F238" s="23">
        <v>1987</v>
      </c>
      <c r="G238" s="23" t="s">
        <v>31</v>
      </c>
      <c r="H238" s="9">
        <f>IF(F238="","",SQRT(F238-1828))</f>
        <v>12.609520212918492</v>
      </c>
      <c r="I238" s="9">
        <v>1</v>
      </c>
      <c r="J238" s="9">
        <v>41</v>
      </c>
      <c r="K238" s="9">
        <v>72</v>
      </c>
      <c r="L238" s="9" t="s">
        <v>22</v>
      </c>
      <c r="M238" s="9" t="s">
        <v>22</v>
      </c>
      <c r="N238" s="9">
        <f>IF(L238="Steam",1,IF(L238="Electric",2,IF(L238="Diesel",4,IF(L238="Diesel-Electric",3,""))))</f>
        <v>4</v>
      </c>
      <c r="O238" s="9" t="s">
        <v>842</v>
      </c>
      <c r="P238" s="9">
        <v>75</v>
      </c>
      <c r="Q238" s="9">
        <v>75</v>
      </c>
      <c r="R238" s="9">
        <v>21</v>
      </c>
      <c r="S238" s="9">
        <v>285</v>
      </c>
      <c r="T238" s="9">
        <f>IF(L238="Wagon",(SQRT(SQRT(S238/27)))*10,IF(S238="","",SQRT(SQRT(S238/27))))</f>
        <v>1.8024792504408074</v>
      </c>
      <c r="U238" s="23">
        <f>IF(I238="","",(H238*SQRT(I238)*T238-(I238*2)+2)*0.985)</f>
        <v>22.387472563672539</v>
      </c>
      <c r="V238" s="23">
        <f>IF(L238="Wagon",5*SQRT(H238),IF(L238="","",SQRT(Q238*J238*SQRT(S238))/(26)))</f>
        <v>8.7631536613608443</v>
      </c>
      <c r="W238" s="25">
        <f>8/P238</f>
        <v>0.10666666666666667</v>
      </c>
      <c r="X238" s="29">
        <f>R238/10/J238</f>
        <v>5.1219512195121955E-2</v>
      </c>
    </row>
    <row r="239" spans="1:25" x14ac:dyDescent="0.25">
      <c r="A239" s="19">
        <v>1550</v>
      </c>
      <c r="B239" s="1" t="s">
        <v>158</v>
      </c>
      <c r="C239" s="1" t="s">
        <v>703</v>
      </c>
      <c r="D239" s="1" t="str">
        <f>IF(B239="","zzz",LEFT(B239,2))</f>
        <v>BR</v>
      </c>
      <c r="E239" s="1">
        <v>155</v>
      </c>
      <c r="F239" s="13">
        <v>1987</v>
      </c>
      <c r="G239" s="13" t="s">
        <v>31</v>
      </c>
      <c r="H239" s="1">
        <f>IF(F239="","",SQRT(F239-1828))</f>
        <v>12.609520212918492</v>
      </c>
      <c r="I239" s="1">
        <v>2</v>
      </c>
      <c r="J239" s="1">
        <v>78</v>
      </c>
      <c r="K239" s="1">
        <v>160</v>
      </c>
      <c r="L239" s="6" t="s">
        <v>22</v>
      </c>
      <c r="M239" s="6" t="s">
        <v>22</v>
      </c>
      <c r="N239" s="1">
        <f>IF(L239="Steam",1,IF(L239="Electric",2,IF(L239="Diesel",4,IF(L239="Diesel-Electric",3,""))))</f>
        <v>4</v>
      </c>
      <c r="O239" s="1" t="s">
        <v>842</v>
      </c>
      <c r="P239" s="1">
        <v>75</v>
      </c>
      <c r="Q239" s="1">
        <v>75</v>
      </c>
      <c r="S239" s="1">
        <v>570</v>
      </c>
      <c r="T239" s="1">
        <f>IF(L239="Wagon",(SQRT(SQRT(S239/27)))*10,IF(S239="","",SQRT(SQRT(S239/27))))</f>
        <v>2.1435211492689796</v>
      </c>
      <c r="U239" s="13">
        <f>IF(I239="","",(H239*SQRT(I239)*T239-(I239*2)+2)*0.985)</f>
        <v>35.681090850766253</v>
      </c>
      <c r="V239" s="13">
        <f>IF(L239="Wagon",5*SQRT(H239),IF(L239="","",SQRT(Q239*J239*SQRT(S239))/(26)))</f>
        <v>14.373856307467756</v>
      </c>
      <c r="W239" s="17">
        <f>8/P239</f>
        <v>0.10666666666666667</v>
      </c>
      <c r="X239" s="27">
        <f>R239/10/J239</f>
        <v>0</v>
      </c>
    </row>
    <row r="240" spans="1:25" x14ac:dyDescent="0.25">
      <c r="A240" s="19">
        <v>1560</v>
      </c>
      <c r="B240" s="1" t="s">
        <v>159</v>
      </c>
      <c r="C240" s="1" t="s">
        <v>704</v>
      </c>
      <c r="D240" s="1" t="str">
        <f>IF(B240="","zzz",LEFT(B240,2))</f>
        <v>BR</v>
      </c>
      <c r="E240" s="1">
        <v>156</v>
      </c>
      <c r="F240" s="13">
        <v>1987</v>
      </c>
      <c r="G240" s="13" t="s">
        <v>31</v>
      </c>
      <c r="H240" s="1">
        <f>IF(F240="","",SQRT(F240-1828))</f>
        <v>12.609520212918492</v>
      </c>
      <c r="I240" s="1">
        <v>2</v>
      </c>
      <c r="J240" s="1">
        <v>76</v>
      </c>
      <c r="K240" s="1">
        <v>163</v>
      </c>
      <c r="L240" s="6" t="s">
        <v>22</v>
      </c>
      <c r="M240" s="6" t="s">
        <v>22</v>
      </c>
      <c r="N240" s="1">
        <f>IF(L240="Steam",1,IF(L240="Electric",2,IF(L240="Diesel",4,IF(L240="Diesel-Electric",3,""))))</f>
        <v>4</v>
      </c>
      <c r="O240" s="1" t="s">
        <v>842</v>
      </c>
      <c r="P240" s="1">
        <v>75</v>
      </c>
      <c r="Q240" s="1">
        <v>75</v>
      </c>
      <c r="S240" s="1">
        <v>570</v>
      </c>
      <c r="T240" s="1">
        <f>IF(L240="Wagon",(SQRT(SQRT(S240/27)))*10,IF(S240="","",SQRT(SQRT(S240/27))))</f>
        <v>2.1435211492689796</v>
      </c>
      <c r="U240" s="13">
        <f>IF(I240="","",(H240*SQRT(I240)*T240-(I240*2)+2)*0.985)</f>
        <v>35.681090850766253</v>
      </c>
      <c r="V240" s="13">
        <f>IF(L240="Wagon",5*SQRT(H240),IF(L240="","",SQRT(Q240*J240*SQRT(S240))/(26)))</f>
        <v>14.188379423202749</v>
      </c>
      <c r="W240" s="17">
        <f>8/P240</f>
        <v>0.10666666666666667</v>
      </c>
      <c r="X240" s="27">
        <f>R240/10/J240</f>
        <v>0</v>
      </c>
    </row>
    <row r="241" spans="1:25" x14ac:dyDescent="0.25">
      <c r="A241" s="37">
        <v>1580</v>
      </c>
      <c r="B241" s="38" t="s">
        <v>160</v>
      </c>
      <c r="C241" s="38" t="s">
        <v>705</v>
      </c>
      <c r="D241" s="38" t="str">
        <f>IF(B241="","zzz",LEFT(B241,2))</f>
        <v>BR</v>
      </c>
      <c r="E241" s="38">
        <v>158</v>
      </c>
      <c r="F241" s="44">
        <v>1989</v>
      </c>
      <c r="G241" s="44" t="s">
        <v>31</v>
      </c>
      <c r="H241" s="38">
        <f>IF(F241="","",SQRT(F241-1828))</f>
        <v>12.68857754044952</v>
      </c>
      <c r="I241" s="38">
        <v>2</v>
      </c>
      <c r="J241" s="38">
        <v>76</v>
      </c>
      <c r="K241" s="38">
        <v>138</v>
      </c>
      <c r="L241" s="38" t="s">
        <v>22</v>
      </c>
      <c r="M241" s="38" t="s">
        <v>22</v>
      </c>
      <c r="N241" s="38">
        <f>IF(L241="Steam",1,IF(L241="Electric",2,IF(L241="Diesel",4,IF(L241="Diesel-Electric",3,""))))</f>
        <v>4</v>
      </c>
      <c r="O241" s="38" t="s">
        <v>842</v>
      </c>
      <c r="P241" s="38">
        <v>86</v>
      </c>
      <c r="Q241" s="38">
        <v>86</v>
      </c>
      <c r="R241" s="38"/>
      <c r="S241" s="38">
        <v>700</v>
      </c>
      <c r="T241" s="38">
        <f>IF(L241="Wagon",(SQRT(SQRT(S241/27)))*10,IF(S241="","",SQRT(SQRT(S241/27))))</f>
        <v>2.2564908092374663</v>
      </c>
      <c r="U241" s="44">
        <f>IF(I241="","",(H241*SQRT(I241)*T241-(I241*2)+2)*0.985)</f>
        <v>37.913910710009468</v>
      </c>
      <c r="V241" s="44">
        <f>IF(L241="Wagon",5*SQRT(H241),IF(L241="","",SQRT(Q241*J241*SQRT(S241))/(26)))</f>
        <v>15.994003392321208</v>
      </c>
      <c r="W241" s="39">
        <f>8/P241</f>
        <v>9.3023255813953487E-2</v>
      </c>
      <c r="X241" s="40">
        <f>R241/10/J241</f>
        <v>0</v>
      </c>
    </row>
    <row r="242" spans="1:25" x14ac:dyDescent="0.25">
      <c r="A242" s="37">
        <v>1581</v>
      </c>
      <c r="B242" s="38" t="s">
        <v>161</v>
      </c>
      <c r="C242" s="38" t="s">
        <v>1358</v>
      </c>
      <c r="D242" s="38" t="str">
        <f>IF(B242="","zzz",LEFT(B242,2))</f>
        <v>BR</v>
      </c>
      <c r="E242" s="38">
        <v>158</v>
      </c>
      <c r="F242" s="44">
        <v>1989</v>
      </c>
      <c r="G242" s="44" t="s">
        <v>31</v>
      </c>
      <c r="H242" s="38">
        <f>IF(F242="","",SQRT(F242-1828))</f>
        <v>12.68857754044952</v>
      </c>
      <c r="I242" s="38">
        <v>3</v>
      </c>
      <c r="J242" s="38">
        <v>113</v>
      </c>
      <c r="K242" s="38">
        <v>207</v>
      </c>
      <c r="L242" s="38" t="s">
        <v>22</v>
      </c>
      <c r="M242" s="38" t="s">
        <v>22</v>
      </c>
      <c r="N242" s="38">
        <f>IF(L242="Steam",1,IF(L242="Electric",2,IF(L242="Diesel",4,IF(L242="Diesel-Electric",3,""))))</f>
        <v>4</v>
      </c>
      <c r="O242" s="38" t="s">
        <v>842</v>
      </c>
      <c r="P242" s="38">
        <v>86</v>
      </c>
      <c r="Q242" s="38">
        <v>86</v>
      </c>
      <c r="R242" s="38"/>
      <c r="S242" s="38">
        <v>1050</v>
      </c>
      <c r="T242" s="38">
        <f>IF(L242="Wagon",(SQRT(SQRT(S242/27)))*10,IF(S242="","",SQRT(SQRT(S242/27))))</f>
        <v>2.4972175805530514</v>
      </c>
      <c r="U242" s="44">
        <f>IF(I242="","",(H242*SQRT(I242)*T242-(I242*2)+2)*0.985)</f>
        <v>50.118772444041042</v>
      </c>
      <c r="V242" s="44">
        <f>IF(L242="Wagon",5*SQRT(H242),IF(L242="","",SQRT(Q242*J242*SQRT(S242))/(26)))</f>
        <v>21.583030485415517</v>
      </c>
      <c r="W242" s="39">
        <f>8/P242</f>
        <v>9.3023255813953487E-2</v>
      </c>
      <c r="X242" s="40">
        <f>R242/10/J242</f>
        <v>0</v>
      </c>
    </row>
    <row r="243" spans="1:25" x14ac:dyDescent="0.25">
      <c r="A243" s="19">
        <v>1590</v>
      </c>
      <c r="B243" s="1" t="s">
        <v>162</v>
      </c>
      <c r="C243" s="1" t="s">
        <v>679</v>
      </c>
      <c r="D243" s="1" t="str">
        <f>IF(B243="","zzz",LEFT(B243,2))</f>
        <v>BR</v>
      </c>
      <c r="E243" s="1">
        <v>159</v>
      </c>
      <c r="F243" s="13">
        <v>1993</v>
      </c>
      <c r="G243" s="13" t="s">
        <v>31</v>
      </c>
      <c r="H243" s="1">
        <f>IF(F243="","",SQRT(F243-1828))</f>
        <v>12.845232578665129</v>
      </c>
      <c r="I243" s="1">
        <v>3</v>
      </c>
      <c r="J243" s="1">
        <v>113</v>
      </c>
      <c r="K243" s="1">
        <v>194</v>
      </c>
      <c r="L243" s="6" t="s">
        <v>22</v>
      </c>
      <c r="M243" s="6" t="s">
        <v>22</v>
      </c>
      <c r="N243" s="1">
        <f>IF(L243="Steam",1,IF(L243="Electric",2,IF(L243="Diesel",4,IF(L243="Diesel-Electric",3,""))))</f>
        <v>4</v>
      </c>
      <c r="O243" s="1" t="s">
        <v>842</v>
      </c>
      <c r="P243" s="1">
        <v>90</v>
      </c>
      <c r="Q243" s="1">
        <v>90</v>
      </c>
      <c r="S243" s="1">
        <v>1200</v>
      </c>
      <c r="T243" s="1">
        <f>IF(L243="Wagon",(SQRT(SQRT(S243/27)))*10,IF(S243="","",SQRT(SQRT(S243/27))))</f>
        <v>2.5819888974716112</v>
      </c>
      <c r="U243" s="13">
        <f>IF(I243="","",(H243*SQRT(I243)*T243-(I243*2)+2)*0.985)</f>
        <v>52.643942068399582</v>
      </c>
      <c r="V243" s="13">
        <f>IF(L243="Wagon",5*SQRT(H243),IF(L243="","",SQRT(Q243*J243*SQRT(S243))/(26)))</f>
        <v>22.828766183757008</v>
      </c>
      <c r="W243" s="17">
        <f>8/P243</f>
        <v>8.8888888888888892E-2</v>
      </c>
      <c r="X243" s="27">
        <f>R243/10/J243</f>
        <v>0</v>
      </c>
    </row>
    <row r="244" spans="1:25" x14ac:dyDescent="0.25">
      <c r="A244" s="19">
        <v>1600</v>
      </c>
      <c r="B244" s="1" t="s">
        <v>39</v>
      </c>
      <c r="C244" s="1" t="s">
        <v>706</v>
      </c>
      <c r="D244" s="1" t="str">
        <f>IF(B244="","zzz",LEFT(B244,2))</f>
        <v>BR</v>
      </c>
      <c r="E244" s="1">
        <v>16</v>
      </c>
      <c r="F244" s="13">
        <v>1958</v>
      </c>
      <c r="G244" s="13">
        <v>1968</v>
      </c>
      <c r="H244" s="1">
        <f>IF(F244="","",SQRT(F244-1828))</f>
        <v>11.401754250991379</v>
      </c>
      <c r="I244" s="1">
        <v>1</v>
      </c>
      <c r="J244" s="1">
        <v>69</v>
      </c>
      <c r="K244" s="1">
        <v>0</v>
      </c>
      <c r="L244" s="1" t="s">
        <v>22</v>
      </c>
      <c r="M244" s="1" t="s">
        <v>22</v>
      </c>
      <c r="N244" s="1">
        <f>IF(L244="Steam",1,IF(L244="Electric",2,IF(L244="Diesel",4,IF(L244="Diesel-Electric",3,""))))</f>
        <v>4</v>
      </c>
      <c r="O244" s="1" t="s">
        <v>23</v>
      </c>
      <c r="P244" s="1">
        <v>60</v>
      </c>
      <c r="Q244" s="1">
        <v>60</v>
      </c>
      <c r="R244" s="1">
        <v>186.8</v>
      </c>
      <c r="S244" s="1">
        <v>800</v>
      </c>
      <c r="T244" s="1">
        <f>IF(L244="Wagon",(SQRT(SQRT(S244/27)))*10,IF(S244="","",SQRT(SQRT(S244/27))))</f>
        <v>2.333090341053722</v>
      </c>
      <c r="U244" s="13">
        <f>IF(I244="","",(H244*SQRT(I244)*T244-(I244*2)+2)*0.985)</f>
        <v>26.20230287334536</v>
      </c>
      <c r="V244" s="13">
        <f>IF(L244="Wagon",5*SQRT(H244),IF(L244="","",SQRT(Q244*J244*SQRT(S244))/(26)))</f>
        <v>13.161316084333443</v>
      </c>
      <c r="W244" s="17">
        <f>8/P244</f>
        <v>0.13333333333333333</v>
      </c>
      <c r="X244" s="27">
        <f>R244/10/J244</f>
        <v>0.2707246376811594</v>
      </c>
    </row>
    <row r="245" spans="1:25" x14ac:dyDescent="0.25">
      <c r="A245" s="19">
        <v>1650</v>
      </c>
      <c r="B245" s="1" t="s">
        <v>163</v>
      </c>
      <c r="C245" s="1" t="s">
        <v>1213</v>
      </c>
      <c r="D245" s="1" t="str">
        <f>IF(B245="","zzz",LEFT(B245,2))</f>
        <v>BR</v>
      </c>
      <c r="E245" s="1">
        <v>165</v>
      </c>
      <c r="F245" s="13">
        <v>1990</v>
      </c>
      <c r="G245" s="13" t="s">
        <v>31</v>
      </c>
      <c r="H245" s="1">
        <f>IF(F245="","",SQRT(F245-1828))</f>
        <v>12.727922061357855</v>
      </c>
      <c r="I245" s="1">
        <v>2</v>
      </c>
      <c r="J245" s="1">
        <v>80</v>
      </c>
      <c r="K245" s="1">
        <v>183</v>
      </c>
      <c r="L245" s="1" t="s">
        <v>22</v>
      </c>
      <c r="M245" s="1" t="s">
        <v>22</v>
      </c>
      <c r="N245" s="1">
        <f>IF(L245="Steam",1,IF(L245="Electric",2,IF(L245="Diesel",4,IF(L245="Diesel-Electric",3,""))))</f>
        <v>4</v>
      </c>
      <c r="P245" s="1">
        <v>90</v>
      </c>
      <c r="Q245" s="1">
        <v>90</v>
      </c>
      <c r="S245" s="1">
        <v>700</v>
      </c>
      <c r="T245" s="1">
        <f>IF(L245="Wagon",(SQRT(SQRT(S245/27)))*10,IF(S245="","",SQRT(SQRT(S245/27))))</f>
        <v>2.2564908092374663</v>
      </c>
      <c r="U245" s="13">
        <f>IF(I245="","",(H245*SQRT(I245)*T245-(I245*2)+2)*0.985)</f>
        <v>38.037582047780276</v>
      </c>
      <c r="V245" s="13">
        <f>IF(L245="Wagon",5*SQRT(H245),IF(L245="","",SQRT(Q245*J245*SQRT(S245))/(26)))</f>
        <v>16.786780442603675</v>
      </c>
      <c r="W245" s="17">
        <f>8/P245</f>
        <v>8.8888888888888892E-2</v>
      </c>
      <c r="X245" s="27">
        <f>R245/10/J245</f>
        <v>0</v>
      </c>
    </row>
    <row r="246" spans="1:25" x14ac:dyDescent="0.25">
      <c r="A246" s="19">
        <v>1651</v>
      </c>
      <c r="B246" s="1" t="s">
        <v>164</v>
      </c>
      <c r="C246" s="1" t="s">
        <v>1214</v>
      </c>
      <c r="D246" s="1" t="str">
        <f>IF(B246="","zzz",LEFT(B246,2))</f>
        <v>BR</v>
      </c>
      <c r="E246" s="1">
        <v>165</v>
      </c>
      <c r="F246" s="13">
        <v>1990</v>
      </c>
      <c r="G246" s="13" t="s">
        <v>31</v>
      </c>
      <c r="H246" s="1">
        <f>IF(F246="","",SQRT(F246-1828))</f>
        <v>12.727922061357855</v>
      </c>
      <c r="I246" s="1">
        <v>3</v>
      </c>
      <c r="J246" s="1">
        <v>112</v>
      </c>
      <c r="K246" s="1">
        <v>289</v>
      </c>
      <c r="L246" s="1" t="s">
        <v>22</v>
      </c>
      <c r="M246" s="1" t="s">
        <v>22</v>
      </c>
      <c r="N246" s="1">
        <f>IF(L246="Steam",1,IF(L246="Electric",2,IF(L246="Diesel",4,IF(L246="Diesel-Electric",3,""))))</f>
        <v>4</v>
      </c>
      <c r="P246" s="1">
        <v>90</v>
      </c>
      <c r="Q246" s="1">
        <v>90</v>
      </c>
      <c r="S246" s="1">
        <v>1050</v>
      </c>
      <c r="T246" s="1">
        <f>IF(L246="Wagon",(SQRT(SQRT(S246/27)))*10,IF(S246="","",SQRT(SQRT(S246/27))))</f>
        <v>2.4972175805530514</v>
      </c>
      <c r="U246" s="13">
        <f>IF(I246="","",(H246*SQRT(I246)*T246-(I246*2)+2)*0.985)</f>
        <v>50.286396946939277</v>
      </c>
      <c r="V246" s="13">
        <f>IF(L246="Wagon",5*SQRT(H246),IF(L246="","",SQRT(Q246*J246*SQRT(S246))/(26)))</f>
        <v>21.981343999476188</v>
      </c>
      <c r="W246" s="17">
        <f>8/P246</f>
        <v>8.8888888888888892E-2</v>
      </c>
      <c r="X246" s="27">
        <f>R246/10/J246</f>
        <v>0</v>
      </c>
    </row>
    <row r="247" spans="1:25" s="41" customFormat="1" x14ac:dyDescent="0.25">
      <c r="A247" s="19">
        <v>1660</v>
      </c>
      <c r="B247" s="1" t="s">
        <v>165</v>
      </c>
      <c r="C247" s="1" t="s">
        <v>1215</v>
      </c>
      <c r="D247" s="1" t="str">
        <f>IF(B247="","zzz",LEFT(B247,2))</f>
        <v>BR</v>
      </c>
      <c r="E247" s="1">
        <v>166</v>
      </c>
      <c r="F247" s="13">
        <v>1992</v>
      </c>
      <c r="G247" s="13" t="s">
        <v>31</v>
      </c>
      <c r="H247" s="1">
        <f>IF(F247="","",SQRT(F247-1828))</f>
        <v>12.806248474865697</v>
      </c>
      <c r="I247" s="1">
        <v>3</v>
      </c>
      <c r="J247" s="1">
        <v>118</v>
      </c>
      <c r="K247" s="1">
        <v>259</v>
      </c>
      <c r="L247" s="1" t="s">
        <v>22</v>
      </c>
      <c r="M247" s="1" t="s">
        <v>22</v>
      </c>
      <c r="N247" s="1">
        <f>IF(L247="Steam",1,IF(L247="Electric",2,IF(L247="Diesel",4,IF(L247="Diesel-Electric",3,""))))</f>
        <v>4</v>
      </c>
      <c r="O247" s="1"/>
      <c r="P247" s="1">
        <v>90</v>
      </c>
      <c r="Q247" s="1">
        <v>90</v>
      </c>
      <c r="R247" s="1"/>
      <c r="S247" s="1">
        <v>1050</v>
      </c>
      <c r="T247" s="1">
        <f>IF(L247="Wagon",(SQRT(SQRT(S247/27)))*10,IF(S247="","",SQRT(SQRT(S247/27))))</f>
        <v>2.4972175805530514</v>
      </c>
      <c r="U247" s="13">
        <f>IF(I247="","",(H247*SQRT(I247)*T247-(I247*2)+2)*0.985)</f>
        <v>50.620101000894891</v>
      </c>
      <c r="V247" s="13">
        <f>IF(L247="Wagon",5*SQRT(H247),IF(L247="","",SQRT(Q247*J247*SQRT(S247))/(26)))</f>
        <v>22.562448875041074</v>
      </c>
      <c r="W247" s="17">
        <f>8/P247</f>
        <v>8.8888888888888892E-2</v>
      </c>
      <c r="X247" s="27">
        <f>R247/10/J247</f>
        <v>0</v>
      </c>
      <c r="Y247" s="12"/>
    </row>
    <row r="248" spans="1:25" x14ac:dyDescent="0.25">
      <c r="A248" s="19">
        <v>1680</v>
      </c>
      <c r="B248" s="1" t="s">
        <v>166</v>
      </c>
      <c r="C248" s="1" t="s">
        <v>1242</v>
      </c>
      <c r="D248" s="1" t="str">
        <f>IF(B248="","zzz",LEFT(B248,2))</f>
        <v>BR</v>
      </c>
      <c r="E248" s="1">
        <v>168</v>
      </c>
      <c r="F248" s="13">
        <v>1998</v>
      </c>
      <c r="G248" s="13" t="s">
        <v>31</v>
      </c>
      <c r="H248" s="1">
        <f>IF(F248="","",SQRT(F248-1828))</f>
        <v>13.038404810405298</v>
      </c>
      <c r="I248" s="1">
        <v>4</v>
      </c>
      <c r="L248" s="1" t="s">
        <v>22</v>
      </c>
      <c r="M248" s="1" t="s">
        <v>22</v>
      </c>
      <c r="N248" s="1">
        <f>IF(L248="Steam",1,IF(L248="Electric",2,IF(L248="Diesel",4,IF(L248="Diesel-Electric",3,""))))</f>
        <v>4</v>
      </c>
      <c r="P248" s="1" t="s">
        <v>1134</v>
      </c>
      <c r="Q248" s="1" t="s">
        <v>1134</v>
      </c>
      <c r="T248" s="1" t="str">
        <f>IF(L248="Wagon",(SQRT(SQRT(S248/27)))*10,IF(S248="","",SQRT(SQRT(S248/27))))</f>
        <v/>
      </c>
      <c r="U248" s="13" t="e">
        <f>IF(I248="","",(H248*SQRT(I248)*T248-(I248*2)+2)*0.985)</f>
        <v>#VALUE!</v>
      </c>
      <c r="V248" s="13" t="e">
        <f>IF(L248="Wagon",5*SQRT(H248),IF(L248="","",SQRT(Q248*J248*SQRT(S248))/(26)))</f>
        <v>#VALUE!</v>
      </c>
      <c r="W248" s="17" t="e">
        <f>8/P248</f>
        <v>#VALUE!</v>
      </c>
      <c r="X248" s="27" t="e">
        <f>R248/10/J248</f>
        <v>#DIV/0!</v>
      </c>
    </row>
    <row r="249" spans="1:25" x14ac:dyDescent="0.25">
      <c r="A249" s="19">
        <v>1681</v>
      </c>
      <c r="B249" s="1" t="s">
        <v>1243</v>
      </c>
      <c r="C249" s="1" t="s">
        <v>1246</v>
      </c>
      <c r="D249" s="1" t="str">
        <f>IF(B249="","zzz",LEFT(B249,2))</f>
        <v>BR</v>
      </c>
      <c r="E249" s="1">
        <v>168</v>
      </c>
      <c r="F249" s="13">
        <v>1998</v>
      </c>
      <c r="G249" s="13" t="s">
        <v>31</v>
      </c>
      <c r="H249" s="1">
        <f>IF(F249="","",SQRT(F249-1828))</f>
        <v>13.038404810405298</v>
      </c>
      <c r="I249" s="1">
        <v>3</v>
      </c>
      <c r="K249" s="1">
        <v>204</v>
      </c>
      <c r="L249" s="1" t="s">
        <v>22</v>
      </c>
      <c r="M249" s="1" t="s">
        <v>22</v>
      </c>
      <c r="N249" s="1">
        <f>IF(L249="Steam",1,IF(L249="Electric",2,IF(L249="Diesel",4,IF(L249="Diesel-Electric",3,""))))</f>
        <v>4</v>
      </c>
      <c r="P249" s="1" t="s">
        <v>1134</v>
      </c>
      <c r="Q249" s="1" t="s">
        <v>1134</v>
      </c>
      <c r="T249" s="1" t="str">
        <f>IF(L249="Wagon",(SQRT(SQRT(S249/27)))*10,IF(S249="","",SQRT(SQRT(S249/27))))</f>
        <v/>
      </c>
      <c r="U249" s="13" t="e">
        <f>IF(I249="","",(H249*SQRT(I249)*T249-(I249*2)+2)*0.985)</f>
        <v>#VALUE!</v>
      </c>
      <c r="V249" s="13" t="e">
        <f>IF(L249="Wagon",5*SQRT(H249),IF(L249="","",SQRT(Q249*J249*SQRT(S249))/(26)))</f>
        <v>#VALUE!</v>
      </c>
      <c r="W249" s="17" t="e">
        <f>8/P249</f>
        <v>#VALUE!</v>
      </c>
      <c r="X249" s="27" t="e">
        <f>R249/10/J249</f>
        <v>#DIV/0!</v>
      </c>
    </row>
    <row r="250" spans="1:25" x14ac:dyDescent="0.25">
      <c r="A250" s="19">
        <v>1682</v>
      </c>
      <c r="B250" s="1" t="s">
        <v>1244</v>
      </c>
      <c r="C250" s="1" t="s">
        <v>1247</v>
      </c>
      <c r="D250" s="1" t="str">
        <f>IF(B250="","zzz",LEFT(B250,2))</f>
        <v>BR</v>
      </c>
      <c r="E250" s="1">
        <v>168</v>
      </c>
      <c r="F250" s="13">
        <v>1998</v>
      </c>
      <c r="G250" s="13" t="s">
        <v>31</v>
      </c>
      <c r="H250" s="1">
        <f>IF(F250="","",SQRT(F250-1828))</f>
        <v>13.038404810405298</v>
      </c>
      <c r="I250" s="1">
        <v>4</v>
      </c>
      <c r="K250" s="1">
        <v>272</v>
      </c>
      <c r="L250" s="1" t="s">
        <v>22</v>
      </c>
      <c r="M250" s="1" t="s">
        <v>22</v>
      </c>
      <c r="N250" s="1">
        <f>IF(L250="Steam",1,IF(L250="Electric",2,IF(L250="Diesel",4,IF(L250="Diesel-Electric",3,""))))</f>
        <v>4</v>
      </c>
      <c r="P250" s="1" t="s">
        <v>1134</v>
      </c>
      <c r="Q250" s="1" t="s">
        <v>1134</v>
      </c>
      <c r="T250" s="1" t="str">
        <f>IF(L250="Wagon",(SQRT(SQRT(S250/27)))*10,IF(S250="","",SQRT(SQRT(S250/27))))</f>
        <v/>
      </c>
      <c r="U250" s="13" t="e">
        <f>IF(I250="","",(H250*SQRT(I250)*T250-(I250*2)+2)*0.985)</f>
        <v>#VALUE!</v>
      </c>
      <c r="V250" s="13" t="e">
        <f>IF(L250="Wagon",5*SQRT(H250),IF(L250="","",SQRT(Q250*J250*SQRT(S250))/(26)))</f>
        <v>#VALUE!</v>
      </c>
      <c r="W250" s="17" t="e">
        <f>8/P250</f>
        <v>#VALUE!</v>
      </c>
      <c r="X250" s="27" t="e">
        <f>R250/10/J250</f>
        <v>#DIV/0!</v>
      </c>
    </row>
    <row r="251" spans="1:25" x14ac:dyDescent="0.25">
      <c r="A251" s="19">
        <v>1683</v>
      </c>
      <c r="B251" s="1" t="s">
        <v>1245</v>
      </c>
      <c r="C251" s="1" t="s">
        <v>1248</v>
      </c>
      <c r="D251" s="1" t="str">
        <f>IF(B251="","zzz",LEFT(B251,2))</f>
        <v>BR</v>
      </c>
      <c r="E251" s="1">
        <v>168</v>
      </c>
      <c r="F251" s="13">
        <v>1998</v>
      </c>
      <c r="G251" s="13" t="s">
        <v>31</v>
      </c>
      <c r="H251" s="1">
        <f>IF(F251="","",SQRT(F251-1828))</f>
        <v>13.038404810405298</v>
      </c>
      <c r="I251" s="1">
        <v>2</v>
      </c>
      <c r="L251" s="1" t="s">
        <v>22</v>
      </c>
      <c r="M251" s="1" t="s">
        <v>22</v>
      </c>
      <c r="N251" s="1">
        <f>IF(L251="Steam",1,IF(L251="Electric",2,IF(L251="Diesel",4,IF(L251="Diesel-Electric",3,""))))</f>
        <v>4</v>
      </c>
      <c r="P251" s="1" t="s">
        <v>1134</v>
      </c>
      <c r="Q251" s="1" t="s">
        <v>1134</v>
      </c>
      <c r="T251" s="1" t="str">
        <f>IF(L251="Wagon",(SQRT(SQRT(S251/27)))*10,IF(S251="","",SQRT(SQRT(S251/27))))</f>
        <v/>
      </c>
      <c r="U251" s="13" t="e">
        <f>IF(I251="","",(H251*SQRT(I251)*T251-(I251*2)+2)*0.985)</f>
        <v>#VALUE!</v>
      </c>
      <c r="V251" s="13" t="e">
        <f>IF(L251="Wagon",5*SQRT(H251),IF(L251="","",SQRT(Q251*J251*SQRT(S251))/(26)))</f>
        <v>#VALUE!</v>
      </c>
      <c r="W251" s="17" t="e">
        <f>8/P251</f>
        <v>#VALUE!</v>
      </c>
      <c r="X251" s="27" t="e">
        <f>R251/10/J251</f>
        <v>#DIV/0!</v>
      </c>
    </row>
    <row r="252" spans="1:25" x14ac:dyDescent="0.25">
      <c r="A252" s="19">
        <v>1700</v>
      </c>
      <c r="B252" s="1" t="s">
        <v>40</v>
      </c>
      <c r="C252" s="1" t="s">
        <v>707</v>
      </c>
      <c r="D252" s="1" t="str">
        <f>IF(B252="","zzz",LEFT(B252,2))</f>
        <v>BR</v>
      </c>
      <c r="E252" s="1">
        <v>17</v>
      </c>
      <c r="F252" s="13">
        <v>1962</v>
      </c>
      <c r="G252" s="13">
        <v>1971</v>
      </c>
      <c r="H252" s="1">
        <f>IF(F252="","",SQRT(F252-1828))</f>
        <v>11.575836902790225</v>
      </c>
      <c r="I252" s="1">
        <v>1</v>
      </c>
      <c r="J252" s="1">
        <v>69</v>
      </c>
      <c r="K252" s="1">
        <v>0</v>
      </c>
      <c r="L252" s="1" t="s">
        <v>22</v>
      </c>
      <c r="M252" s="1" t="s">
        <v>22</v>
      </c>
      <c r="N252" s="1">
        <f>IF(L252="Steam",1,IF(L252="Electric",2,IF(L252="Diesel",4,IF(L252="Diesel-Electric",3,""))))</f>
        <v>4</v>
      </c>
      <c r="O252" s="1" t="s">
        <v>23</v>
      </c>
      <c r="P252" s="1">
        <v>60</v>
      </c>
      <c r="Q252" s="1">
        <v>60</v>
      </c>
      <c r="R252" s="1">
        <v>178</v>
      </c>
      <c r="S252" s="1">
        <v>900</v>
      </c>
      <c r="T252" s="1">
        <f>IF(L252="Wagon",(SQRT(SQRT(S252/27)))*10,IF(S252="","",SQRT(SQRT(S252/27))))</f>
        <v>2.4028114141347543</v>
      </c>
      <c r="U252" s="13">
        <f>IF(I252="","",(H252*SQRT(I252)*T252-(I252*2)+2)*0.985)</f>
        <v>27.397334742613854</v>
      </c>
      <c r="V252" s="13">
        <f>IF(L252="Wagon",5*SQRT(H252),IF(L252="","",SQRT(Q252*J252*SQRT(S252))/(26)))</f>
        <v>13.554623220543151</v>
      </c>
      <c r="W252" s="17">
        <f>8/P252</f>
        <v>0.13333333333333333</v>
      </c>
      <c r="X252" s="27">
        <f>R252/10/J252</f>
        <v>0.25797101449275361</v>
      </c>
    </row>
    <row r="253" spans="1:25" x14ac:dyDescent="0.25">
      <c r="A253" s="37">
        <v>1701</v>
      </c>
      <c r="B253" s="38" t="s">
        <v>167</v>
      </c>
      <c r="C253" s="38" t="s">
        <v>708</v>
      </c>
      <c r="D253" s="38" t="str">
        <f>IF(B253="","zzz",LEFT(B253,2))</f>
        <v>BR</v>
      </c>
      <c r="E253" s="38">
        <v>170</v>
      </c>
      <c r="F253" s="44">
        <v>1998</v>
      </c>
      <c r="G253" s="44"/>
      <c r="H253" s="38">
        <f>IF(F253="","",SQRT(F253-1828))</f>
        <v>13.038404810405298</v>
      </c>
      <c r="I253" s="38">
        <v>2</v>
      </c>
      <c r="J253" s="38">
        <v>90</v>
      </c>
      <c r="K253" s="38">
        <v>107</v>
      </c>
      <c r="L253" s="38" t="s">
        <v>22</v>
      </c>
      <c r="M253" s="38" t="s">
        <v>22</v>
      </c>
      <c r="N253" s="38">
        <f>IF(L253="Steam",1,IF(L253="Electric",2,IF(L253="Diesel",4,IF(L253="Diesel-Electric",3,""))))</f>
        <v>4</v>
      </c>
      <c r="O253" s="38"/>
      <c r="P253" s="38">
        <v>99</v>
      </c>
      <c r="Q253" s="38">
        <v>99</v>
      </c>
      <c r="R253" s="38"/>
      <c r="S253" s="38">
        <v>844</v>
      </c>
      <c r="T253" s="38">
        <f>IF(L253="Wagon",(SQRT(SQRT(S253/27)))*10,IF(S253="","",SQRT(SQRT(S253/27))))</f>
        <v>2.3645291403865989</v>
      </c>
      <c r="U253" s="44">
        <f>IF(I253="","",(H253*SQRT(I253)*T253-(I253*2)+2)*0.985)</f>
        <v>40.975766614806808</v>
      </c>
      <c r="V253" s="44">
        <f>IF(L253="Wagon",5*SQRT(H253),IF(L253="","",SQRT(Q253*J253*SQRT(S253))/(26)))</f>
        <v>19.568210688129259</v>
      </c>
      <c r="W253" s="39">
        <f>8/P253</f>
        <v>8.0808080808080815E-2</v>
      </c>
      <c r="X253" s="40">
        <f>R253/10/J253</f>
        <v>0</v>
      </c>
    </row>
    <row r="254" spans="1:25" x14ac:dyDescent="0.25">
      <c r="A254" s="19">
        <v>1703</v>
      </c>
      <c r="B254" s="1" t="s">
        <v>168</v>
      </c>
      <c r="C254" s="1" t="s">
        <v>708</v>
      </c>
      <c r="D254" s="1" t="str">
        <f>IF(B254="","zzz",LEFT(B254,2))</f>
        <v>BR</v>
      </c>
      <c r="E254" s="1">
        <v>170</v>
      </c>
      <c r="F254" s="13">
        <v>1998</v>
      </c>
      <c r="H254" s="1">
        <f>IF(F254="","",SQRT(F254-1828))</f>
        <v>13.038404810405298</v>
      </c>
      <c r="I254" s="1">
        <v>3</v>
      </c>
      <c r="J254" s="1">
        <v>135</v>
      </c>
      <c r="K254" s="1">
        <v>174</v>
      </c>
      <c r="L254" s="9" t="s">
        <v>22</v>
      </c>
      <c r="M254" s="9" t="s">
        <v>22</v>
      </c>
      <c r="N254" s="1">
        <f>IF(L254="Steam",1,IF(L254="Electric",2,IF(L254="Diesel",4,IF(L254="Diesel-Electric",3,""))))</f>
        <v>4</v>
      </c>
      <c r="P254" s="1">
        <v>99</v>
      </c>
      <c r="Q254" s="1">
        <v>99</v>
      </c>
      <c r="S254" s="1">
        <v>1266</v>
      </c>
      <c r="T254" s="1">
        <f>IF(L254="Wagon",(SQRT(SQRT(S254/27)))*10,IF(S254="","",SQRT(SQRT(S254/27))))</f>
        <v>2.6167816482703925</v>
      </c>
      <c r="U254" s="13">
        <f>IF(I254="","",(H254*SQRT(I254)*T254-(I254*2)+2)*0.985)</f>
        <v>54.268821139550319</v>
      </c>
      <c r="V254" s="13">
        <f>IF(L254="Wagon",5*SQRT(H254),IF(L254="","",SQRT(Q254*J254*SQRT(S254))/(26)))</f>
        <v>26.522811577279771</v>
      </c>
      <c r="W254" s="17">
        <f>8/P254</f>
        <v>8.0808080808080815E-2</v>
      </c>
      <c r="X254" s="27">
        <f>R254/10/J254</f>
        <v>0</v>
      </c>
    </row>
    <row r="255" spans="1:25" x14ac:dyDescent="0.25">
      <c r="A255" s="19">
        <v>1720</v>
      </c>
      <c r="B255" s="1" t="s">
        <v>170</v>
      </c>
      <c r="C255" s="1" t="s">
        <v>1223</v>
      </c>
      <c r="D255" s="1" t="str">
        <f>IF(B255="","zzz",LEFT(B255,2))</f>
        <v>BR</v>
      </c>
      <c r="E255" s="1">
        <v>172</v>
      </c>
      <c r="F255" s="13">
        <v>2010</v>
      </c>
      <c r="G255" s="13" t="s">
        <v>31</v>
      </c>
      <c r="H255" s="1">
        <f>IF(F255="","",SQRT(F255-1828))</f>
        <v>13.490737563232042</v>
      </c>
      <c r="I255" s="1">
        <v>2</v>
      </c>
      <c r="J255" s="1">
        <v>83</v>
      </c>
      <c r="K255" s="1">
        <v>124</v>
      </c>
      <c r="L255" s="1" t="s">
        <v>22</v>
      </c>
      <c r="M255" s="1" t="s">
        <v>22</v>
      </c>
      <c r="N255" s="1">
        <f>IF(L255="Steam",1,IF(L255="Electric",2,IF(L255="Diesel",4,IF(L255="Diesel-Electric",3,""))))</f>
        <v>4</v>
      </c>
      <c r="P255" s="1">
        <v>75</v>
      </c>
      <c r="Q255" s="1">
        <v>75</v>
      </c>
      <c r="S255" s="1">
        <v>960</v>
      </c>
      <c r="T255" s="1">
        <f>IF(L255="Wagon",(SQRT(SQRT(S255/27)))*10,IF(S255="","",SQRT(SQRT(S255/27))))</f>
        <v>2.4418943343231376</v>
      </c>
      <c r="U255" s="13">
        <f>IF(I255="","",(H255*SQRT(I255)*T255-(I255*2)+2)*0.985)</f>
        <v>43.919549005206932</v>
      </c>
      <c r="V255" s="13">
        <f>IF(L255="Wagon",5*SQRT(H255),IF(L255="","",SQRT(Q255*J255*SQRT(S255))/(26)))</f>
        <v>16.891341337828081</v>
      </c>
      <c r="W255" s="17">
        <f>8/P255</f>
        <v>0.10666666666666667</v>
      </c>
      <c r="X255" s="27">
        <f>R255/10/J255</f>
        <v>0</v>
      </c>
    </row>
    <row r="256" spans="1:25" x14ac:dyDescent="0.25">
      <c r="A256" s="19">
        <v>1721</v>
      </c>
      <c r="B256" s="1" t="s">
        <v>1217</v>
      </c>
      <c r="C256" s="1" t="s">
        <v>1219</v>
      </c>
      <c r="D256" s="1" t="str">
        <f>IF(B256="","zzz",LEFT(B256,2))</f>
        <v>BR</v>
      </c>
      <c r="E256" s="1">
        <v>172</v>
      </c>
      <c r="F256" s="13">
        <v>2010</v>
      </c>
      <c r="G256" s="13" t="s">
        <v>31</v>
      </c>
      <c r="H256" s="1">
        <f>IF(F256="","",SQRT(F256-1828))</f>
        <v>13.490737563232042</v>
      </c>
      <c r="I256" s="1">
        <v>2</v>
      </c>
      <c r="J256" s="1">
        <v>84</v>
      </c>
      <c r="K256" s="1">
        <v>140</v>
      </c>
      <c r="L256" s="1" t="s">
        <v>22</v>
      </c>
      <c r="M256" s="1" t="s">
        <v>22</v>
      </c>
      <c r="N256" s="1">
        <f>IF(L256="Steam",1,IF(L256="Electric",2,IF(L256="Diesel",4,IF(L256="Diesel-Electric",3,""))))</f>
        <v>4</v>
      </c>
      <c r="P256" s="1">
        <v>100</v>
      </c>
      <c r="Q256" s="1">
        <v>100</v>
      </c>
      <c r="S256" s="1">
        <v>960</v>
      </c>
      <c r="T256" s="1">
        <f>IF(L256="Wagon",(SQRT(SQRT(S256/27)))*10,IF(S256="","",SQRT(SQRT(S256/27))))</f>
        <v>2.4418943343231376</v>
      </c>
      <c r="U256" s="13">
        <f>IF(I256="","",(H256*SQRT(I256)*T256-(I256*2)+2)*0.985)</f>
        <v>43.919549005206932</v>
      </c>
      <c r="V256" s="13">
        <f>IF(L256="Wagon",5*SQRT(H256),IF(L256="","",SQRT(Q256*J256*SQRT(S256))/(26)))</f>
        <v>19.621585779409511</v>
      </c>
      <c r="W256" s="17">
        <f>8/P256</f>
        <v>0.08</v>
      </c>
      <c r="X256" s="27">
        <f>R256/10/J256</f>
        <v>0</v>
      </c>
    </row>
    <row r="257" spans="1:25" x14ac:dyDescent="0.25">
      <c r="A257" s="19">
        <v>1722</v>
      </c>
      <c r="B257" s="1" t="s">
        <v>1218</v>
      </c>
      <c r="C257" s="1" t="s">
        <v>1220</v>
      </c>
      <c r="D257" s="1" t="str">
        <f>IF(B257="","zzz",LEFT(B257,2))</f>
        <v>BR</v>
      </c>
      <c r="E257" s="1">
        <v>172</v>
      </c>
      <c r="F257" s="13">
        <v>2010</v>
      </c>
      <c r="G257" s="13" t="s">
        <v>31</v>
      </c>
      <c r="H257" s="1">
        <f>IF(F257="","",SQRT(F257-1828))</f>
        <v>13.490737563232042</v>
      </c>
      <c r="I257" s="1">
        <v>2</v>
      </c>
      <c r="J257" s="1">
        <v>84</v>
      </c>
      <c r="K257" s="1">
        <v>120</v>
      </c>
      <c r="L257" s="1" t="s">
        <v>22</v>
      </c>
      <c r="M257" s="1" t="s">
        <v>22</v>
      </c>
      <c r="N257" s="1">
        <f>IF(L257="Steam",1,IF(L257="Electric",2,IF(L257="Diesel",4,IF(L257="Diesel-Electric",3,""))))</f>
        <v>4</v>
      </c>
      <c r="P257" s="1">
        <v>100</v>
      </c>
      <c r="Q257" s="1">
        <v>100</v>
      </c>
      <c r="S257" s="1">
        <v>960</v>
      </c>
      <c r="T257" s="1">
        <f>IF(L257="Wagon",(SQRT(SQRT(S257/27)))*10,IF(S257="","",SQRT(SQRT(S257/27))))</f>
        <v>2.4418943343231376</v>
      </c>
      <c r="U257" s="13">
        <f>IF(I257="","",(H257*SQRT(I257)*T257-(I257*2)+2)*0.985)</f>
        <v>43.919549005206932</v>
      </c>
      <c r="V257" s="13">
        <f>IF(L257="Wagon",5*SQRT(H257),IF(L257="","",SQRT(Q257*J257*SQRT(S257))/(26)))</f>
        <v>19.621585779409511</v>
      </c>
      <c r="W257" s="17">
        <f>8/P257</f>
        <v>0.08</v>
      </c>
      <c r="X257" s="27">
        <f>R257/10/J257</f>
        <v>0</v>
      </c>
    </row>
    <row r="258" spans="1:25" x14ac:dyDescent="0.25">
      <c r="A258" s="19">
        <v>1723</v>
      </c>
      <c r="B258" s="1" t="s">
        <v>1221</v>
      </c>
      <c r="C258" s="1" t="s">
        <v>1222</v>
      </c>
      <c r="D258" s="1" t="str">
        <f>IF(B258="","zzz",LEFT(B258,2))</f>
        <v>BR</v>
      </c>
      <c r="E258" s="1">
        <v>172</v>
      </c>
      <c r="F258" s="13">
        <v>2010</v>
      </c>
      <c r="G258" s="13" t="s">
        <v>31</v>
      </c>
      <c r="H258" s="1">
        <f>IF(F258="","",SQRT(F258-1828))</f>
        <v>13.490737563232042</v>
      </c>
      <c r="I258" s="1">
        <v>3</v>
      </c>
      <c r="J258" s="1">
        <v>122</v>
      </c>
      <c r="K258" s="1">
        <v>192</v>
      </c>
      <c r="L258" s="1" t="s">
        <v>22</v>
      </c>
      <c r="M258" s="1" t="s">
        <v>22</v>
      </c>
      <c r="N258" s="1">
        <f>IF(L258="Steam",1,IF(L258="Electric",2,IF(L258="Diesel",4,IF(L258="Diesel-Electric",3,""))))</f>
        <v>4</v>
      </c>
      <c r="P258" s="1">
        <v>100</v>
      </c>
      <c r="Q258" s="1">
        <v>100</v>
      </c>
      <c r="S258" s="1">
        <v>1440</v>
      </c>
      <c r="T258" s="1">
        <f>IF(L258="Wagon",(SQRT(SQRT(S258/27)))*10,IF(S258="","",SQRT(SQRT(S258/27))))</f>
        <v>2.702400309614069</v>
      </c>
      <c r="U258" s="13">
        <f>IF(I258="","",(H258*SQRT(I258)*T258-(I258*2)+2)*0.985)</f>
        <v>58.258832638785712</v>
      </c>
      <c r="V258" s="13">
        <f>IF(L258="Wagon",5*SQRT(H258),IF(L258="","",SQRT(Q258*J258*SQRT(S258))/(26)))</f>
        <v>26.169606378410865</v>
      </c>
      <c r="W258" s="17">
        <f>8/P258</f>
        <v>0.08</v>
      </c>
      <c r="X258" s="27">
        <f>R258/10/J258</f>
        <v>0</v>
      </c>
    </row>
    <row r="259" spans="1:25" s="41" customFormat="1" x14ac:dyDescent="0.25">
      <c r="A259" s="19">
        <v>1750</v>
      </c>
      <c r="B259" s="1" t="s">
        <v>171</v>
      </c>
      <c r="C259" s="1" t="s">
        <v>1224</v>
      </c>
      <c r="D259" s="1" t="str">
        <f>IF(B259="","zzz",LEFT(B259,2))</f>
        <v>BR</v>
      </c>
      <c r="E259" s="1">
        <v>175</v>
      </c>
      <c r="F259" s="13">
        <v>1999</v>
      </c>
      <c r="G259" s="13" t="s">
        <v>31</v>
      </c>
      <c r="H259" s="1">
        <f>IF(F259="","",SQRT(F259-1828))</f>
        <v>13.076696830622021</v>
      </c>
      <c r="I259" s="1">
        <v>3</v>
      </c>
      <c r="J259" s="1">
        <v>147</v>
      </c>
      <c r="K259" s="1">
        <v>186</v>
      </c>
      <c r="L259" s="1" t="s">
        <v>22</v>
      </c>
      <c r="M259" s="1" t="s">
        <v>22</v>
      </c>
      <c r="N259" s="1">
        <f>IF(L259="Steam",1,IF(L259="Electric",2,IF(L259="Diesel",4,IF(L259="Diesel-Electric",3,""))))</f>
        <v>4</v>
      </c>
      <c r="O259" s="1"/>
      <c r="P259" s="1">
        <v>100</v>
      </c>
      <c r="Q259" s="1">
        <v>100</v>
      </c>
      <c r="R259" s="1">
        <v>75</v>
      </c>
      <c r="S259" s="1">
        <v>1350</v>
      </c>
      <c r="T259" s="1">
        <f>IF(L259="Wagon",(SQRT(SQRT(S259/27)))*10,IF(S259="","",SQRT(SQRT(S259/27))))</f>
        <v>2.6591479484724942</v>
      </c>
      <c r="U259" s="13">
        <f>IF(I259="","",(H259*SQRT(I259)*T259-(I259*2)+2)*0.985)</f>
        <v>55.384954545828045</v>
      </c>
      <c r="V259" s="13">
        <f>IF(L259="Wagon",5*SQRT(H259),IF(L259="","",SQRT(Q259*J259*SQRT(S259))/(26)))</f>
        <v>28.266286824304707</v>
      </c>
      <c r="W259" s="17">
        <f>8/P259</f>
        <v>0.08</v>
      </c>
      <c r="X259" s="27">
        <f>R259/10/J259</f>
        <v>5.1020408163265307E-2</v>
      </c>
      <c r="Y259" s="12"/>
    </row>
    <row r="260" spans="1:25" x14ac:dyDescent="0.25">
      <c r="A260" s="19">
        <v>1800</v>
      </c>
      <c r="B260" s="1" t="s">
        <v>172</v>
      </c>
      <c r="C260" s="1" t="s">
        <v>709</v>
      </c>
      <c r="D260" s="1" t="str">
        <f>IF(B260="","zzz",LEFT(B260,2))</f>
        <v>BR</v>
      </c>
      <c r="E260" s="1">
        <v>180</v>
      </c>
      <c r="F260" s="13">
        <v>2002</v>
      </c>
      <c r="H260" s="1">
        <f>IF(F260="","",SQRT(F260-1828))</f>
        <v>13.19090595827292</v>
      </c>
      <c r="I260" s="1">
        <v>5</v>
      </c>
      <c r="J260" s="1">
        <v>253</v>
      </c>
      <c r="K260" s="1">
        <v>287</v>
      </c>
      <c r="L260" s="6" t="s">
        <v>22</v>
      </c>
      <c r="M260" s="6" t="s">
        <v>22</v>
      </c>
      <c r="N260" s="1">
        <f>IF(L260="Steam",1,IF(L260="Electric",2,IF(L260="Diesel",4,IF(L260="Diesel-Electric",3,""))))</f>
        <v>4</v>
      </c>
      <c r="P260" s="1">
        <v>124</v>
      </c>
      <c r="Q260" s="1">
        <v>124</v>
      </c>
      <c r="S260" s="1">
        <v>3750</v>
      </c>
      <c r="T260" s="1">
        <f>IF(L260="Wagon",(SQRT(SQRT(S260/27)))*10,IF(S260="","",SQRT(SQRT(S260/27))))</f>
        <v>3.4329452398451963</v>
      </c>
      <c r="U260" s="13">
        <f>IF(I260="","",(H260*SQRT(I260)*T260-(I260*2)+2)*0.985)</f>
        <v>91.858477095163295</v>
      </c>
      <c r="V260" s="13">
        <f>IF(L260="Wagon",5*SQRT(H260),IF(L260="","",SQRT(Q260*J260*SQRT(S260))/(26)))</f>
        <v>53.309618197878883</v>
      </c>
      <c r="W260" s="17">
        <f>8/P260</f>
        <v>6.4516129032258063E-2</v>
      </c>
      <c r="X260" s="27">
        <f>R260/10/J260</f>
        <v>0</v>
      </c>
    </row>
    <row r="261" spans="1:25" x14ac:dyDescent="0.25">
      <c r="A261" s="19">
        <v>1801</v>
      </c>
      <c r="B261" s="1" t="s">
        <v>345</v>
      </c>
      <c r="C261" s="1" t="s">
        <v>710</v>
      </c>
      <c r="D261" s="1" t="str">
        <f>IF(B261="","zzz",LEFT(B261,2))</f>
        <v>BR</v>
      </c>
      <c r="E261" s="1">
        <v>18000</v>
      </c>
      <c r="F261" s="13">
        <v>1949</v>
      </c>
      <c r="G261" s="13">
        <v>1960</v>
      </c>
      <c r="H261" s="1">
        <f>IF(F261="","",SQRT(F261-1828))</f>
        <v>11</v>
      </c>
      <c r="I261" s="1">
        <v>1</v>
      </c>
      <c r="J261" s="1">
        <v>115</v>
      </c>
      <c r="K261" s="1">
        <v>0</v>
      </c>
      <c r="L261" s="1" t="s">
        <v>346</v>
      </c>
      <c r="M261" s="3" t="s">
        <v>347</v>
      </c>
      <c r="N261" s="1" t="str">
        <f>IF(L261="Steam",1,IF(L261="Electric",2,IF(L261="Diesel",4,IF(L261="Diesel-Electric",3,""))))</f>
        <v/>
      </c>
      <c r="P261" s="1">
        <v>90</v>
      </c>
      <c r="Q261" s="1">
        <v>90</v>
      </c>
      <c r="S261" s="1">
        <v>2500</v>
      </c>
      <c r="T261" s="1">
        <f>IF(L261="Wagon",(SQRT(SQRT(S261/27)))*10,IF(S261="","",SQRT(SQRT(S261/27))))</f>
        <v>3.1020161970069986</v>
      </c>
      <c r="U261" s="13">
        <f>IF(I261="","",(H261*SQRT(I261)*T261-(I261*2)+2)*0.985)</f>
        <v>33.610345494570829</v>
      </c>
      <c r="V261" s="13">
        <f>IF(L261="Wagon",5*SQRT(H261),IF(L261="","",SQRT(Q261*J261*SQRT(S261))/(26)))</f>
        <v>27.668258788342612</v>
      </c>
      <c r="W261" s="17">
        <f>8/P261</f>
        <v>8.8888888888888892E-2</v>
      </c>
      <c r="X261" s="27">
        <f>R261/10/J261</f>
        <v>0</v>
      </c>
    </row>
    <row r="262" spans="1:25" x14ac:dyDescent="0.25">
      <c r="A262" s="19">
        <v>1810</v>
      </c>
      <c r="B262" s="1" t="s">
        <v>348</v>
      </c>
      <c r="C262" s="1" t="s">
        <v>711</v>
      </c>
      <c r="D262" s="1" t="str">
        <f>IF(B262="","zzz",LEFT(B262,2))</f>
        <v>BR</v>
      </c>
      <c r="E262" s="1">
        <v>18100</v>
      </c>
      <c r="F262" s="13">
        <v>1951</v>
      </c>
      <c r="G262" s="13">
        <v>1958</v>
      </c>
      <c r="H262" s="1">
        <f>IF(F262="","",SQRT(F262-1828))</f>
        <v>11.090536506409418</v>
      </c>
      <c r="I262" s="1">
        <v>1</v>
      </c>
      <c r="J262" s="1">
        <v>130</v>
      </c>
      <c r="K262" s="1">
        <v>0</v>
      </c>
      <c r="L262" s="1" t="s">
        <v>346</v>
      </c>
      <c r="M262" s="3" t="s">
        <v>347</v>
      </c>
      <c r="N262" s="1" t="str">
        <f>IF(L262="Steam",1,IF(L262="Electric",2,IF(L262="Diesel",4,IF(L262="Diesel-Electric",3,""))))</f>
        <v/>
      </c>
      <c r="P262" s="1">
        <v>90</v>
      </c>
      <c r="Q262" s="1">
        <v>90</v>
      </c>
      <c r="S262" s="1">
        <v>3000</v>
      </c>
      <c r="T262" s="1">
        <f>IF(L262="Wagon",(SQRT(SQRT(S262/27)))*10,IF(S262="","",SQRT(SQRT(S262/27))))</f>
        <v>3.2466791547509892</v>
      </c>
      <c r="U262" s="13">
        <f>IF(I262="","",(H262*SQRT(I262)*T262-(I262*2)+2)*0.985)</f>
        <v>35.467302485008851</v>
      </c>
      <c r="V262" s="13">
        <f>IF(L262="Wagon",5*SQRT(H262),IF(L262="","",SQRT(Q262*J262*SQRT(S262))/(26)))</f>
        <v>30.789305765609136</v>
      </c>
      <c r="W262" s="17">
        <f>8/P262</f>
        <v>8.8888888888888892E-2</v>
      </c>
      <c r="X262" s="27">
        <f>R262/10/J262</f>
        <v>0</v>
      </c>
    </row>
    <row r="263" spans="1:25" x14ac:dyDescent="0.25">
      <c r="A263" s="19">
        <v>1850</v>
      </c>
      <c r="B263" s="1" t="s">
        <v>173</v>
      </c>
      <c r="C263" s="1" t="s">
        <v>712</v>
      </c>
      <c r="D263" s="1" t="str">
        <f>IF(B263="","zzz",LEFT(B263,2))</f>
        <v>BR</v>
      </c>
      <c r="E263" s="1">
        <v>185</v>
      </c>
      <c r="F263" s="13">
        <v>2005</v>
      </c>
      <c r="H263" s="1">
        <f>IF(F263="","",SQRT(F263-1828))</f>
        <v>13.30413469565007</v>
      </c>
      <c r="I263" s="1">
        <v>3</v>
      </c>
      <c r="J263" s="1">
        <v>169</v>
      </c>
      <c r="K263" s="1">
        <v>169</v>
      </c>
      <c r="L263" s="6" t="s">
        <v>22</v>
      </c>
      <c r="M263" s="6" t="s">
        <v>22</v>
      </c>
      <c r="N263" s="1">
        <f>IF(L263="Steam",1,IF(L263="Electric",2,IF(L263="Diesel",4,IF(L263="Diesel-Electric",3,""))))</f>
        <v>4</v>
      </c>
      <c r="P263" s="1">
        <v>99</v>
      </c>
      <c r="Q263" s="1">
        <v>99</v>
      </c>
      <c r="S263" s="1">
        <v>2250</v>
      </c>
      <c r="T263" s="1">
        <f>IF(L263="Wagon",(SQRT(SQRT(S263/27)))*10,IF(S263="","",SQRT(SQRT(S263/27))))</f>
        <v>3.0213753973567683</v>
      </c>
      <c r="U263" s="13">
        <f>IF(I263="","",(H263*SQRT(I263)*T263-(I263*2)+2)*0.985)</f>
        <v>64.638531242989814</v>
      </c>
      <c r="V263" s="13">
        <f>IF(L263="Wagon",5*SQRT(H263),IF(L263="","",SQRT(Q263*J263*SQRT(S263))/(26)))</f>
        <v>34.263618917702061</v>
      </c>
      <c r="W263" s="17">
        <f>8/P263</f>
        <v>8.0808080808080815E-2</v>
      </c>
      <c r="X263" s="27">
        <f>R263/10/J263</f>
        <v>0</v>
      </c>
    </row>
    <row r="264" spans="1:25" x14ac:dyDescent="0.25">
      <c r="A264" s="19">
        <v>1950</v>
      </c>
      <c r="B264" s="1" t="s">
        <v>174</v>
      </c>
      <c r="C264" s="1" t="s">
        <v>1225</v>
      </c>
      <c r="D264" s="1" t="str">
        <f>IF(B264="","zzz",LEFT(B264,2))</f>
        <v>BR</v>
      </c>
      <c r="E264" s="1">
        <v>195</v>
      </c>
      <c r="F264" s="13">
        <v>2019</v>
      </c>
      <c r="G264" s="13" t="s">
        <v>31</v>
      </c>
      <c r="H264" s="1">
        <f>IF(F264="","",SQRT(F264-1828))</f>
        <v>13.820274961085254</v>
      </c>
      <c r="I264" s="1">
        <v>2</v>
      </c>
      <c r="K264" s="1">
        <v>124</v>
      </c>
      <c r="L264" s="1" t="s">
        <v>22</v>
      </c>
      <c r="M264" s="1" t="s">
        <v>22</v>
      </c>
      <c r="N264" s="1">
        <f>IF(L264="Steam",1,IF(L264="Electric",2,IF(L264="Diesel",4,IF(L264="Diesel-Electric",3,""))))</f>
        <v>4</v>
      </c>
      <c r="P264" s="1">
        <v>100</v>
      </c>
      <c r="Q264" s="1">
        <v>100</v>
      </c>
      <c r="S264" s="1">
        <v>1050</v>
      </c>
      <c r="T264" s="1">
        <f>IF(L264="Wagon",(SQRT(SQRT(S264/27)))*10,IF(S264="","",SQRT(SQRT(S264/27))))</f>
        <v>2.4972175805530514</v>
      </c>
      <c r="U264" s="13">
        <f>IF(I264="","",(H264*SQRT(I264)*T264-(I264*2)+2)*0.985)</f>
        <v>46.105553793787436</v>
      </c>
      <c r="V264" s="13">
        <f>IF(L264="Wagon",5*SQRT(H264),IF(L264="","",SQRT(Q264*J264*SQRT(S264))/(26)))</f>
        <v>0</v>
      </c>
      <c r="W264" s="17">
        <f>8/P264</f>
        <v>0.08</v>
      </c>
      <c r="X264" s="27" t="e">
        <f>R264/10/J264</f>
        <v>#DIV/0!</v>
      </c>
    </row>
    <row r="265" spans="1:25" x14ac:dyDescent="0.25">
      <c r="A265" s="19">
        <v>1951</v>
      </c>
      <c r="B265" s="1" t="s">
        <v>1226</v>
      </c>
      <c r="C265" s="1" t="s">
        <v>1227</v>
      </c>
      <c r="D265" s="1" t="str">
        <f>IF(B265="","zzz",LEFT(B265,2))</f>
        <v>BR</v>
      </c>
      <c r="E265" s="1">
        <v>195</v>
      </c>
      <c r="F265" s="13">
        <v>2019</v>
      </c>
      <c r="G265" s="13" t="s">
        <v>31</v>
      </c>
      <c r="H265" s="1">
        <f>IF(F265="","",SQRT(F265-1828))</f>
        <v>13.820274961085254</v>
      </c>
      <c r="I265" s="1">
        <v>3</v>
      </c>
      <c r="K265" s="1">
        <v>204</v>
      </c>
      <c r="L265" s="1" t="s">
        <v>22</v>
      </c>
      <c r="M265" s="1" t="s">
        <v>22</v>
      </c>
      <c r="N265" s="1">
        <f>IF(L265="Steam",1,IF(L265="Electric",2,IF(L265="Diesel",4,IF(L265="Diesel-Electric",3,""))))</f>
        <v>4</v>
      </c>
      <c r="P265" s="1">
        <v>100</v>
      </c>
      <c r="Q265" s="1">
        <v>100</v>
      </c>
      <c r="S265" s="1">
        <v>1570</v>
      </c>
      <c r="T265" s="1">
        <f>IF(L265="Wagon",(SQRT(SQRT(S265/27)))*10,IF(S265="","",SQRT(SQRT(S265/27))))</f>
        <v>2.7614295763666798</v>
      </c>
      <c r="U265" s="13">
        <f>IF(I265="","",(H265*SQRT(I265)*T265-(I265*2)+2)*0.985)</f>
        <v>61.169972743856533</v>
      </c>
      <c r="V265" s="13">
        <f>IF(L265="Wagon",5*SQRT(H265),IF(L265="","",SQRT(Q265*J265*SQRT(S265))/(26)))</f>
        <v>0</v>
      </c>
      <c r="W265" s="17">
        <f>8/P265</f>
        <v>0.08</v>
      </c>
      <c r="X265" s="27" t="e">
        <f>R265/10/J265</f>
        <v>#DIV/0!</v>
      </c>
    </row>
    <row r="266" spans="1:25" x14ac:dyDescent="0.25">
      <c r="A266" s="19">
        <v>1960</v>
      </c>
      <c r="B266" s="1" t="s">
        <v>1230</v>
      </c>
      <c r="C266" s="1" t="s">
        <v>1231</v>
      </c>
      <c r="D266" s="1" t="str">
        <f>IF(B266="","zzz",LEFT(B266,2))</f>
        <v>BR</v>
      </c>
      <c r="E266" s="1">
        <v>196</v>
      </c>
      <c r="F266" s="13">
        <v>2022</v>
      </c>
      <c r="G266" s="13" t="s">
        <v>31</v>
      </c>
      <c r="H266" s="1">
        <f>IF(F266="","",SQRT(F266-1828))</f>
        <v>13.928388277184119</v>
      </c>
      <c r="I266" s="1">
        <v>2</v>
      </c>
      <c r="K266" s="1">
        <v>141</v>
      </c>
      <c r="L266" s="1" t="s">
        <v>22</v>
      </c>
      <c r="M266" s="1" t="s">
        <v>22</v>
      </c>
      <c r="N266" s="1">
        <f>IF(L266="Steam",1,IF(L266="Electric",2,IF(L266="Diesel",4,IF(L266="Diesel-Electric",3,""))))</f>
        <v>4</v>
      </c>
      <c r="P266" s="1">
        <v>100</v>
      </c>
      <c r="Q266" s="1">
        <v>100</v>
      </c>
      <c r="S266" s="1">
        <v>1050</v>
      </c>
      <c r="T266" s="1">
        <f>IF(L266="Wagon",(SQRT(SQRT(S266/27)))*10,IF(S266="","",SQRT(SQRT(S266/27))))</f>
        <v>2.4972175805530514</v>
      </c>
      <c r="U266" s="13">
        <f>IF(I266="","",(H266*SQRT(I266)*T266-(I266*2)+2)*0.985)</f>
        <v>46.481639476494259</v>
      </c>
      <c r="V266" s="13">
        <f>IF(L266="Wagon",5*SQRT(H266),IF(L266="","",SQRT(Q266*J266*SQRT(S266))/(26)))</f>
        <v>0</v>
      </c>
      <c r="W266" s="17">
        <f>8/P266</f>
        <v>0.08</v>
      </c>
      <c r="X266" s="27" t="e">
        <f>R266/10/J266</f>
        <v>#DIV/0!</v>
      </c>
    </row>
    <row r="267" spans="1:25" s="8" customFormat="1" x14ac:dyDescent="0.25">
      <c r="A267" s="19">
        <v>1961</v>
      </c>
      <c r="B267" s="1" t="s">
        <v>1228</v>
      </c>
      <c r="C267" s="1" t="s">
        <v>1229</v>
      </c>
      <c r="D267" s="1" t="str">
        <f>IF(B267="","zzz",LEFT(B267,2))</f>
        <v>BR</v>
      </c>
      <c r="E267" s="1">
        <v>196</v>
      </c>
      <c r="F267" s="13">
        <v>2022</v>
      </c>
      <c r="G267" s="13" t="s">
        <v>31</v>
      </c>
      <c r="H267" s="1">
        <f>IF(F267="","",SQRT(F267-1828))</f>
        <v>13.928388277184119</v>
      </c>
      <c r="I267" s="1">
        <v>4</v>
      </c>
      <c r="J267" s="1"/>
      <c r="K267" s="1">
        <v>311</v>
      </c>
      <c r="L267" s="1" t="s">
        <v>22</v>
      </c>
      <c r="M267" s="1" t="s">
        <v>22</v>
      </c>
      <c r="N267" s="1">
        <f>IF(L267="Steam",1,IF(L267="Electric",2,IF(L267="Diesel",4,IF(L267="Diesel-Electric",3,""))))</f>
        <v>4</v>
      </c>
      <c r="O267" s="1"/>
      <c r="P267" s="1">
        <v>100</v>
      </c>
      <c r="Q267" s="1">
        <v>100</v>
      </c>
      <c r="R267" s="1"/>
      <c r="S267" s="1">
        <v>2090</v>
      </c>
      <c r="T267" s="1">
        <f>IF(L267="Wagon",(SQRT(SQRT(S267/27)))*10,IF(S267="","",SQRT(SQRT(S267/27))))</f>
        <v>2.9661672159973387</v>
      </c>
      <c r="U267" s="13">
        <f>IF(I267="","",(H267*SQRT(I267)*T267-(I267*2)+2)*0.985)</f>
        <v>75.478439498546408</v>
      </c>
      <c r="V267" s="13">
        <f>IF(L267="Wagon",5*SQRT(H267),IF(L267="","",SQRT(Q267*J267*SQRT(S267))/(26)))</f>
        <v>0</v>
      </c>
      <c r="W267" s="17">
        <f>8/P267</f>
        <v>0.08</v>
      </c>
      <c r="X267" s="27" t="e">
        <f>R267/10/J267</f>
        <v>#DIV/0!</v>
      </c>
      <c r="Y267" s="12"/>
    </row>
    <row r="268" spans="1:25" s="8" customFormat="1" x14ac:dyDescent="0.25">
      <c r="A268" s="19">
        <v>1970</v>
      </c>
      <c r="B268" s="1" t="s">
        <v>1726</v>
      </c>
      <c r="C268" s="1" t="s">
        <v>1728</v>
      </c>
      <c r="D268" s="1" t="str">
        <f>IF(B268="","zzz",LEFT(B268,2))</f>
        <v>BR</v>
      </c>
      <c r="E268" s="1">
        <v>197</v>
      </c>
      <c r="F268" s="13">
        <v>2020</v>
      </c>
      <c r="G268" s="13" t="s">
        <v>31</v>
      </c>
      <c r="H268" s="1">
        <f>IF(F268="","",SQRT(F268-1828))</f>
        <v>13.856406460551018</v>
      </c>
      <c r="I268" s="1">
        <v>2</v>
      </c>
      <c r="J268" s="1"/>
      <c r="K268" s="1">
        <v>116</v>
      </c>
      <c r="L268" s="1" t="s">
        <v>22</v>
      </c>
      <c r="M268" s="1" t="s">
        <v>22</v>
      </c>
      <c r="N268" s="1">
        <f>IF(L268="Steam",1,IF(L268="Electric",2,IF(L268="Diesel",4,IF(L268="Diesel-Electric",3,""))))</f>
        <v>4</v>
      </c>
      <c r="O268" s="1"/>
      <c r="P268" s="1">
        <v>100</v>
      </c>
      <c r="Q268" s="1">
        <v>100</v>
      </c>
      <c r="R268" s="1"/>
      <c r="S268" s="1">
        <v>1010</v>
      </c>
      <c r="T268" s="1">
        <f>IF(L268="Wagon",(SQRT(SQRT(S268/27)))*10,IF(S268="","",SQRT(SQRT(S268/27))))</f>
        <v>2.4730870447477296</v>
      </c>
      <c r="U268" s="13">
        <f>IF(I268="","",(H268*SQRT(I268)*T268-(I268*2)+2)*0.985)</f>
        <v>45.765474631061871</v>
      </c>
      <c r="V268" s="13">
        <f>IF(L268="Wagon",5*SQRT(H268),IF(L268="","",SQRT(Q268*J268*SQRT(S268))/(26)))</f>
        <v>0</v>
      </c>
      <c r="W268" s="17">
        <f>8/P268</f>
        <v>0.08</v>
      </c>
      <c r="X268" s="27" t="e">
        <f>R268/10/J268</f>
        <v>#DIV/0!</v>
      </c>
      <c r="Y268" s="12"/>
    </row>
    <row r="269" spans="1:25" s="41" customFormat="1" x14ac:dyDescent="0.25">
      <c r="A269" s="19">
        <v>1971</v>
      </c>
      <c r="B269" s="1" t="s">
        <v>1727</v>
      </c>
      <c r="C269" s="1" t="s">
        <v>1729</v>
      </c>
      <c r="D269" s="1" t="str">
        <f>IF(B269="","zzz",LEFT(B269,2))</f>
        <v>BR</v>
      </c>
      <c r="E269" s="1">
        <v>197</v>
      </c>
      <c r="F269" s="13">
        <v>2020</v>
      </c>
      <c r="G269" s="13" t="s">
        <v>31</v>
      </c>
      <c r="H269" s="1">
        <f>IF(F269="","",SQRT(F269-1828))</f>
        <v>13.856406460551018</v>
      </c>
      <c r="I269" s="1">
        <v>3</v>
      </c>
      <c r="J269" s="1"/>
      <c r="K269" s="1">
        <v>188</v>
      </c>
      <c r="L269" s="1" t="s">
        <v>22</v>
      </c>
      <c r="M269" s="1" t="s">
        <v>22</v>
      </c>
      <c r="N269" s="1">
        <f>IF(L269="Steam",1,IF(L269="Electric",2,IF(L269="Diesel",4,IF(L269="Diesel-Electric",3,""))))</f>
        <v>4</v>
      </c>
      <c r="O269" s="1"/>
      <c r="P269" s="1">
        <v>100</v>
      </c>
      <c r="Q269" s="1">
        <v>100</v>
      </c>
      <c r="R269" s="1"/>
      <c r="S269" s="1">
        <v>1509</v>
      </c>
      <c r="T269" s="1">
        <f>IF(L269="Wagon",(SQRT(SQRT(S269/27)))*10,IF(S269="","",SQRT(SQRT(S269/27))))</f>
        <v>2.7342068619623379</v>
      </c>
      <c r="U269" s="13">
        <f>IF(I269="","",(H269*SQRT(I269)*T269-(I269*2)+2)*0.985)</f>
        <v>60.696650216789664</v>
      </c>
      <c r="V269" s="13">
        <f>IF(L269="Wagon",5*SQRT(H269),IF(L269="","",SQRT(Q269*J269*SQRT(S269))/(26)))</f>
        <v>0</v>
      </c>
      <c r="W269" s="17">
        <f>8/P269</f>
        <v>0.08</v>
      </c>
      <c r="X269" s="27" t="e">
        <f>R269/10/J269</f>
        <v>#DIV/0!</v>
      </c>
      <c r="Y269" s="12"/>
    </row>
    <row r="270" spans="1:25" s="41" customFormat="1" x14ac:dyDescent="0.25">
      <c r="A270" s="19">
        <v>1972</v>
      </c>
      <c r="B270" s="1" t="s">
        <v>1730</v>
      </c>
      <c r="C270" s="1" t="s">
        <v>1731</v>
      </c>
      <c r="D270" s="1" t="str">
        <f>IF(B270="","zzz",LEFT(B270,2))</f>
        <v>BR</v>
      </c>
      <c r="E270" s="1">
        <v>197</v>
      </c>
      <c r="F270" s="13">
        <v>2020</v>
      </c>
      <c r="G270" s="13" t="s">
        <v>31</v>
      </c>
      <c r="H270" s="1">
        <f>IF(F270="","",SQRT(F270-1828))</f>
        <v>13.856406460551018</v>
      </c>
      <c r="I270" s="1">
        <v>3</v>
      </c>
      <c r="J270" s="1"/>
      <c r="K270" s="1">
        <v>174</v>
      </c>
      <c r="L270" s="1" t="s">
        <v>22</v>
      </c>
      <c r="M270" s="1" t="s">
        <v>22</v>
      </c>
      <c r="N270" s="1">
        <f>IF(L270="Steam",1,IF(L270="Electric",2,IF(L270="Diesel",4,IF(L270="Diesel-Electric",3,""))))</f>
        <v>4</v>
      </c>
      <c r="O270" s="1"/>
      <c r="P270" s="1">
        <v>100</v>
      </c>
      <c r="Q270" s="1">
        <v>100</v>
      </c>
      <c r="R270" s="1"/>
      <c r="S270" s="1">
        <v>1509</v>
      </c>
      <c r="T270" s="1">
        <f>IF(L270="Wagon",(SQRT(SQRT(S270/27)))*10,IF(S270="","",SQRT(SQRT(S270/27))))</f>
        <v>2.7342068619623379</v>
      </c>
      <c r="U270" s="13">
        <f>IF(I270="","",(H270*SQRT(I270)*T270-(I270*2)+2)*0.985)</f>
        <v>60.696650216789664</v>
      </c>
      <c r="V270" s="13">
        <f>IF(L270="Wagon",5*SQRT(H270),IF(L270="","",SQRT(Q270*J270*SQRT(S270))/(26)))</f>
        <v>0</v>
      </c>
      <c r="W270" s="17">
        <f>8/P270</f>
        <v>0.08</v>
      </c>
      <c r="X270" s="27" t="e">
        <f>R270/10/J270</f>
        <v>#DIV/0!</v>
      </c>
      <c r="Y270" s="12"/>
    </row>
    <row r="271" spans="1:25" s="41" customFormat="1" x14ac:dyDescent="0.25">
      <c r="A271" s="37">
        <v>2000</v>
      </c>
      <c r="B271" s="38" t="s">
        <v>41</v>
      </c>
      <c r="C271" s="38" t="s">
        <v>713</v>
      </c>
      <c r="D271" s="38" t="str">
        <f>IF(B271="","zzz",LEFT(B271,2))</f>
        <v>BR</v>
      </c>
      <c r="E271" s="38">
        <v>20</v>
      </c>
      <c r="F271" s="44">
        <v>1957</v>
      </c>
      <c r="G271" s="44" t="s">
        <v>31</v>
      </c>
      <c r="H271" s="38">
        <f>IF(F271="","",SQRT(F271-1828))</f>
        <v>11.357816691600547</v>
      </c>
      <c r="I271" s="38">
        <v>1</v>
      </c>
      <c r="J271" s="38">
        <v>73</v>
      </c>
      <c r="K271" s="38">
        <v>0</v>
      </c>
      <c r="L271" s="38" t="s">
        <v>22</v>
      </c>
      <c r="M271" s="38" t="s">
        <v>22</v>
      </c>
      <c r="N271" s="38">
        <f>IF(L271="Steam",1,IF(L271="Electric",2,IF(L271="Diesel",4,IF(L271="Diesel-Electric",3,""))))</f>
        <v>4</v>
      </c>
      <c r="O271" s="38" t="s">
        <v>23</v>
      </c>
      <c r="P271" s="38">
        <v>75</v>
      </c>
      <c r="Q271" s="38">
        <v>75</v>
      </c>
      <c r="R271" s="38">
        <v>186.8</v>
      </c>
      <c r="S271" s="38">
        <v>1000</v>
      </c>
      <c r="T271" s="38">
        <f>IF(L271="Wagon",(SQRT(SQRT(S271/27)))*10,IF(S271="","",SQRT(SQRT(S271/27))))</f>
        <v>2.4669426816409508</v>
      </c>
      <c r="U271" s="44">
        <f>IF(I271="","",(H271*SQRT(I271)*T271-(I271*2)+2)*0.985)</f>
        <v>27.598796525261953</v>
      </c>
      <c r="V271" s="44">
        <f>IF(L271="Wagon",5*SQRT(H271),IF(L271="","",SQRT(Q271*J271*SQRT(S271))/(26)))</f>
        <v>16.003637802713545</v>
      </c>
      <c r="W271" s="39">
        <f>8/P271</f>
        <v>0.10666666666666667</v>
      </c>
      <c r="X271" s="40">
        <f>R271/10/J271</f>
        <v>0.25589041095890408</v>
      </c>
      <c r="Y271" s="12"/>
    </row>
    <row r="272" spans="1:25" s="41" customFormat="1" x14ac:dyDescent="0.25">
      <c r="A272" s="19">
        <v>2010</v>
      </c>
      <c r="B272" s="1" t="s">
        <v>175</v>
      </c>
      <c r="C272" s="1" t="s">
        <v>1249</v>
      </c>
      <c r="D272" s="1" t="str">
        <f>IF(B272="","zzz",LEFT(B272,2))</f>
        <v>BR</v>
      </c>
      <c r="E272" s="1">
        <v>201</v>
      </c>
      <c r="F272" s="13">
        <v>1957</v>
      </c>
      <c r="G272" s="13">
        <v>1986</v>
      </c>
      <c r="H272" s="1">
        <f>IF(F272="","",SQRT(F272-1828))</f>
        <v>11.357816691600547</v>
      </c>
      <c r="I272" s="1">
        <v>6</v>
      </c>
      <c r="J272" s="1"/>
      <c r="K272" s="1"/>
      <c r="L272" s="1" t="s">
        <v>176</v>
      </c>
      <c r="M272" s="1" t="s">
        <v>22</v>
      </c>
      <c r="N272" s="1">
        <f>IF(L272="Steam",1,IF(L272="Electric",2,IF(L272="Diesel",4,IF(L272="Diesel-Electric",3,""))))</f>
        <v>3</v>
      </c>
      <c r="O272" s="1"/>
      <c r="P272" s="1">
        <v>75</v>
      </c>
      <c r="Q272" s="1">
        <v>75</v>
      </c>
      <c r="R272" s="1"/>
      <c r="S272" s="1">
        <v>1000</v>
      </c>
      <c r="T272" s="1">
        <f>IF(L272="Wagon",(SQRT(SQRT(S272/27)))*10,IF(S272="","",SQRT(SQRT(S272/27))))</f>
        <v>2.4669426816409508</v>
      </c>
      <c r="U272" s="13">
        <f>IF(I272="","",(H272*SQRT(I272)*T272-(I272*2)+2)*0.985)</f>
        <v>57.752969001789161</v>
      </c>
      <c r="V272" s="13">
        <f>IF(L272="Wagon",5*SQRT(H272),IF(L272="","",SQRT(Q272*J272*SQRT(S272))/(26)))</f>
        <v>0</v>
      </c>
      <c r="W272" s="17">
        <f>8/P272</f>
        <v>0.10666666666666667</v>
      </c>
      <c r="X272" s="27" t="e">
        <f>R272/10/J272</f>
        <v>#DIV/0!</v>
      </c>
      <c r="Y272" s="12"/>
    </row>
    <row r="273" spans="1:25" x14ac:dyDescent="0.25">
      <c r="A273" s="19">
        <v>2020</v>
      </c>
      <c r="B273" s="1" t="s">
        <v>177</v>
      </c>
      <c r="C273" s="1" t="s">
        <v>1250</v>
      </c>
      <c r="D273" s="1" t="str">
        <f>IF(B273="","zzz",LEFT(B273,2))</f>
        <v>BR</v>
      </c>
      <c r="E273" s="1">
        <v>202</v>
      </c>
      <c r="F273" s="13">
        <v>1957</v>
      </c>
      <c r="G273" s="13">
        <v>1986</v>
      </c>
      <c r="H273" s="1">
        <f>IF(F273="","",SQRT(F273-1828))</f>
        <v>11.357816691600547</v>
      </c>
      <c r="I273" s="1">
        <v>6</v>
      </c>
      <c r="L273" s="1" t="s">
        <v>176</v>
      </c>
      <c r="M273" s="1" t="s">
        <v>22</v>
      </c>
      <c r="N273" s="1">
        <f>IF(L273="Steam",1,IF(L273="Electric",2,IF(L273="Diesel",4,IF(L273="Diesel-Electric",3,""))))</f>
        <v>3</v>
      </c>
      <c r="P273" s="1">
        <v>75</v>
      </c>
      <c r="Q273" s="1">
        <v>75</v>
      </c>
      <c r="S273" s="1">
        <v>500</v>
      </c>
      <c r="T273" s="1">
        <f>IF(L273="Wagon",(SQRT(SQRT(S273/27)))*10,IF(S273="","",SQRT(SQRT(S273/27))))</f>
        <v>2.074443257628261</v>
      </c>
      <c r="U273" s="13">
        <f>IF(I273="","",(H273*SQRT(I273)*T273-(I273*2)+2)*0.985)</f>
        <v>46.997094294112493</v>
      </c>
      <c r="V273" s="13">
        <f>IF(L273="Wagon",5*SQRT(H273),IF(L273="","",SQRT(Q273*J273*SQRT(S273))/(26)))</f>
        <v>0</v>
      </c>
      <c r="W273" s="17">
        <f>8/P273</f>
        <v>0.10666666666666667</v>
      </c>
      <c r="X273" s="27" t="e">
        <f>R273/10/J273</f>
        <v>#DIV/0!</v>
      </c>
    </row>
    <row r="274" spans="1:25" s="8" customFormat="1" x14ac:dyDescent="0.25">
      <c r="A274" s="19">
        <v>2030</v>
      </c>
      <c r="B274" s="1" t="s">
        <v>178</v>
      </c>
      <c r="C274" s="1" t="s">
        <v>1251</v>
      </c>
      <c r="D274" s="1" t="str">
        <f>IF(B274="","zzz",LEFT(B274,2))</f>
        <v>BR</v>
      </c>
      <c r="E274" s="1">
        <v>203</v>
      </c>
      <c r="F274" s="13">
        <v>1958</v>
      </c>
      <c r="G274" s="13">
        <v>1990</v>
      </c>
      <c r="H274" s="1">
        <f>IF(F274="","",SQRT(F274-1828))</f>
        <v>11.401754250991379</v>
      </c>
      <c r="I274" s="1">
        <v>6</v>
      </c>
      <c r="J274" s="1"/>
      <c r="K274" s="1"/>
      <c r="L274" s="1" t="s">
        <v>176</v>
      </c>
      <c r="M274" s="1" t="s">
        <v>22</v>
      </c>
      <c r="N274" s="1">
        <f>IF(L274="Steam",1,IF(L274="Electric",2,IF(L274="Diesel",4,IF(L274="Diesel-Electric",3,""))))</f>
        <v>3</v>
      </c>
      <c r="O274" s="1"/>
      <c r="P274" s="1">
        <v>75</v>
      </c>
      <c r="Q274" s="1">
        <v>75</v>
      </c>
      <c r="R274" s="1"/>
      <c r="S274" s="1">
        <v>500</v>
      </c>
      <c r="T274" s="1">
        <f>IF(L274="Wagon",(SQRT(SQRT(S274/27)))*10,IF(S274="","",SQRT(SQRT(S274/27))))</f>
        <v>2.074443257628261</v>
      </c>
      <c r="U274" s="13">
        <f>IF(I274="","",(H274*SQRT(I274)*T274-(I274*2)+2)*0.985)</f>
        <v>47.217006505197126</v>
      </c>
      <c r="V274" s="13">
        <f>IF(L274="Wagon",5*SQRT(H274),IF(L274="","",SQRT(Q274*J274*SQRT(S274))/(26)))</f>
        <v>0</v>
      </c>
      <c r="W274" s="17">
        <f>8/P274</f>
        <v>0.10666666666666667</v>
      </c>
      <c r="X274" s="27" t="e">
        <f>R274/10/J274</f>
        <v>#DIV/0!</v>
      </c>
      <c r="Y274" s="12"/>
    </row>
    <row r="275" spans="1:25" s="41" customFormat="1" x14ac:dyDescent="0.25">
      <c r="A275" s="19">
        <v>2040</v>
      </c>
      <c r="B275" s="43" t="s">
        <v>179</v>
      </c>
      <c r="C275" s="43" t="s">
        <v>1252</v>
      </c>
      <c r="D275" s="43" t="str">
        <f>IF(B275="","zzz",LEFT(B275,2))</f>
        <v>BR</v>
      </c>
      <c r="E275" s="43">
        <v>204</v>
      </c>
      <c r="F275" s="53">
        <v>1957</v>
      </c>
      <c r="G275" s="53">
        <v>1987</v>
      </c>
      <c r="H275" s="43">
        <f>IF(F275="","",SQRT(F275-1828))</f>
        <v>11.357816691600547</v>
      </c>
      <c r="I275" s="43">
        <v>2</v>
      </c>
      <c r="J275" s="43"/>
      <c r="K275" s="43"/>
      <c r="L275" s="43" t="s">
        <v>176</v>
      </c>
      <c r="M275" s="43" t="s">
        <v>22</v>
      </c>
      <c r="N275" s="43">
        <f>IF(L275="Steam",1,IF(L275="Electric",2,IF(L275="Diesel",4,IF(L275="Diesel-Electric",3,""))))</f>
        <v>3</v>
      </c>
      <c r="O275" s="43"/>
      <c r="P275" s="43" t="s">
        <v>1134</v>
      </c>
      <c r="Q275" s="43" t="s">
        <v>1134</v>
      </c>
      <c r="R275" s="43"/>
      <c r="S275" s="43">
        <v>600</v>
      </c>
      <c r="T275" s="43">
        <f>IF(L275="Wagon",(SQRT(SQRT(S275/27)))*10,IF(S275="","",SQRT(SQRT(S275/27))))</f>
        <v>2.1711852081087688</v>
      </c>
      <c r="U275" s="53">
        <f>IF(I275="","",(H275*SQRT(I275)*T275-(I275*2)+2)*0.985)</f>
        <v>32.381282422290369</v>
      </c>
      <c r="V275" s="53" t="e">
        <f>IF(L275="Wagon",5*SQRT(H275),IF(L275="","",SQRT(Q275*J275*SQRT(S275))/(26)))</f>
        <v>#VALUE!</v>
      </c>
      <c r="W275" s="17" t="e">
        <f>8/P275</f>
        <v>#VALUE!</v>
      </c>
      <c r="X275" s="27" t="e">
        <f>R275/10/J275</f>
        <v>#DIV/0!</v>
      </c>
      <c r="Y275" s="12"/>
    </row>
    <row r="276" spans="1:25" s="38" customFormat="1" ht="15.75" customHeight="1" x14ac:dyDescent="0.25">
      <c r="A276" s="19">
        <v>2050</v>
      </c>
      <c r="B276" s="1" t="s">
        <v>180</v>
      </c>
      <c r="C276" s="1" t="s">
        <v>1253</v>
      </c>
      <c r="D276" s="1" t="str">
        <f>IF(B276="","zzz",LEFT(B276,2))</f>
        <v>BR</v>
      </c>
      <c r="E276" s="1">
        <v>205</v>
      </c>
      <c r="F276" s="13">
        <v>1957</v>
      </c>
      <c r="G276" s="13">
        <v>2004</v>
      </c>
      <c r="H276" s="1">
        <f>IF(F276="","",SQRT(F276-1828))</f>
        <v>11.357816691600547</v>
      </c>
      <c r="I276" s="1">
        <v>3</v>
      </c>
      <c r="J276" s="1">
        <v>118</v>
      </c>
      <c r="K276" s="1"/>
      <c r="L276" s="1" t="s">
        <v>176</v>
      </c>
      <c r="M276" s="1" t="s">
        <v>22</v>
      </c>
      <c r="N276" s="1">
        <f>IF(L276="Steam",1,IF(L276="Electric",2,IF(L276="Diesel",4,IF(L276="Diesel-Electric",3,""))))</f>
        <v>3</v>
      </c>
      <c r="O276" s="1"/>
      <c r="P276" s="1">
        <v>75</v>
      </c>
      <c r="Q276" s="1">
        <v>75</v>
      </c>
      <c r="R276" s="1"/>
      <c r="S276" s="1">
        <v>600</v>
      </c>
      <c r="T276" s="1">
        <f>IF(L276="Wagon",(SQRT(SQRT(S276/27)))*10,IF(S276="","",SQRT(SQRT(S276/27))))</f>
        <v>2.1711852081087688</v>
      </c>
      <c r="U276" s="13">
        <f>IF(I276="","",(H276*SQRT(I276)*T276-(I276*2)+2)*0.985)</f>
        <v>38.131556972424171</v>
      </c>
      <c r="V276" s="13">
        <f>IF(L276="Wagon",5*SQRT(H276),IF(L276="","",SQRT(Q276*J276*SQRT(S276))/(26)))</f>
        <v>17.907547012210895</v>
      </c>
      <c r="W276" s="17">
        <f>8/P276</f>
        <v>0.10666666666666667</v>
      </c>
      <c r="X276" s="27">
        <f>R276/10/J276</f>
        <v>0</v>
      </c>
      <c r="Y276" s="1"/>
    </row>
    <row r="277" spans="1:25" s="6" customFormat="1" ht="15.75" customHeight="1" x14ac:dyDescent="0.25">
      <c r="A277" s="19">
        <v>2060</v>
      </c>
      <c r="B277" s="1" t="s">
        <v>181</v>
      </c>
      <c r="C277" s="1" t="s">
        <v>1254</v>
      </c>
      <c r="D277" s="1" t="str">
        <f>IF(B277="","zzz",LEFT(B277,2))</f>
        <v>BR</v>
      </c>
      <c r="E277" s="1">
        <v>206</v>
      </c>
      <c r="F277" s="13">
        <v>1964</v>
      </c>
      <c r="G277" s="13">
        <v>1990</v>
      </c>
      <c r="H277" s="1">
        <f>IF(F277="","",SQRT(F277-1828))</f>
        <v>11.661903789690601</v>
      </c>
      <c r="I277" s="1">
        <v>3</v>
      </c>
      <c r="J277" s="1"/>
      <c r="K277" s="1"/>
      <c r="L277" s="1" t="s">
        <v>176</v>
      </c>
      <c r="M277" s="1" t="s">
        <v>22</v>
      </c>
      <c r="N277" s="1">
        <f>IF(L277="Steam",1,IF(L277="Electric",2,IF(L277="Diesel",4,IF(L277="Diesel-Electric",3,""))))</f>
        <v>3</v>
      </c>
      <c r="O277" s="1"/>
      <c r="P277" s="1">
        <v>75</v>
      </c>
      <c r="Q277" s="1">
        <v>75</v>
      </c>
      <c r="R277" s="1"/>
      <c r="S277" s="1">
        <v>600</v>
      </c>
      <c r="T277" s="1">
        <f>IF(L277="Wagon",(SQRT(SQRT(S277/27)))*10,IF(S277="","",SQRT(SQRT(S277/27))))</f>
        <v>2.1711852081087688</v>
      </c>
      <c r="U277" s="13">
        <f>IF(I277="","",(H277*SQRT(I277)*T277-(I277*2)+2)*0.985)</f>
        <v>39.257954590844619</v>
      </c>
      <c r="V277" s="13">
        <f>IF(L277="Wagon",5*SQRT(H277),IF(L277="","",SQRT(Q277*J277*SQRT(S277))/(26)))</f>
        <v>0</v>
      </c>
      <c r="W277" s="17">
        <f>8/P277</f>
        <v>0.10666666666666667</v>
      </c>
      <c r="X277" s="27" t="e">
        <f>R277/10/J277</f>
        <v>#DIV/0!</v>
      </c>
      <c r="Y277" s="1"/>
    </row>
    <row r="278" spans="1:25" s="6" customFormat="1" ht="15.75" customHeight="1" x14ac:dyDescent="0.25">
      <c r="A278" s="19">
        <v>2070</v>
      </c>
      <c r="B278" s="1" t="s">
        <v>182</v>
      </c>
      <c r="C278" s="1" t="s">
        <v>1255</v>
      </c>
      <c r="D278" s="43" t="str">
        <f>IF(B278="","zzz",LEFT(B278,2))</f>
        <v>BR</v>
      </c>
      <c r="E278" s="1">
        <v>207</v>
      </c>
      <c r="F278" s="13">
        <v>1964</v>
      </c>
      <c r="G278" s="13">
        <v>2004</v>
      </c>
      <c r="H278" s="1">
        <f>IF(F278="","",SQRT(F278-1828))</f>
        <v>11.661903789690601</v>
      </c>
      <c r="I278" s="1">
        <v>3</v>
      </c>
      <c r="J278" s="1"/>
      <c r="K278" s="1"/>
      <c r="L278" s="1" t="s">
        <v>176</v>
      </c>
      <c r="M278" s="1" t="s">
        <v>22</v>
      </c>
      <c r="N278" s="1">
        <f>IF(L278="Steam",1,IF(L278="Electric",2,IF(L278="Diesel",4,IF(L278="Diesel-Electric",3,""))))</f>
        <v>3</v>
      </c>
      <c r="O278" s="1"/>
      <c r="P278" s="1">
        <v>75</v>
      </c>
      <c r="Q278" s="1">
        <v>75</v>
      </c>
      <c r="R278" s="1"/>
      <c r="S278" s="1">
        <v>600</v>
      </c>
      <c r="T278" s="1">
        <f>IF(L278="Wagon",(SQRT(SQRT(S278/27)))*10,IF(S278="","",SQRT(SQRT(S278/27))))</f>
        <v>2.1711852081087688</v>
      </c>
      <c r="U278" s="13">
        <f>IF(I278="","",(H278*SQRT(I278)*T278-(I278*2)+2)*0.985)</f>
        <v>39.257954590844619</v>
      </c>
      <c r="V278" s="13">
        <f>IF(L278="Wagon",5*SQRT(H278),IF(L278="","",SQRT(Q278*J278*SQRT(S278))/(26)))</f>
        <v>0</v>
      </c>
      <c r="W278" s="17">
        <f>8/P278</f>
        <v>0.10666666666666667</v>
      </c>
      <c r="X278" s="27" t="e">
        <f>R278/10/J278</f>
        <v>#DIV/0!</v>
      </c>
      <c r="Y278" s="1"/>
    </row>
    <row r="279" spans="1:25" s="1" customFormat="1" ht="15.75" customHeight="1" x14ac:dyDescent="0.25">
      <c r="A279" s="19">
        <v>2100</v>
      </c>
      <c r="B279" s="1" t="s">
        <v>42</v>
      </c>
      <c r="C279" s="1" t="s">
        <v>714</v>
      </c>
      <c r="D279" s="1" t="str">
        <f>IF(B279="","zzz",LEFT(B279,2))</f>
        <v>BR</v>
      </c>
      <c r="E279" s="1">
        <v>21</v>
      </c>
      <c r="F279" s="13">
        <v>1959</v>
      </c>
      <c r="G279" s="13">
        <v>1967</v>
      </c>
      <c r="H279" s="1">
        <f>IF(F279="","",SQRT(F279-1828))</f>
        <v>11.445523142259598</v>
      </c>
      <c r="I279" s="1">
        <v>1</v>
      </c>
      <c r="J279" s="1">
        <v>74</v>
      </c>
      <c r="K279" s="1">
        <v>0</v>
      </c>
      <c r="L279" s="1" t="s">
        <v>22</v>
      </c>
      <c r="M279" s="1" t="s">
        <v>22</v>
      </c>
      <c r="N279" s="1">
        <f>IF(L279="Steam",1,IF(L279="Electric",2,IF(L279="Diesel",4,IF(L279="Diesel-Electric",3,""))))</f>
        <v>4</v>
      </c>
      <c r="O279" s="1" t="s">
        <v>23</v>
      </c>
      <c r="P279" s="1">
        <v>75</v>
      </c>
      <c r="Q279" s="1">
        <v>75</v>
      </c>
      <c r="R279" s="1">
        <v>200.2</v>
      </c>
      <c r="S279" s="1">
        <v>1100</v>
      </c>
      <c r="T279" s="1">
        <f>IF(L279="Wagon",(SQRT(SQRT(S279/27)))*10,IF(S279="","",SQRT(SQRT(S279/27))))</f>
        <v>2.5264297704551879</v>
      </c>
      <c r="U279" s="13">
        <f>IF(I279="","",(H279*SQRT(I279)*T279-(I279*2)+2)*0.985)</f>
        <v>28.482565748962877</v>
      </c>
      <c r="V279" s="13">
        <f>IF(L279="Wagon",5*SQRT(H279),IF(L279="","",SQRT(Q279*J279*SQRT(S279))/(26)))</f>
        <v>16.501419871879339</v>
      </c>
      <c r="W279" s="17">
        <f>8/P279</f>
        <v>0.10666666666666667</v>
      </c>
      <c r="X279" s="27">
        <f>R279/10/J279</f>
        <v>0.27054054054054055</v>
      </c>
    </row>
    <row r="280" spans="1:25" x14ac:dyDescent="0.25">
      <c r="A280" s="19">
        <v>2101</v>
      </c>
      <c r="B280" s="15" t="s">
        <v>183</v>
      </c>
      <c r="C280" s="15" t="s">
        <v>1256</v>
      </c>
      <c r="D280" s="1" t="str">
        <f>IF(B280="","zzz",LEFT(B280,2))</f>
        <v>BR</v>
      </c>
      <c r="E280" s="15">
        <v>210</v>
      </c>
      <c r="F280" s="16">
        <v>1980</v>
      </c>
      <c r="G280" s="16">
        <v>1987</v>
      </c>
      <c r="H280" s="1">
        <f>IF(F280="","",SQRT(F280-1828))</f>
        <v>12.328828005937952</v>
      </c>
      <c r="I280" s="15">
        <v>4</v>
      </c>
      <c r="J280" s="15">
        <v>177</v>
      </c>
      <c r="K280" s="15">
        <v>254</v>
      </c>
      <c r="L280" s="15" t="s">
        <v>176</v>
      </c>
      <c r="M280" s="15" t="s">
        <v>22</v>
      </c>
      <c r="N280" s="15">
        <f>IF(L280="Steam",1,IF(L280="Electric",2,IF(L280="Diesel",4,IF(L280="Diesel-Electric",3,""))))</f>
        <v>3</v>
      </c>
      <c r="O280" s="15"/>
      <c r="P280" s="15">
        <v>90</v>
      </c>
      <c r="Q280" s="15">
        <v>90</v>
      </c>
      <c r="R280" s="15"/>
      <c r="S280" s="15">
        <v>1000</v>
      </c>
      <c r="T280" s="15">
        <f>IF(L280="Wagon",(SQRT(SQRT(S280/27)))*10,IF(S280="","",SQRT(SQRT(S280/27))))</f>
        <v>2.4669426816409508</v>
      </c>
      <c r="U280" s="16">
        <f>IF(I280="","",(H280*SQRT(I280)*T280-(I280*2)+2)*0.985)</f>
        <v>54.006588684243496</v>
      </c>
      <c r="V280" s="16">
        <f>IF(L280="Wagon",5*SQRT(H280),IF(L280="","",SQRT(Q280*J280*SQRT(S280))/(26)))</f>
        <v>27.298233228068042</v>
      </c>
      <c r="W280" s="17">
        <f>8/P280</f>
        <v>8.8888888888888892E-2</v>
      </c>
      <c r="X280" s="27">
        <f>R280/10/J280</f>
        <v>0</v>
      </c>
    </row>
    <row r="281" spans="1:25" x14ac:dyDescent="0.25">
      <c r="A281" s="19">
        <v>2102</v>
      </c>
      <c r="B281" s="1" t="s">
        <v>1258</v>
      </c>
      <c r="C281" s="1" t="s">
        <v>1257</v>
      </c>
      <c r="D281" s="1" t="str">
        <f>IF(B281="","zzz",LEFT(B281,2))</f>
        <v>BR</v>
      </c>
      <c r="E281" s="1">
        <v>210</v>
      </c>
      <c r="F281" s="13">
        <v>1980</v>
      </c>
      <c r="G281" s="13">
        <v>1987</v>
      </c>
      <c r="H281" s="1">
        <f>IF(F281="","",SQRT(F281-1828))</f>
        <v>12.328828005937952</v>
      </c>
      <c r="I281" s="1">
        <v>3</v>
      </c>
      <c r="J281" s="1">
        <v>118</v>
      </c>
      <c r="K281" s="1">
        <v>203</v>
      </c>
      <c r="L281" s="1" t="s">
        <v>176</v>
      </c>
      <c r="M281" s="1" t="s">
        <v>22</v>
      </c>
      <c r="N281" s="1">
        <f>IF(L281="Steam",1,IF(L281="Electric",2,IF(L281="Diesel",4,IF(L281="Diesel-Electric",3,""))))</f>
        <v>3</v>
      </c>
      <c r="P281" s="1">
        <v>90</v>
      </c>
      <c r="Q281" s="1">
        <v>90</v>
      </c>
      <c r="S281" s="1">
        <v>1000</v>
      </c>
      <c r="T281" s="1">
        <f>IF(L281="Wagon",(SQRT(SQRT(S281/27)))*10,IF(S281="","",SQRT(SQRT(S281/27))))</f>
        <v>2.4669426816409508</v>
      </c>
      <c r="U281" s="13">
        <f>IF(I281="","",(H281*SQRT(I281)*T281-(I281*2)+2)*0.985)</f>
        <v>47.949287908658093</v>
      </c>
      <c r="V281" s="13">
        <f>IF(L281="Wagon",5*SQRT(H281),IF(L281="","",SQRT(Q281*J281*SQRT(S281))/(26)))</f>
        <v>22.288914096085197</v>
      </c>
      <c r="W281" s="17">
        <f>8/P281</f>
        <v>8.8888888888888892E-2</v>
      </c>
      <c r="X281" s="27">
        <f>R281/10/J281</f>
        <v>0</v>
      </c>
    </row>
    <row r="282" spans="1:25" x14ac:dyDescent="0.25">
      <c r="A282" s="19">
        <v>2200</v>
      </c>
      <c r="B282" s="1" t="s">
        <v>43</v>
      </c>
      <c r="C282" s="1" t="s">
        <v>715</v>
      </c>
      <c r="D282" s="1" t="str">
        <f>IF(B282="","zzz",LEFT(B282,2))</f>
        <v>BR</v>
      </c>
      <c r="E282" s="1">
        <v>22</v>
      </c>
      <c r="F282" s="13">
        <v>1959</v>
      </c>
      <c r="G282" s="13">
        <v>1972</v>
      </c>
      <c r="H282" s="1">
        <f>IF(F282="","",SQRT(F282-1828))</f>
        <v>11.445523142259598</v>
      </c>
      <c r="I282" s="1">
        <v>1</v>
      </c>
      <c r="J282" s="1">
        <v>69</v>
      </c>
      <c r="K282" s="1">
        <v>0</v>
      </c>
      <c r="L282" s="1" t="s">
        <v>22</v>
      </c>
      <c r="M282" s="1" t="s">
        <v>22</v>
      </c>
      <c r="N282" s="1">
        <f>IF(L282="Steam",1,IF(L282="Electric",2,IF(L282="Diesel",4,IF(L282="Diesel-Electric",3,""))))</f>
        <v>4</v>
      </c>
      <c r="O282" s="1" t="s">
        <v>23</v>
      </c>
      <c r="P282" s="1">
        <v>75</v>
      </c>
      <c r="Q282" s="1">
        <v>75</v>
      </c>
      <c r="R282" s="1">
        <v>170</v>
      </c>
      <c r="S282" s="1">
        <v>1100</v>
      </c>
      <c r="T282" s="1">
        <f>IF(L282="Wagon",(SQRT(SQRT(S282/27)))*10,IF(S282="","",SQRT(SQRT(S282/27))))</f>
        <v>2.5264297704551879</v>
      </c>
      <c r="U282" s="13">
        <f>IF(I282="","",(H282*SQRT(I282)*T282-(I282*2)+2)*0.985)</f>
        <v>28.482565748962877</v>
      </c>
      <c r="V282" s="13">
        <f>IF(L282="Wagon",5*SQRT(H282),IF(L282="","",SQRT(Q282*J282*SQRT(S282))/(26)))</f>
        <v>15.934190329320897</v>
      </c>
      <c r="W282" s="17">
        <f>8/P282</f>
        <v>0.10666666666666667</v>
      </c>
      <c r="X282" s="27">
        <f>R282/10/J282</f>
        <v>0.24637681159420291</v>
      </c>
    </row>
    <row r="283" spans="1:25" x14ac:dyDescent="0.25">
      <c r="A283" s="37">
        <v>2201</v>
      </c>
      <c r="B283" s="38" t="s">
        <v>184</v>
      </c>
      <c r="C283" s="38" t="s">
        <v>716</v>
      </c>
      <c r="D283" s="38" t="str">
        <f>IF(B283="","zzz",LEFT(B283,2))</f>
        <v>BR</v>
      </c>
      <c r="E283" s="38">
        <v>220</v>
      </c>
      <c r="F283" s="44">
        <v>2001</v>
      </c>
      <c r="G283" s="44" t="s">
        <v>31</v>
      </c>
      <c r="H283" s="38">
        <f>IF(F283="","",SQRT(F283-1828))</f>
        <v>13.152946437965905</v>
      </c>
      <c r="I283" s="38">
        <v>4</v>
      </c>
      <c r="J283" s="38">
        <v>186</v>
      </c>
      <c r="K283" s="38">
        <v>200</v>
      </c>
      <c r="L283" s="38" t="s">
        <v>176</v>
      </c>
      <c r="M283" s="38" t="s">
        <v>22</v>
      </c>
      <c r="N283" s="38">
        <f>IF(L283="Steam",1,IF(L283="Electric",2,IF(L283="Diesel",4,IF(L283="Diesel-Electric",3,""))))</f>
        <v>3</v>
      </c>
      <c r="O283" s="38"/>
      <c r="P283" s="38">
        <v>125</v>
      </c>
      <c r="Q283" s="38">
        <v>125</v>
      </c>
      <c r="R283" s="38"/>
      <c r="S283" s="38">
        <v>3000</v>
      </c>
      <c r="T283" s="38">
        <f>IF(L283="Wagon",(SQRT(SQRT(S283/27)))*10,IF(S283="","",SQRT(SQRT(S283/27))))</f>
        <v>3.2466791547509892</v>
      </c>
      <c r="U283" s="44">
        <f>IF(I283="","",(H283*SQRT(I283)*T283-(I283*2)+2)*0.985)</f>
        <v>78.215692136689341</v>
      </c>
      <c r="V283" s="44">
        <f>IF(L283="Wagon",5*SQRT(H283),IF(L283="","",SQRT(Q283*J283*SQRT(S283))/(26)))</f>
        <v>43.402869628759696</v>
      </c>
      <c r="W283" s="39">
        <f>8/P283</f>
        <v>6.4000000000000001E-2</v>
      </c>
      <c r="X283" s="40">
        <f>R283/10/J283</f>
        <v>0</v>
      </c>
    </row>
    <row r="284" spans="1:25" x14ac:dyDescent="0.25">
      <c r="A284" s="19">
        <v>2210</v>
      </c>
      <c r="B284" s="1" t="s">
        <v>186</v>
      </c>
      <c r="C284" s="1" t="s">
        <v>717</v>
      </c>
      <c r="D284" s="1" t="str">
        <f>IF(B284="","zzz",LEFT(B284,2))</f>
        <v>BR</v>
      </c>
      <c r="E284" s="1">
        <v>221</v>
      </c>
      <c r="F284" s="13">
        <v>2002</v>
      </c>
      <c r="G284" s="13" t="s">
        <v>31</v>
      </c>
      <c r="H284" s="1">
        <f>IF(F284="","",SQRT(F284-1828))</f>
        <v>13.19090595827292</v>
      </c>
      <c r="I284" s="1">
        <v>5</v>
      </c>
      <c r="J284" s="1">
        <v>283</v>
      </c>
      <c r="K284" s="1">
        <v>262</v>
      </c>
      <c r="L284" s="6" t="s">
        <v>176</v>
      </c>
      <c r="M284" s="6" t="s">
        <v>22</v>
      </c>
      <c r="N284" s="1">
        <f>IF(L284="Steam",1,IF(L284="Electric",2,IF(L284="Diesel",4,IF(L284="Diesel-Electric",3,""))))</f>
        <v>3</v>
      </c>
      <c r="P284" s="1">
        <v>125</v>
      </c>
      <c r="Q284" s="1">
        <v>125</v>
      </c>
      <c r="S284" s="1">
        <v>3750</v>
      </c>
      <c r="T284" s="1">
        <f>IF(L284="Wagon",(SQRT(SQRT(S284/27)))*10,IF(S284="","",SQRT(SQRT(S284/27))))</f>
        <v>3.4329452398451963</v>
      </c>
      <c r="U284" s="13">
        <f>IF(I284="","",(H284*SQRT(I284)*T284-(I284*2)+2)*0.985)</f>
        <v>91.858477095163295</v>
      </c>
      <c r="V284" s="13">
        <f>IF(L284="Wagon",5*SQRT(H284),IF(L284="","",SQRT(Q284*J284*SQRT(S284))/(26)))</f>
        <v>56.608636346276867</v>
      </c>
      <c r="W284" s="17">
        <f>8/P284</f>
        <v>6.4000000000000001E-2</v>
      </c>
      <c r="X284" s="27">
        <f>R284/10/J284</f>
        <v>0</v>
      </c>
    </row>
    <row r="285" spans="1:25" x14ac:dyDescent="0.25">
      <c r="A285" s="19">
        <v>2211</v>
      </c>
      <c r="B285" s="1" t="s">
        <v>185</v>
      </c>
      <c r="C285" s="1" t="s">
        <v>1318</v>
      </c>
      <c r="D285" s="1" t="str">
        <f>IF(B285="","zzz",LEFT(B285,2))</f>
        <v>BR</v>
      </c>
      <c r="E285" s="1">
        <v>221</v>
      </c>
      <c r="F285" s="13">
        <v>2002</v>
      </c>
      <c r="G285" s="13" t="s">
        <v>31</v>
      </c>
      <c r="H285" s="1">
        <f>IF(F285="","",SQRT(F285-1828))</f>
        <v>13.19090595827292</v>
      </c>
      <c r="I285" s="1">
        <v>4</v>
      </c>
      <c r="J285" s="1">
        <v>227</v>
      </c>
      <c r="K285" s="1">
        <v>192</v>
      </c>
      <c r="L285" s="1" t="s">
        <v>176</v>
      </c>
      <c r="M285" s="1" t="s">
        <v>22</v>
      </c>
      <c r="N285" s="1">
        <f>IF(L285="Steam",1,IF(L285="Electric",2,IF(L285="Diesel",4,IF(L285="Diesel-Electric",3,""))))</f>
        <v>3</v>
      </c>
      <c r="P285" s="1">
        <v>125</v>
      </c>
      <c r="Q285" s="1">
        <v>125</v>
      </c>
      <c r="S285" s="1">
        <v>3000</v>
      </c>
      <c r="T285" s="1">
        <f>IF(L285="Wagon",(SQRT(SQRT(S285/27)))*10,IF(S285="","",SQRT(SQRT(S285/27))))</f>
        <v>3.2466791547509892</v>
      </c>
      <c r="U285" s="13">
        <f>IF(I285="","",(H285*SQRT(I285)*T285-(I285*2)+2)*0.985)</f>
        <v>78.458479631800458</v>
      </c>
      <c r="V285" s="13">
        <f>IF(L285="Wagon",5*SQRT(H285),IF(L285="","",SQRT(Q285*J285*SQRT(S285))/(26)))</f>
        <v>47.948486240164435</v>
      </c>
      <c r="W285" s="17">
        <f>8/P285</f>
        <v>6.4000000000000001E-2</v>
      </c>
      <c r="X285" s="27">
        <f>R285/10/J285</f>
        <v>0</v>
      </c>
    </row>
    <row r="286" spans="1:25" x14ac:dyDescent="0.25">
      <c r="A286" s="19">
        <v>2220</v>
      </c>
      <c r="B286" s="1" t="s">
        <v>187</v>
      </c>
      <c r="C286" s="1" t="s">
        <v>718</v>
      </c>
      <c r="D286" s="1" t="str">
        <f>IF(B286="","zzz",LEFT(B286,2))</f>
        <v>BR</v>
      </c>
      <c r="E286" s="1">
        <v>222</v>
      </c>
      <c r="F286" s="13">
        <v>2004</v>
      </c>
      <c r="G286" s="13" t="s">
        <v>31</v>
      </c>
      <c r="H286" s="1">
        <f>IF(F286="","",SQRT(F286-1828))</f>
        <v>13.266499161421599</v>
      </c>
      <c r="I286" s="1">
        <v>7</v>
      </c>
      <c r="J286" s="1">
        <v>395</v>
      </c>
      <c r="K286" s="1">
        <v>394</v>
      </c>
      <c r="L286" s="6" t="s">
        <v>176</v>
      </c>
      <c r="M286" s="6" t="s">
        <v>22</v>
      </c>
      <c r="N286" s="1">
        <f>IF(L286="Steam",1,IF(L286="Electric",2,IF(L286="Diesel",4,IF(L286="Diesel-Electric",3,""))))</f>
        <v>3</v>
      </c>
      <c r="P286" s="1">
        <v>125</v>
      </c>
      <c r="Q286" s="1">
        <v>125</v>
      </c>
      <c r="S286" s="1">
        <v>5250</v>
      </c>
      <c r="T286" s="1">
        <f>IF(L286="Wagon",(SQRT(SQRT(S286/27)))*10,IF(S286="","",SQRT(SQRT(S286/27))))</f>
        <v>3.7342112655242108</v>
      </c>
      <c r="U286" s="13">
        <f>IF(I286="","",(H286*SQRT(I286)*T286-(I286*2)+2)*0.985)</f>
        <v>117.28422922769526</v>
      </c>
      <c r="V286" s="13">
        <f>IF(L286="Wagon",5*SQRT(H286),IF(L286="","",SQRT(Q286*J286*SQRT(S286))/(26)))</f>
        <v>72.747828148466496</v>
      </c>
      <c r="W286" s="17">
        <f>8/P286</f>
        <v>6.4000000000000001E-2</v>
      </c>
      <c r="X286" s="27">
        <f>R286/10/J286</f>
        <v>0</v>
      </c>
    </row>
    <row r="287" spans="1:25" s="41" customFormat="1" x14ac:dyDescent="0.25">
      <c r="A287" s="19">
        <v>2221</v>
      </c>
      <c r="B287" s="1" t="s">
        <v>188</v>
      </c>
      <c r="C287" s="1" t="s">
        <v>1320</v>
      </c>
      <c r="D287" s="1" t="str">
        <f>IF(B287="","zzz",LEFT(B287,2))</f>
        <v>BR</v>
      </c>
      <c r="E287" s="1">
        <v>222</v>
      </c>
      <c r="F287" s="13">
        <v>2004</v>
      </c>
      <c r="G287" s="13" t="s">
        <v>31</v>
      </c>
      <c r="H287" s="1">
        <f>IF(F287="","",SQRT(F287-1828))</f>
        <v>13.266499161421599</v>
      </c>
      <c r="I287" s="1">
        <v>5</v>
      </c>
      <c r="J287" s="1">
        <v>283</v>
      </c>
      <c r="K287" s="1">
        <v>276</v>
      </c>
      <c r="L287" s="6" t="s">
        <v>176</v>
      </c>
      <c r="M287" s="6" t="s">
        <v>22</v>
      </c>
      <c r="N287" s="1">
        <f>IF(L287="Steam",1,IF(L287="Electric",2,IF(L287="Diesel",4,IF(L287="Diesel-Electric",3,""))))</f>
        <v>3</v>
      </c>
      <c r="O287" s="1"/>
      <c r="P287" s="1">
        <v>125</v>
      </c>
      <c r="Q287" s="1">
        <v>125</v>
      </c>
      <c r="R287" s="1"/>
      <c r="S287" s="1">
        <v>3750</v>
      </c>
      <c r="T287" s="1">
        <f>IF(L287="Wagon",(SQRT(SQRT(S287/27)))*10,IF(S287="","",SQRT(SQRT(S287/27))))</f>
        <v>3.4329452398451963</v>
      </c>
      <c r="U287" s="13">
        <f>IF(I287="","",(H287*SQRT(I287)*T287-(I287*2)+2)*0.985)</f>
        <v>92.430048978447473</v>
      </c>
      <c r="V287" s="13">
        <f>IF(L287="Wagon",5*SQRT(H287),IF(L287="","",SQRT(Q287*J287*SQRT(S287))/(26)))</f>
        <v>56.608636346276867</v>
      </c>
      <c r="W287" s="17">
        <f>8/P287</f>
        <v>6.4000000000000001E-2</v>
      </c>
      <c r="X287" s="27">
        <f>R287/10/J287</f>
        <v>0</v>
      </c>
      <c r="Y287" s="12"/>
    </row>
    <row r="288" spans="1:25" x14ac:dyDescent="0.25">
      <c r="A288" s="19">
        <v>2222</v>
      </c>
      <c r="B288" s="1" t="s">
        <v>189</v>
      </c>
      <c r="C288" s="1" t="s">
        <v>1319</v>
      </c>
      <c r="D288" s="1" t="str">
        <f>IF(B288="","zzz",LEFT(B288,2))</f>
        <v>BR</v>
      </c>
      <c r="E288" s="1">
        <v>222</v>
      </c>
      <c r="F288" s="13">
        <v>2005</v>
      </c>
      <c r="G288" s="13" t="s">
        <v>31</v>
      </c>
      <c r="H288" s="1">
        <f>IF(F288="","",SQRT(F288-1828))</f>
        <v>13.30413469565007</v>
      </c>
      <c r="I288" s="1">
        <v>4</v>
      </c>
      <c r="J288" s="1">
        <v>227</v>
      </c>
      <c r="K288" s="1">
        <v>232</v>
      </c>
      <c r="L288" s="6" t="s">
        <v>176</v>
      </c>
      <c r="M288" s="6" t="s">
        <v>22</v>
      </c>
      <c r="N288" s="1">
        <f>IF(L288="Steam",1,IF(L288="Electric",2,IF(L288="Diesel",4,IF(L288="Diesel-Electric",3,""))))</f>
        <v>3</v>
      </c>
      <c r="P288" s="1">
        <v>125</v>
      </c>
      <c r="Q288" s="1">
        <v>125</v>
      </c>
      <c r="S288" s="1">
        <v>3000</v>
      </c>
      <c r="T288" s="1">
        <f>IF(L288="Wagon",(SQRT(SQRT(S288/27)))*10,IF(S288="","",SQRT(SQRT(S288/27))))</f>
        <v>3.2466791547509892</v>
      </c>
      <c r="U288" s="13">
        <f>IF(I288="","",(H288*SQRT(I288)*T288-(I288*2)+2)*0.985)</f>
        <v>79.182685873081965</v>
      </c>
      <c r="V288" s="13">
        <f>IF(L288="Wagon",5*SQRT(H288),IF(L288="","",SQRT(Q288*J288*SQRT(S288))/(26)))</f>
        <v>47.948486240164435</v>
      </c>
      <c r="W288" s="17">
        <f>8/P288</f>
        <v>6.4000000000000001E-2</v>
      </c>
      <c r="X288" s="27">
        <f>R288/10/J288</f>
        <v>0</v>
      </c>
    </row>
    <row r="289" spans="1:25" x14ac:dyDescent="0.25">
      <c r="A289" s="19">
        <v>2300</v>
      </c>
      <c r="B289" s="1" t="s">
        <v>44</v>
      </c>
      <c r="C289" s="1" t="s">
        <v>719</v>
      </c>
      <c r="D289" s="1" t="str">
        <f>IF(B289="","zzz",LEFT(B289,2))</f>
        <v>BR</v>
      </c>
      <c r="E289" s="1">
        <v>23</v>
      </c>
      <c r="F289" s="13">
        <v>1959</v>
      </c>
      <c r="G289" s="13">
        <v>1971</v>
      </c>
      <c r="H289" s="1">
        <f>IF(F289="","",SQRT(F289-1828))</f>
        <v>11.445523142259598</v>
      </c>
      <c r="I289" s="1">
        <v>1</v>
      </c>
      <c r="J289" s="1">
        <v>75</v>
      </c>
      <c r="K289" s="1">
        <v>0</v>
      </c>
      <c r="L289" s="1" t="s">
        <v>22</v>
      </c>
      <c r="M289" s="1" t="s">
        <v>22</v>
      </c>
      <c r="N289" s="1">
        <f>IF(L289="Steam",1,IF(L289="Electric",2,IF(L289="Diesel",4,IF(L289="Diesel-Electric",3,""))))</f>
        <v>4</v>
      </c>
      <c r="O289" s="1" t="s">
        <v>23</v>
      </c>
      <c r="P289" s="1">
        <v>75</v>
      </c>
      <c r="Q289" s="1">
        <v>75</v>
      </c>
      <c r="R289" s="1">
        <v>209.1</v>
      </c>
      <c r="S289" s="1">
        <v>1100</v>
      </c>
      <c r="T289" s="1">
        <f>IF(L289="Wagon",(SQRT(SQRT(S289/27)))*10,IF(S289="","",SQRT(SQRT(S289/27))))</f>
        <v>2.5264297704551879</v>
      </c>
      <c r="U289" s="13">
        <f>IF(I289="","",(H289*SQRT(I289)*T289-(I289*2)+2)*0.985)</f>
        <v>28.482565748962877</v>
      </c>
      <c r="V289" s="13">
        <f>IF(L289="Wagon",5*SQRT(H289),IF(L289="","",SQRT(Q289*J289*SQRT(S289))/(26)))</f>
        <v>16.612541799961271</v>
      </c>
      <c r="W289" s="17">
        <f>8/P289</f>
        <v>0.10666666666666667</v>
      </c>
      <c r="X289" s="27">
        <f>R289/10/J289</f>
        <v>0.27879999999999999</v>
      </c>
    </row>
    <row r="290" spans="1:25" x14ac:dyDescent="0.25">
      <c r="A290" s="19">
        <v>2301</v>
      </c>
      <c r="B290" s="1" t="s">
        <v>190</v>
      </c>
      <c r="C290" s="1" t="s">
        <v>1259</v>
      </c>
      <c r="D290" s="1" t="str">
        <f>IF(B290="","zzz",LEFT(B290,2))</f>
        <v>BR</v>
      </c>
      <c r="E290" s="1">
        <v>230</v>
      </c>
      <c r="F290" s="13">
        <v>2019</v>
      </c>
      <c r="G290" s="13" t="s">
        <v>31</v>
      </c>
      <c r="H290" s="1">
        <f>IF(F290="","",SQRT(F290-1828))</f>
        <v>13.820274961085254</v>
      </c>
      <c r="I290" s="1">
        <v>3</v>
      </c>
      <c r="L290" s="1" t="s">
        <v>176</v>
      </c>
      <c r="M290" s="1" t="s">
        <v>22</v>
      </c>
      <c r="N290" s="1">
        <f>IF(L290="Steam",1,IF(L290="Electric",2,IF(L290="Diesel",4,IF(L290="Diesel-Electric",3,""))))</f>
        <v>3</v>
      </c>
      <c r="P290" s="1">
        <v>60</v>
      </c>
      <c r="Q290" s="1">
        <v>60</v>
      </c>
      <c r="S290" s="1">
        <v>789</v>
      </c>
      <c r="T290" s="1">
        <f>IF(L290="Wagon",(SQRT(SQRT(S290/27)))*10,IF(S290="","",SQRT(SQRT(S290/27))))</f>
        <v>2.3250286550368116</v>
      </c>
      <c r="U290" s="13">
        <f>IF(I290="","",(H290*SQRT(I290)*T290-(I290*2)+2)*0.985)</f>
        <v>50.880355968415508</v>
      </c>
      <c r="V290" s="13">
        <f>IF(L290="Wagon",5*SQRT(H290),IF(L290="","",SQRT(Q290*J290*SQRT(S290))/(26)))</f>
        <v>0</v>
      </c>
      <c r="W290" s="17">
        <f>8/P290</f>
        <v>0.13333333333333333</v>
      </c>
      <c r="X290" s="27" t="e">
        <f>R290/10/J290</f>
        <v>#DIV/0!</v>
      </c>
    </row>
    <row r="291" spans="1:25" x14ac:dyDescent="0.25">
      <c r="A291" s="19">
        <v>2302</v>
      </c>
      <c r="B291" s="1" t="s">
        <v>1260</v>
      </c>
      <c r="C291" s="1" t="s">
        <v>1261</v>
      </c>
      <c r="D291" s="1" t="str">
        <f>IF(B291="","zzz",LEFT(B291,2))</f>
        <v>BR</v>
      </c>
      <c r="E291" s="1">
        <v>230</v>
      </c>
      <c r="F291" s="13">
        <v>2019</v>
      </c>
      <c r="G291" s="13" t="s">
        <v>31</v>
      </c>
      <c r="H291" s="1">
        <f>IF(F291="","",SQRT(F291-1828))</f>
        <v>13.820274961085254</v>
      </c>
      <c r="I291" s="1">
        <v>2</v>
      </c>
      <c r="L291" s="1" t="s">
        <v>176</v>
      </c>
      <c r="M291" s="1" t="s">
        <v>22</v>
      </c>
      <c r="N291" s="1">
        <f>IF(L291="Steam",1,IF(L291="Electric",2,IF(L291="Diesel",4,IF(L291="Diesel-Electric",3,""))))</f>
        <v>3</v>
      </c>
      <c r="P291" s="1">
        <v>60</v>
      </c>
      <c r="Q291" s="1">
        <v>60</v>
      </c>
      <c r="S291" s="1">
        <v>789</v>
      </c>
      <c r="T291" s="1">
        <f>IF(L291="Wagon",(SQRT(SQRT(S291/27)))*10,IF(S291="","",SQRT(SQRT(S291/27))))</f>
        <v>2.3250286550368116</v>
      </c>
      <c r="U291" s="13">
        <f>IF(I291="","",(H291*SQRT(I291)*T291-(I291*2)+2)*0.985)</f>
        <v>42.790633213452132</v>
      </c>
      <c r="V291" s="13">
        <f>IF(L291="Wagon",5*SQRT(H291),IF(L291="","",SQRT(Q291*J291*SQRT(S291))/(26)))</f>
        <v>0</v>
      </c>
      <c r="W291" s="17">
        <f>8/P291</f>
        <v>0.13333333333333333</v>
      </c>
      <c r="X291" s="27" t="e">
        <f>R291/10/J291</f>
        <v>#DIV/0!</v>
      </c>
    </row>
    <row r="292" spans="1:25" x14ac:dyDescent="0.25">
      <c r="A292" s="19">
        <v>2400</v>
      </c>
      <c r="B292" s="1" t="s">
        <v>45</v>
      </c>
      <c r="C292" s="1" t="s">
        <v>720</v>
      </c>
      <c r="D292" s="1" t="str">
        <f>IF(B292="","zzz",LEFT(B292,2))</f>
        <v>BR</v>
      </c>
      <c r="E292" s="1">
        <v>24</v>
      </c>
      <c r="F292" s="13">
        <v>1958</v>
      </c>
      <c r="G292" s="13">
        <v>1980</v>
      </c>
      <c r="H292" s="1">
        <f>IF(F292="","",SQRT(F292-1828))</f>
        <v>11.401754250991379</v>
      </c>
      <c r="I292" s="1">
        <v>1</v>
      </c>
      <c r="J292" s="1">
        <v>80</v>
      </c>
      <c r="K292" s="1">
        <v>0</v>
      </c>
      <c r="L292" s="1" t="s">
        <v>22</v>
      </c>
      <c r="M292" s="1" t="s">
        <v>22</v>
      </c>
      <c r="N292" s="1">
        <f>IF(L292="Steam",1,IF(L292="Electric",2,IF(L292="Diesel",4,IF(L292="Diesel-Electric",3,""))))</f>
        <v>4</v>
      </c>
      <c r="O292" s="1" t="s">
        <v>23</v>
      </c>
      <c r="P292" s="1">
        <v>75</v>
      </c>
      <c r="Q292" s="1">
        <v>75</v>
      </c>
      <c r="R292" s="1">
        <v>186.8</v>
      </c>
      <c r="S292" s="1">
        <v>1160</v>
      </c>
      <c r="T292" s="1">
        <f>IF(L292="Wagon",(SQRT(SQRT(S292/27)))*10,IF(S292="","",SQRT(SQRT(S292/27))))</f>
        <v>2.5601980135010067</v>
      </c>
      <c r="U292" s="13">
        <f>IF(I292="","",(H292*SQRT(I292)*T292-(I292*2)+2)*0.985)</f>
        <v>28.752887355057567</v>
      </c>
      <c r="V292" s="13">
        <f>IF(L292="Wagon",5*SQRT(H292),IF(L292="","",SQRT(Q292*J292*SQRT(S292))/(26)))</f>
        <v>17.386684542923739</v>
      </c>
      <c r="W292" s="17">
        <f>8/P292</f>
        <v>0.10666666666666667</v>
      </c>
      <c r="X292" s="27">
        <f>R292/10/J292</f>
        <v>0.23349999999999999</v>
      </c>
    </row>
    <row r="293" spans="1:25" x14ac:dyDescent="0.25">
      <c r="A293" s="37">
        <v>2500</v>
      </c>
      <c r="B293" s="38" t="s">
        <v>46</v>
      </c>
      <c r="C293" s="38" t="s">
        <v>721</v>
      </c>
      <c r="D293" s="38" t="str">
        <f>IF(B293="","zzz",LEFT(B293,2))</f>
        <v>BR</v>
      </c>
      <c r="E293" s="38">
        <v>25</v>
      </c>
      <c r="F293" s="44">
        <v>1961</v>
      </c>
      <c r="G293" s="44">
        <v>1987</v>
      </c>
      <c r="H293" s="38">
        <f>IF(F293="","",SQRT(F293-1828))</f>
        <v>11.532562594670797</v>
      </c>
      <c r="I293" s="38">
        <v>1</v>
      </c>
      <c r="J293" s="38">
        <v>72</v>
      </c>
      <c r="K293" s="38">
        <v>0</v>
      </c>
      <c r="L293" s="38" t="s">
        <v>22</v>
      </c>
      <c r="M293" s="38" t="s">
        <v>22</v>
      </c>
      <c r="N293" s="38">
        <f>IF(L293="Steam",1,IF(L293="Electric",2,IF(L293="Diesel",4,IF(L293="Diesel-Electric",3,""))))</f>
        <v>4</v>
      </c>
      <c r="O293" s="38" t="s">
        <v>23</v>
      </c>
      <c r="P293" s="38">
        <v>90</v>
      </c>
      <c r="Q293" s="38">
        <v>90</v>
      </c>
      <c r="R293" s="38">
        <v>170</v>
      </c>
      <c r="S293" s="38">
        <v>1250</v>
      </c>
      <c r="T293" s="38">
        <f>IF(L293="Wagon",(SQRT(SQRT(S293/27)))*10,IF(S293="","",SQRT(SQRT(S293/27))))</f>
        <v>2.6084743001221455</v>
      </c>
      <c r="U293" s="44">
        <f>IF(I293="","",(H293*SQRT(I293)*T293-(I293*2)+2)*0.985)</f>
        <v>29.631157245607511</v>
      </c>
      <c r="V293" s="44">
        <f>IF(L293="Wagon",5*SQRT(H293),IF(L293="","",SQRT(Q293*J293*SQRT(S293))/(26)))</f>
        <v>18.409485797117267</v>
      </c>
      <c r="W293" s="39">
        <f>8/P293</f>
        <v>8.8888888888888892E-2</v>
      </c>
      <c r="X293" s="40">
        <f>R293/10/J293</f>
        <v>0.2361111111111111</v>
      </c>
    </row>
    <row r="294" spans="1:25" x14ac:dyDescent="0.25">
      <c r="A294" s="37">
        <v>2510</v>
      </c>
      <c r="B294" s="38" t="s">
        <v>1109</v>
      </c>
      <c r="C294" s="38" t="s">
        <v>1110</v>
      </c>
      <c r="D294" s="38" t="str">
        <f>IF(B294="","zzz",LEFT(B294,2))</f>
        <v>BR</v>
      </c>
      <c r="E294" s="38">
        <v>251</v>
      </c>
      <c r="F294" s="44">
        <v>1960</v>
      </c>
      <c r="G294" s="44">
        <v>1973</v>
      </c>
      <c r="H294" s="38">
        <f>IF(F294="","",SQRT(F294-1828))</f>
        <v>11.489125293076057</v>
      </c>
      <c r="I294" s="38">
        <v>6</v>
      </c>
      <c r="J294" s="38">
        <v>304</v>
      </c>
      <c r="K294" s="38">
        <v>132</v>
      </c>
      <c r="L294" s="38" t="s">
        <v>176</v>
      </c>
      <c r="M294" s="38" t="s">
        <v>22</v>
      </c>
      <c r="N294" s="38">
        <f>IF(L294="Steam",1,IF(L294="Electric",2,IF(L294="Diesel",4,IF(L294="Diesel-Electric",3,""))))</f>
        <v>3</v>
      </c>
      <c r="O294" s="38"/>
      <c r="P294" s="38">
        <v>90</v>
      </c>
      <c r="Q294" s="38">
        <v>90</v>
      </c>
      <c r="R294" s="38"/>
      <c r="S294" s="38">
        <v>2000</v>
      </c>
      <c r="T294" s="38">
        <f>IF(L294="Wagon",(SQRT(SQRT(S294/27)))*10,IF(S294="","",SQRT(SQRT(S294/27))))</f>
        <v>2.9337057893113112</v>
      </c>
      <c r="U294" s="44">
        <f>IF(I294="","",(H294*SQRT(I294)*T294-(I294*2)+2)*0.985)</f>
        <v>71.473372225027646</v>
      </c>
      <c r="V294" s="44">
        <f>IF(L294="Wagon",5*SQRT(H294),IF(L294="","",SQRT(Q294*J294*SQRT(S294))/(26)))</f>
        <v>42.544379844381623</v>
      </c>
      <c r="W294" s="39">
        <f>8/P294</f>
        <v>8.8888888888888892E-2</v>
      </c>
      <c r="X294" s="40">
        <f>R294/10/J294</f>
        <v>0</v>
      </c>
    </row>
    <row r="295" spans="1:25" s="41" customFormat="1" x14ac:dyDescent="0.25">
      <c r="A295" s="37">
        <v>2511</v>
      </c>
      <c r="B295" s="38" t="s">
        <v>1111</v>
      </c>
      <c r="C295" s="38" t="s">
        <v>1112</v>
      </c>
      <c r="D295" s="38" t="str">
        <f>IF(B295="","zzz",LEFT(B295,2))</f>
        <v>BR</v>
      </c>
      <c r="E295" s="38">
        <v>251</v>
      </c>
      <c r="F295" s="44">
        <v>1960</v>
      </c>
      <c r="G295" s="44">
        <v>1973</v>
      </c>
      <c r="H295" s="38">
        <f>IF(F295="","",SQRT(F295-1828))</f>
        <v>11.489125293076057</v>
      </c>
      <c r="I295" s="38">
        <v>8</v>
      </c>
      <c r="J295" s="38">
        <v>370</v>
      </c>
      <c r="K295" s="38">
        <v>218</v>
      </c>
      <c r="L295" s="38" t="s">
        <v>176</v>
      </c>
      <c r="M295" s="38" t="s">
        <v>22</v>
      </c>
      <c r="N295" s="38">
        <f>IF(L295="Steam",1,IF(L295="Electric",2,IF(L295="Diesel",4,IF(L295="Diesel-Electric",3,""))))</f>
        <v>3</v>
      </c>
      <c r="O295" s="38"/>
      <c r="P295" s="38">
        <v>90</v>
      </c>
      <c r="Q295" s="38">
        <v>90</v>
      </c>
      <c r="R295" s="38"/>
      <c r="S295" s="38">
        <v>2000</v>
      </c>
      <c r="T295" s="38">
        <f>IF(L295="Wagon",(SQRT(SQRT(S295/27)))*10,IF(S295="","",SQRT(SQRT(S295/27))))</f>
        <v>2.9337057893113112</v>
      </c>
      <c r="U295" s="44">
        <f>IF(I295="","",(H295*SQRT(I295)*T295-(I295*2)+2)*0.985)</f>
        <v>80.114141691055707</v>
      </c>
      <c r="V295" s="44">
        <f>IF(L295="Wagon",5*SQRT(H295),IF(L295="","",SQRT(Q295*J295*SQRT(S295))/(26)))</f>
        <v>46.936020803201352</v>
      </c>
      <c r="W295" s="39">
        <f>8/P295</f>
        <v>8.8888888888888892E-2</v>
      </c>
      <c r="X295" s="40">
        <f>R295/10/J295</f>
        <v>0</v>
      </c>
    </row>
    <row r="296" spans="1:25" x14ac:dyDescent="0.25">
      <c r="A296" s="19">
        <v>2512</v>
      </c>
      <c r="B296" s="1" t="s">
        <v>1113</v>
      </c>
      <c r="C296" s="1" t="s">
        <v>1114</v>
      </c>
      <c r="D296" s="1" t="str">
        <f>IF(B296="","zzz",LEFT(B296,2))</f>
        <v>BR</v>
      </c>
      <c r="E296" s="1">
        <v>251</v>
      </c>
      <c r="H296" s="1" t="str">
        <f>IF(F296="","",SQRT(F296-1828))</f>
        <v/>
      </c>
      <c r="L296" s="1" t="s">
        <v>22</v>
      </c>
      <c r="M296" s="1" t="s">
        <v>22</v>
      </c>
      <c r="N296" s="1">
        <f>IF(L296="Steam",1,IF(L296="Electric",2,IF(L296="Diesel",4,IF(L296="Diesel-Electric",3,""))))</f>
        <v>4</v>
      </c>
      <c r="P296" s="1" t="s">
        <v>1134</v>
      </c>
      <c r="Q296" s="1" t="s">
        <v>1134</v>
      </c>
      <c r="T296" s="1" t="str">
        <f>IF(L296="Wagon",(SQRT(SQRT(S296/27)))*10,IF(S296="","",SQRT(SQRT(S296/27))))</f>
        <v/>
      </c>
      <c r="U296" s="13" t="str">
        <f>IF(I296="","",(H296*SQRT(I296)*T296-(I296*2)+2)*0.985)</f>
        <v/>
      </c>
      <c r="V296" s="13" t="e">
        <f>IF(L296="Wagon",5*SQRT(H296),IF(L296="","",SQRT(Q296*J296*SQRT(S296))/(26)))</f>
        <v>#VALUE!</v>
      </c>
      <c r="W296" s="17" t="e">
        <f>8/P296</f>
        <v>#VALUE!</v>
      </c>
      <c r="X296" s="27" t="e">
        <f>R296/10/J296</f>
        <v>#DIV/0!</v>
      </c>
    </row>
    <row r="297" spans="1:25" x14ac:dyDescent="0.25">
      <c r="A297" s="19">
        <v>2520</v>
      </c>
      <c r="B297" s="1" t="s">
        <v>191</v>
      </c>
      <c r="C297" s="1" t="s">
        <v>1262</v>
      </c>
      <c r="D297" s="1" t="str">
        <f>IF(B297="","zzz",LEFT(B297,2))</f>
        <v>BR</v>
      </c>
      <c r="E297" s="1">
        <v>252</v>
      </c>
      <c r="F297" s="13">
        <v>1972</v>
      </c>
      <c r="G297" s="13">
        <v>1976</v>
      </c>
      <c r="H297" s="1">
        <f>IF(F297="","",SQRT(F297-1828))</f>
        <v>12</v>
      </c>
      <c r="I297" s="1">
        <v>6</v>
      </c>
      <c r="J297" s="1">
        <v>69</v>
      </c>
      <c r="K297" s="1">
        <v>0</v>
      </c>
      <c r="L297" s="1" t="s">
        <v>176</v>
      </c>
      <c r="M297" s="1" t="s">
        <v>22</v>
      </c>
      <c r="N297" s="1">
        <f>IF(L297="Steam",1,IF(L297="Electric",2,IF(L297="Diesel",4,IF(L297="Diesel-Electric",3,""))))</f>
        <v>3</v>
      </c>
      <c r="P297" s="1">
        <v>125</v>
      </c>
      <c r="Q297" s="1">
        <v>140</v>
      </c>
      <c r="R297" s="1">
        <v>160</v>
      </c>
      <c r="S297" s="1">
        <v>2250</v>
      </c>
      <c r="T297" s="1">
        <f>IF(L297="Wagon",(SQRT(SQRT(S297/27)))*10,IF(S297="","",SQRT(SQRT(S297/27))))</f>
        <v>3.0213753973567683</v>
      </c>
      <c r="U297" s="13">
        <f>IF(I297="","",(H297*SQRT(I297)*T297-(I297*2)+2)*0.985)</f>
        <v>77.627787490988112</v>
      </c>
      <c r="V297" s="13">
        <f>IF(L297="Wagon",5*SQRT(H297),IF(L297="","",SQRT(Q297*J297*SQRT(S297))/(26)))</f>
        <v>26.03519559561196</v>
      </c>
      <c r="W297" s="17">
        <f>8/P297</f>
        <v>6.4000000000000001E-2</v>
      </c>
      <c r="X297" s="27">
        <f>R297/10/J297</f>
        <v>0.2318840579710145</v>
      </c>
    </row>
    <row r="298" spans="1:25" s="24" customFormat="1" x14ac:dyDescent="0.25">
      <c r="A298" s="37">
        <v>2530</v>
      </c>
      <c r="B298" s="38" t="s">
        <v>192</v>
      </c>
      <c r="C298" s="38" t="s">
        <v>722</v>
      </c>
      <c r="D298" s="38" t="str">
        <f>IF(B298="","zzz",LEFT(B298,2))</f>
        <v>BR</v>
      </c>
      <c r="E298" s="38">
        <v>253</v>
      </c>
      <c r="F298" s="44">
        <v>1975</v>
      </c>
      <c r="G298" s="44" t="s">
        <v>31</v>
      </c>
      <c r="H298" s="38">
        <f>IF(F298="","",SQRT(F298-1828))</f>
        <v>12.124355652982141</v>
      </c>
      <c r="I298" s="38">
        <v>9</v>
      </c>
      <c r="J298" s="38">
        <v>140</v>
      </c>
      <c r="K298" s="38">
        <v>0</v>
      </c>
      <c r="L298" s="38" t="s">
        <v>176</v>
      </c>
      <c r="M298" s="38" t="s">
        <v>22</v>
      </c>
      <c r="N298" s="38">
        <f>IF(L298="Steam",1,IF(L298="Electric",2,IF(L298="Diesel",4,IF(L298="Diesel-Electric",3,""))))</f>
        <v>3</v>
      </c>
      <c r="O298" s="38"/>
      <c r="P298" s="38">
        <v>125</v>
      </c>
      <c r="Q298" s="38">
        <v>125</v>
      </c>
      <c r="R298" s="38"/>
      <c r="S298" s="38">
        <v>4500</v>
      </c>
      <c r="T298" s="38">
        <f>IF(L298="Wagon",(SQRT(SQRT(S298/27)))*10,IF(S298="","",SQRT(SQRT(S298/27))))</f>
        <v>3.5930411196308421</v>
      </c>
      <c r="U298" s="44">
        <f>IF(I298="","",(H298*SQRT(I298)*T298-(I298*2)+2)*0.985)</f>
        <v>112.96957635212175</v>
      </c>
      <c r="V298" s="44">
        <f>IF(L298="Wagon",5*SQRT(H298),IF(L298="","",SQRT(Q298*J298*SQRT(S298))/(26)))</f>
        <v>41.672427991599832</v>
      </c>
      <c r="W298" s="39">
        <f>8/P298</f>
        <v>6.4000000000000001E-2</v>
      </c>
      <c r="X298" s="40">
        <f>R298/10/J298</f>
        <v>0</v>
      </c>
      <c r="Y298" s="12"/>
    </row>
    <row r="299" spans="1:25" s="24" customFormat="1" x14ac:dyDescent="0.25">
      <c r="A299" s="37">
        <v>2540</v>
      </c>
      <c r="B299" s="38" t="s">
        <v>193</v>
      </c>
      <c r="C299" s="38" t="s">
        <v>723</v>
      </c>
      <c r="D299" s="38" t="str">
        <f>IF(B299="","zzz",LEFT(B299,2))</f>
        <v>BR</v>
      </c>
      <c r="E299" s="38">
        <v>254</v>
      </c>
      <c r="F299" s="44">
        <v>1975</v>
      </c>
      <c r="G299" s="44" t="s">
        <v>31</v>
      </c>
      <c r="H299" s="38">
        <f>IF(F299="","",SQRT(F299-1828))</f>
        <v>12.124355652982141</v>
      </c>
      <c r="I299" s="38">
        <v>10</v>
      </c>
      <c r="J299" s="38">
        <v>469</v>
      </c>
      <c r="K299" s="38">
        <v>452</v>
      </c>
      <c r="L299" s="38" t="s">
        <v>176</v>
      </c>
      <c r="M299" s="38" t="s">
        <v>22</v>
      </c>
      <c r="N299" s="38">
        <f>IF(L299="Steam",1,IF(L299="Electric",2,IF(L299="Diesel",4,IF(L299="Diesel-Electric",3,""))))</f>
        <v>3</v>
      </c>
      <c r="O299" s="38"/>
      <c r="P299" s="38">
        <v>125</v>
      </c>
      <c r="Q299" s="38">
        <v>125</v>
      </c>
      <c r="R299" s="38"/>
      <c r="S299" s="38">
        <v>4500</v>
      </c>
      <c r="T299" s="38">
        <f>IF(L299="Wagon",(SQRT(SQRT(S299/27)))*10,IF(S299="","",SQRT(SQRT(S299/27))))</f>
        <v>3.5930411196308421</v>
      </c>
      <c r="U299" s="44">
        <f>IF(I299="","",(H299*SQRT(I299)*T299-(I299*2)+2)*0.985)</f>
        <v>117.96288783375142</v>
      </c>
      <c r="V299" s="44">
        <f>IF(L299="Wagon",5*SQRT(H299),IF(L299="","",SQRT(Q299*J299*SQRT(S299))/(26)))</f>
        <v>76.273066696544305</v>
      </c>
      <c r="W299" s="39">
        <f>8/P299</f>
        <v>6.4000000000000001E-2</v>
      </c>
      <c r="X299" s="40">
        <f>R299/10/J299</f>
        <v>0</v>
      </c>
      <c r="Y299" s="12"/>
    </row>
    <row r="300" spans="1:25" s="24" customFormat="1" x14ac:dyDescent="0.25">
      <c r="A300" s="50">
        <v>2550</v>
      </c>
      <c r="B300" s="1" t="s">
        <v>194</v>
      </c>
      <c r="C300" s="1" t="s">
        <v>724</v>
      </c>
      <c r="D300" s="1" t="str">
        <f>IF(B300="","zzz",LEFT(B300,2))</f>
        <v>BR</v>
      </c>
      <c r="E300" s="1">
        <v>255</v>
      </c>
      <c r="F300" s="13">
        <v>1975</v>
      </c>
      <c r="G300" s="13" t="s">
        <v>31</v>
      </c>
      <c r="H300" s="1">
        <f>IF(F300="","",SQRT(F300-1828))</f>
        <v>12.124355652982141</v>
      </c>
      <c r="I300" s="1">
        <v>7</v>
      </c>
      <c r="J300" s="1">
        <v>346</v>
      </c>
      <c r="K300" s="1">
        <v>213</v>
      </c>
      <c r="L300" s="1" t="s">
        <v>176</v>
      </c>
      <c r="M300" s="1" t="s">
        <v>22</v>
      </c>
      <c r="N300" s="1">
        <f>IF(L300="Steam",1,IF(L300="Electric",2,IF(L300="Diesel",4,IF(L300="Diesel-Electric",3,""))))</f>
        <v>3</v>
      </c>
      <c r="O300" s="1"/>
      <c r="P300" s="1">
        <v>125</v>
      </c>
      <c r="Q300" s="1">
        <v>125</v>
      </c>
      <c r="R300" s="1"/>
      <c r="S300" s="1">
        <v>4500</v>
      </c>
      <c r="T300" s="1">
        <f>IF(L300="Wagon",(SQRT(SQRT(S300/27)))*10,IF(S300="","",SQRT(SQRT(S300/27))))</f>
        <v>3.5930411196308421</v>
      </c>
      <c r="U300" s="13">
        <f>IF(I300="","",(H300*SQRT(I300)*T300-(I300*2)+2)*0.985)</f>
        <v>101.70881513547181</v>
      </c>
      <c r="V300" s="13">
        <f>IF(L300="Wagon",5*SQRT(H300),IF(L300="","",SQRT(Q300*J300*SQRT(S300))/(26)))</f>
        <v>65.51229841637236</v>
      </c>
      <c r="W300" s="17">
        <f>8/P300</f>
        <v>6.4000000000000001E-2</v>
      </c>
      <c r="X300" s="27">
        <f>R300/10/J300</f>
        <v>0</v>
      </c>
      <c r="Y300" s="12"/>
    </row>
    <row r="301" spans="1:25" s="24" customFormat="1" x14ac:dyDescent="0.25">
      <c r="A301" s="19">
        <v>2600</v>
      </c>
      <c r="B301" s="1" t="s">
        <v>47</v>
      </c>
      <c r="C301" s="1" t="s">
        <v>725</v>
      </c>
      <c r="D301" s="1" t="str">
        <f>IF(B301="","zzz",LEFT(B301,2))</f>
        <v>BR</v>
      </c>
      <c r="E301" s="1">
        <v>26</v>
      </c>
      <c r="F301" s="13">
        <v>1958</v>
      </c>
      <c r="G301" s="13">
        <v>1994</v>
      </c>
      <c r="H301" s="1">
        <f>IF(F301="","",SQRT(F301-1828))</f>
        <v>11.401754250991379</v>
      </c>
      <c r="I301" s="1">
        <v>1</v>
      </c>
      <c r="J301" s="1">
        <v>75</v>
      </c>
      <c r="K301" s="1">
        <v>0</v>
      </c>
      <c r="L301" s="1" t="s">
        <v>22</v>
      </c>
      <c r="M301" s="1" t="s">
        <v>22</v>
      </c>
      <c r="N301" s="1">
        <f>IF(L301="Steam",1,IF(L301="Electric",2,IF(L301="Diesel",4,IF(L301="Diesel-Electric",3,""))))</f>
        <v>4</v>
      </c>
      <c r="O301" s="1" t="s">
        <v>23</v>
      </c>
      <c r="P301" s="1">
        <v>80</v>
      </c>
      <c r="Q301" s="1">
        <v>80</v>
      </c>
      <c r="R301" s="1">
        <v>187</v>
      </c>
      <c r="S301" s="1">
        <v>1160</v>
      </c>
      <c r="T301" s="1">
        <f>IF(L301="Wagon",(SQRT(SQRT(S301/27)))*10,IF(S301="","",SQRT(SQRT(S301/27))))</f>
        <v>2.5601980135010067</v>
      </c>
      <c r="U301" s="13">
        <f>IF(I301="","",(H301*SQRT(I301)*T301-(I301*2)+2)*0.985)</f>
        <v>28.752887355057567</v>
      </c>
      <c r="V301" s="13">
        <f>IF(L301="Wagon",5*SQRT(H301),IF(L301="","",SQRT(Q301*J301*SQRT(S301))/(26)))</f>
        <v>17.386684542923739</v>
      </c>
      <c r="W301" s="17">
        <f>8/P301</f>
        <v>0.1</v>
      </c>
      <c r="X301" s="27">
        <f>R301/10/J301</f>
        <v>0.24933333333333332</v>
      </c>
      <c r="Y301" s="12"/>
    </row>
    <row r="302" spans="1:25" x14ac:dyDescent="0.25">
      <c r="A302" s="19">
        <v>2650</v>
      </c>
      <c r="B302" s="1" t="s">
        <v>1741</v>
      </c>
      <c r="C302" s="1" t="s">
        <v>1742</v>
      </c>
      <c r="D302" s="1" t="str">
        <f>IF(B302="","zzz",LEFT(B302,2))</f>
        <v>LN</v>
      </c>
      <c r="E302" s="1" t="s">
        <v>349</v>
      </c>
      <c r="F302" s="13">
        <v>1905</v>
      </c>
      <c r="G302" s="13">
        <v>1964</v>
      </c>
      <c r="H302" s="1">
        <f>IF(F302="","",SQRT(F302-1828))</f>
        <v>8.7749643873921226</v>
      </c>
      <c r="I302" s="1">
        <v>1</v>
      </c>
      <c r="J302" s="1">
        <v>57</v>
      </c>
      <c r="K302" s="1">
        <v>0</v>
      </c>
      <c r="L302" s="1" t="s">
        <v>85</v>
      </c>
      <c r="M302" s="1" t="s">
        <v>1686</v>
      </c>
      <c r="N302" s="1">
        <f>IF(L302="Steam",1,IF(L302="Electric",2,IF(L302="Diesel",4,IF(L302="Diesel-Electric",3,""))))</f>
        <v>2</v>
      </c>
      <c r="O302" s="1" t="s">
        <v>23</v>
      </c>
      <c r="P302" s="1">
        <v>27</v>
      </c>
      <c r="Q302" s="1">
        <v>27</v>
      </c>
      <c r="R302" s="1">
        <v>111</v>
      </c>
      <c r="S302" s="1">
        <v>640</v>
      </c>
      <c r="T302" s="1">
        <f>IF(L302="Wagon",(SQRT(SQRT(S302/27)))*10,IF(S302="","",SQRT(SQRT(S302/27))))</f>
        <v>2.2065006130979157</v>
      </c>
      <c r="U302" s="13">
        <f>IF(I302="","",(H302*SQRT(I302)*T302-(I302*2)+2)*0.985)</f>
        <v>19.0715348361827</v>
      </c>
      <c r="V302" s="13">
        <f>IF(L302="Wagon",5*SQRT(H302),IF(L302="","",SQRT(Q302*J302*SQRT(S302))/(26)))</f>
        <v>7.589111882147547</v>
      </c>
      <c r="W302" s="17">
        <f>8/P302</f>
        <v>0.29629629629629628</v>
      </c>
      <c r="X302" s="27">
        <f>R302/10/J302</f>
        <v>0.19473684210526315</v>
      </c>
    </row>
    <row r="303" spans="1:25" s="41" customFormat="1" x14ac:dyDescent="0.25">
      <c r="A303" s="19">
        <v>2651</v>
      </c>
      <c r="B303" s="1" t="s">
        <v>997</v>
      </c>
      <c r="C303" s="1" t="s">
        <v>998</v>
      </c>
      <c r="D303" s="1" t="str">
        <f>IF(B303="","zzz",LEFT(B303,2))</f>
        <v>LN</v>
      </c>
      <c r="E303" s="1" t="s">
        <v>349</v>
      </c>
      <c r="F303" s="13">
        <v>1914</v>
      </c>
      <c r="G303" s="13">
        <v>1951</v>
      </c>
      <c r="H303" s="1">
        <f>IF(F303="","",SQRT(F303-1828))</f>
        <v>9.2736184954957039</v>
      </c>
      <c r="I303" s="1">
        <v>1</v>
      </c>
      <c r="J303" s="1">
        <v>75</v>
      </c>
      <c r="K303" s="1">
        <v>0</v>
      </c>
      <c r="L303" s="1" t="s">
        <v>85</v>
      </c>
      <c r="M303" s="1" t="s">
        <v>1707</v>
      </c>
      <c r="N303" s="1">
        <f>IF(L303="Steam",1,IF(L303="Electric",2,IF(L303="Diesel",4,IF(L303="Diesel-Electric",3,""))))</f>
        <v>2</v>
      </c>
      <c r="O303" s="1" t="s">
        <v>23</v>
      </c>
      <c r="P303" s="1" t="s">
        <v>1134</v>
      </c>
      <c r="Q303" s="1" t="s">
        <v>1134</v>
      </c>
      <c r="R303" s="1"/>
      <c r="S303" s="1">
        <v>1100</v>
      </c>
      <c r="T303" s="1">
        <f>IF(L303="Wagon",(SQRT(SQRT(S303/27)))*10,IF(S303="","",SQRT(SQRT(S303/27))))</f>
        <v>2.5264297704551879</v>
      </c>
      <c r="U303" s="13">
        <f>IF(I303="","",(H303*SQRT(I303)*T303-(I303*2)+2)*0.985)</f>
        <v>23.077708659161232</v>
      </c>
      <c r="V303" s="13" t="e">
        <f>IF(L303="Wagon",5*SQRT(H303),IF(L303="","",SQRT(Q303*J303*SQRT(S303))/(26)))</f>
        <v>#VALUE!</v>
      </c>
      <c r="W303" s="17" t="e">
        <f>8/P303</f>
        <v>#VALUE!</v>
      </c>
      <c r="X303" s="27">
        <f>R303/10/J303</f>
        <v>0</v>
      </c>
      <c r="Y303" s="12"/>
    </row>
    <row r="304" spans="1:25" x14ac:dyDescent="0.25">
      <c r="A304" s="19">
        <v>2652</v>
      </c>
      <c r="B304" s="1" t="s">
        <v>1000</v>
      </c>
      <c r="C304" s="1" t="s">
        <v>999</v>
      </c>
      <c r="D304" s="1" t="str">
        <f>IF(B304="","zzz",LEFT(B304,2))</f>
        <v>LN</v>
      </c>
      <c r="E304" s="1" t="s">
        <v>349</v>
      </c>
      <c r="F304" s="13">
        <v>1941</v>
      </c>
      <c r="G304" s="13">
        <v>1964</v>
      </c>
      <c r="H304" s="1">
        <f>IF(F304="","",SQRT(F304-1828))</f>
        <v>10.63014581273465</v>
      </c>
      <c r="I304" s="1">
        <v>1</v>
      </c>
      <c r="J304" s="1">
        <v>75</v>
      </c>
      <c r="K304" s="1">
        <v>0</v>
      </c>
      <c r="L304" s="1" t="s">
        <v>85</v>
      </c>
      <c r="M304" s="1" t="s">
        <v>1707</v>
      </c>
      <c r="N304" s="1">
        <f>IF(L304="Steam",1,IF(L304="Electric",2,IF(L304="Diesel",4,IF(L304="Diesel-Electric",3,""))))</f>
        <v>2</v>
      </c>
      <c r="O304" s="1" t="s">
        <v>23</v>
      </c>
      <c r="P304" s="1">
        <v>25</v>
      </c>
      <c r="Q304" s="1">
        <v>30</v>
      </c>
      <c r="S304" s="1">
        <v>1256</v>
      </c>
      <c r="T304" s="1">
        <f>IF(L304="Wagon",(SQRT(SQRT(S304/27)))*10,IF(S304="","",SQRT(SQRT(S304/27))))</f>
        <v>2.6115988507019821</v>
      </c>
      <c r="U304" s="13">
        <f>IF(I304="","",(H304*SQRT(I304)*T304-(I304*2)+2)*0.985)</f>
        <v>27.345251438522315</v>
      </c>
      <c r="V304" s="13">
        <f>IF(L304="Wagon",5*SQRT(H304),IF(L304="","",SQRT(Q304*J304*SQRT(S304))/(26)))</f>
        <v>10.860887643936799</v>
      </c>
      <c r="W304" s="17">
        <f>8/P304</f>
        <v>0.32</v>
      </c>
      <c r="X304" s="27">
        <f>R304/10/J304</f>
        <v>0</v>
      </c>
    </row>
    <row r="305" spans="1:25" x14ac:dyDescent="0.25">
      <c r="A305" s="19">
        <v>2660</v>
      </c>
      <c r="B305" s="1" t="s">
        <v>995</v>
      </c>
      <c r="C305" s="1" t="s">
        <v>996</v>
      </c>
      <c r="D305" s="1" t="str">
        <f>IF(B305="","zzz",LEFT(B305,2))</f>
        <v>LN</v>
      </c>
      <c r="E305" s="1" t="s">
        <v>349</v>
      </c>
      <c r="F305" s="13">
        <v>1922</v>
      </c>
      <c r="G305" s="13">
        <v>1950</v>
      </c>
      <c r="H305" s="1">
        <f>IF(F305="","",SQRT(F305-1828))</f>
        <v>9.6953597148326587</v>
      </c>
      <c r="I305" s="1">
        <v>1</v>
      </c>
      <c r="J305" s="1">
        <v>112</v>
      </c>
      <c r="K305" s="1">
        <v>0</v>
      </c>
      <c r="L305" s="1" t="s">
        <v>85</v>
      </c>
      <c r="M305" s="1" t="s">
        <v>1707</v>
      </c>
      <c r="N305" s="1">
        <f>IF(L305="Steam",1,IF(L305="Electric",2,IF(L305="Diesel",4,IF(L305="Diesel-Electric",3,""))))</f>
        <v>2</v>
      </c>
      <c r="O305" s="1" t="s">
        <v>23</v>
      </c>
      <c r="P305" s="1">
        <v>50</v>
      </c>
      <c r="Q305" s="1">
        <v>60</v>
      </c>
      <c r="R305" s="1">
        <v>124</v>
      </c>
      <c r="S305" s="1">
        <v>1800</v>
      </c>
      <c r="T305" s="1">
        <f>IF(L305="Wagon",(SQRT(SQRT(S305/27)))*10,IF(S305="","",SQRT(SQRT(S305/27))))</f>
        <v>2.8574404296987996</v>
      </c>
      <c r="U305" s="13">
        <f>IF(I305="","",(H305*SQRT(I305)*T305-(I305*2)+2)*0.985)</f>
        <v>27.288354137191327</v>
      </c>
      <c r="V305" s="13">
        <f>IF(L305="Wagon",5*SQRT(H305),IF(L305="","",SQRT(Q305*J305*SQRT(S305))/(26)))</f>
        <v>20.536641167326426</v>
      </c>
      <c r="W305" s="17">
        <f>8/P305</f>
        <v>0.16</v>
      </c>
      <c r="X305" s="27">
        <f>R305/10/J305</f>
        <v>0.11071428571428572</v>
      </c>
    </row>
    <row r="306" spans="1:25" x14ac:dyDescent="0.25">
      <c r="A306" s="19">
        <v>2700</v>
      </c>
      <c r="B306" s="1" t="s">
        <v>48</v>
      </c>
      <c r="C306" s="1" t="s">
        <v>726</v>
      </c>
      <c r="D306" s="1" t="str">
        <f>IF(B306="","zzz",LEFT(B306,2))</f>
        <v>BR</v>
      </c>
      <c r="E306" s="1">
        <v>27</v>
      </c>
      <c r="F306" s="13">
        <v>1961</v>
      </c>
      <c r="G306" s="13">
        <v>1987</v>
      </c>
      <c r="H306" s="1">
        <f>IF(F306="","",SQRT(F306-1828))</f>
        <v>11.532562594670797</v>
      </c>
      <c r="I306" s="1">
        <v>1</v>
      </c>
      <c r="J306" s="1">
        <v>76</v>
      </c>
      <c r="K306" s="1">
        <v>0</v>
      </c>
      <c r="L306" s="1" t="s">
        <v>22</v>
      </c>
      <c r="M306" s="1" t="s">
        <v>22</v>
      </c>
      <c r="N306" s="1">
        <f>IF(L306="Steam",1,IF(L306="Electric",2,IF(L306="Diesel",4,IF(L306="Diesel-Electric",3,""))))</f>
        <v>4</v>
      </c>
      <c r="O306" s="1" t="s">
        <v>23</v>
      </c>
      <c r="P306" s="1">
        <v>90</v>
      </c>
      <c r="Q306" s="1">
        <v>90</v>
      </c>
      <c r="R306" s="1">
        <v>187</v>
      </c>
      <c r="S306" s="1">
        <v>1250</v>
      </c>
      <c r="T306" s="1">
        <f>IF(L306="Wagon",(SQRT(SQRT(S306/27)))*10,IF(S306="","",SQRT(SQRT(S306/27))))</f>
        <v>2.6084743001221455</v>
      </c>
      <c r="U306" s="13">
        <f>IF(I306="","",(H306*SQRT(I306)*T306-(I306*2)+2)*0.985)</f>
        <v>29.631157245607511</v>
      </c>
      <c r="V306" s="13">
        <f>IF(L306="Wagon",5*SQRT(H306),IF(L306="","",SQRT(Q306*J306*SQRT(S306))/(26)))</f>
        <v>18.913948672534698</v>
      </c>
      <c r="W306" s="17">
        <f>8/P306</f>
        <v>8.8888888888888892E-2</v>
      </c>
      <c r="X306" s="27">
        <f>R306/10/J306</f>
        <v>0.24605263157894736</v>
      </c>
    </row>
    <row r="307" spans="1:25" s="41" customFormat="1" x14ac:dyDescent="0.25">
      <c r="A307" s="19">
        <v>2800</v>
      </c>
      <c r="B307" s="1" t="s">
        <v>49</v>
      </c>
      <c r="C307" s="1" t="s">
        <v>727</v>
      </c>
      <c r="D307" s="1" t="str">
        <f>IF(B307="","zzz",LEFT(B307,2))</f>
        <v>BR</v>
      </c>
      <c r="E307" s="1">
        <v>28</v>
      </c>
      <c r="F307" s="13">
        <v>1958</v>
      </c>
      <c r="G307" s="13">
        <v>1971</v>
      </c>
      <c r="H307" s="1">
        <f>IF(F307="","",SQRT(F307-1828))</f>
        <v>11.401754250991379</v>
      </c>
      <c r="I307" s="1">
        <v>1</v>
      </c>
      <c r="J307" s="1">
        <v>99</v>
      </c>
      <c r="K307" s="1">
        <v>0</v>
      </c>
      <c r="L307" s="1" t="s">
        <v>22</v>
      </c>
      <c r="M307" s="1" t="s">
        <v>22</v>
      </c>
      <c r="N307" s="1">
        <f>IF(L307="Steam",1,IF(L307="Electric",2,IF(L307="Diesel",4,IF(L307="Diesel-Electric",3,""))))</f>
        <v>4</v>
      </c>
      <c r="O307" s="1" t="s">
        <v>23</v>
      </c>
      <c r="P307" s="1">
        <v>75</v>
      </c>
      <c r="Q307" s="1">
        <v>75</v>
      </c>
      <c r="R307" s="1">
        <v>222</v>
      </c>
      <c r="S307" s="1">
        <v>1200</v>
      </c>
      <c r="T307" s="1">
        <f>IF(L307="Wagon",(SQRT(SQRT(S307/27)))*10,IF(S307="","",SQRT(SQRT(S307/27))))</f>
        <v>2.5819888974716112</v>
      </c>
      <c r="U307" s="13">
        <f>IF(I307="","",(H307*SQRT(I307)*T307-(I307*2)+2)*0.985)</f>
        <v>28.997614844443095</v>
      </c>
      <c r="V307" s="13">
        <f>IF(L307="Wagon",5*SQRT(H307),IF(L307="","",SQRT(Q307*J307*SQRT(S307))/(26)))</f>
        <v>19.506088600513742</v>
      </c>
      <c r="W307" s="17">
        <f>8/P307</f>
        <v>0.10666666666666667</v>
      </c>
      <c r="X307" s="27">
        <f>R307/10/J307</f>
        <v>0.22424242424242424</v>
      </c>
      <c r="Y307" s="12"/>
    </row>
    <row r="308" spans="1:25" x14ac:dyDescent="0.25">
      <c r="A308" s="19">
        <v>2900</v>
      </c>
      <c r="B308" s="1" t="s">
        <v>50</v>
      </c>
      <c r="C308" s="1" t="s">
        <v>728</v>
      </c>
      <c r="D308" s="1" t="str">
        <f>IF(B308="","zzz",LEFT(B308,2))</f>
        <v>BR</v>
      </c>
      <c r="E308" s="1">
        <v>29</v>
      </c>
      <c r="F308" s="13">
        <v>1965</v>
      </c>
      <c r="G308" s="13">
        <v>1971</v>
      </c>
      <c r="H308" s="1">
        <f>IF(F308="","",SQRT(F308-1828))</f>
        <v>11.704699910719626</v>
      </c>
      <c r="I308" s="1">
        <v>1</v>
      </c>
      <c r="J308" s="1">
        <v>74</v>
      </c>
      <c r="K308" s="1">
        <v>0</v>
      </c>
      <c r="L308" s="1" t="s">
        <v>22</v>
      </c>
      <c r="M308" s="1" t="s">
        <v>22</v>
      </c>
      <c r="N308" s="1">
        <f>IF(L308="Steam",1,IF(L308="Electric",2,IF(L308="Diesel",4,IF(L308="Diesel-Electric",3,""))))</f>
        <v>4</v>
      </c>
      <c r="O308" s="1" t="s">
        <v>23</v>
      </c>
      <c r="P308" s="1">
        <v>80</v>
      </c>
      <c r="Q308" s="1">
        <v>80</v>
      </c>
      <c r="R308" s="1">
        <v>200</v>
      </c>
      <c r="S308" s="1">
        <v>1350</v>
      </c>
      <c r="T308" s="1">
        <f>IF(L308="Wagon",(SQRT(SQRT(S308/27)))*10,IF(S308="","",SQRT(SQRT(S308/27))))</f>
        <v>2.6591479484724942</v>
      </c>
      <c r="U308" s="13">
        <f>IF(I308="","",(H308*SQRT(I308)*T308-(I308*2)+2)*0.985)</f>
        <v>30.657660823750135</v>
      </c>
      <c r="V308" s="13">
        <f>IF(L308="Wagon",5*SQRT(H308),IF(L308="","",SQRT(Q308*J308*SQRT(S308))/(26)))</f>
        <v>17.93787310846918</v>
      </c>
      <c r="W308" s="17">
        <f>8/P308</f>
        <v>0.1</v>
      </c>
      <c r="X308" s="27">
        <f>R308/10/J308</f>
        <v>0.27027027027027029</v>
      </c>
    </row>
    <row r="309" spans="1:25" x14ac:dyDescent="0.25">
      <c r="A309" s="19">
        <v>3000</v>
      </c>
      <c r="B309" s="1" t="s">
        <v>51</v>
      </c>
      <c r="C309" s="1" t="s">
        <v>729</v>
      </c>
      <c r="D309" s="1" t="str">
        <f>IF(B309="","zzz",LEFT(B309,2))</f>
        <v>BR</v>
      </c>
      <c r="E309" s="1">
        <v>30</v>
      </c>
      <c r="F309" s="13">
        <v>1957</v>
      </c>
      <c r="G309" s="13" t="s">
        <v>31</v>
      </c>
      <c r="H309" s="1">
        <f>IF(F309="","",SQRT(F309-1828))</f>
        <v>11.357816691600547</v>
      </c>
      <c r="I309" s="1">
        <v>1</v>
      </c>
      <c r="J309" s="1">
        <v>108</v>
      </c>
      <c r="K309" s="1">
        <v>0</v>
      </c>
      <c r="L309" s="1" t="s">
        <v>22</v>
      </c>
      <c r="M309" s="1" t="s">
        <v>22</v>
      </c>
      <c r="N309" s="1">
        <f>IF(L309="Steam",1,IF(L309="Electric",2,IF(L309="Diesel",4,IF(L309="Diesel-Electric",3,""))))</f>
        <v>4</v>
      </c>
      <c r="O309" s="1" t="s">
        <v>23</v>
      </c>
      <c r="P309" s="1">
        <v>80</v>
      </c>
      <c r="Q309" s="1">
        <v>80</v>
      </c>
      <c r="R309" s="1">
        <v>159.69999999999999</v>
      </c>
      <c r="S309" s="1">
        <v>1250</v>
      </c>
      <c r="T309" s="1">
        <f>IF(L309="Wagon",(SQRT(SQRT(S309/27)))*10,IF(S309="","",SQRT(SQRT(S309/27))))</f>
        <v>2.6084743001221455</v>
      </c>
      <c r="U309" s="13">
        <f>IF(I309="","",(H309*SQRT(I309)*T309-(I309*2)+2)*0.985)</f>
        <v>29.182174351355282</v>
      </c>
      <c r="V309" s="13">
        <f>IF(L309="Wagon",5*SQRT(H309),IF(L309="","",SQRT(Q309*J309*SQRT(S309))/(26)))</f>
        <v>21.257443161216493</v>
      </c>
      <c r="W309" s="17">
        <f>8/P309</f>
        <v>0.1</v>
      </c>
      <c r="X309" s="27">
        <f>R309/10/J309</f>
        <v>0.14787037037037035</v>
      </c>
    </row>
    <row r="310" spans="1:25" s="41" customFormat="1" x14ac:dyDescent="0.25">
      <c r="A310" s="19">
        <v>3001</v>
      </c>
      <c r="B310" s="1" t="s">
        <v>862</v>
      </c>
      <c r="C310" s="1" t="s">
        <v>863</v>
      </c>
      <c r="D310" s="1" t="str">
        <f>IF(B310="","zzz",LEFT(B310,2))</f>
        <v>SR</v>
      </c>
      <c r="E310" s="1" t="s">
        <v>349</v>
      </c>
      <c r="F310" s="13">
        <v>1942</v>
      </c>
      <c r="G310" s="13">
        <v>1967</v>
      </c>
      <c r="H310" s="1">
        <f>IF(F310="","",SQRT(F310-1828))</f>
        <v>10.677078252031311</v>
      </c>
      <c r="I310" s="1">
        <v>1</v>
      </c>
      <c r="J310" s="1">
        <v>46</v>
      </c>
      <c r="K310" s="1">
        <v>0</v>
      </c>
      <c r="L310" s="1" t="s">
        <v>357</v>
      </c>
      <c r="M310" s="1" t="s">
        <v>357</v>
      </c>
      <c r="N310" s="1">
        <f>IF(L310="Steam",1,IF(L310="Electric",2,IF(L310="Diesel",4,IF(L310="Diesel-Electric",3,""))))</f>
        <v>1</v>
      </c>
      <c r="O310" s="1"/>
      <c r="P310" s="1" t="s">
        <v>1134</v>
      </c>
      <c r="Q310" s="1" t="s">
        <v>1134</v>
      </c>
      <c r="R310" s="1">
        <v>96</v>
      </c>
      <c r="S310" s="1"/>
      <c r="T310" s="1" t="str">
        <f>IF(L310="Wagon",(SQRT(SQRT(S310/27)))*10,IF(S310="","",SQRT(SQRT(S310/27))))</f>
        <v/>
      </c>
      <c r="U310" s="13" t="e">
        <f>IF(I310="","",(H310*SQRT(I310)*T310-(I310*2)+2)*0.985)</f>
        <v>#VALUE!</v>
      </c>
      <c r="V310" s="13" t="e">
        <f>IF(L310="Wagon",5*SQRT(H310),IF(L310="","",SQRT(Q310*J310*SQRT(S310))/(26)))</f>
        <v>#VALUE!</v>
      </c>
      <c r="W310" s="17" t="e">
        <f>8/P310</f>
        <v>#VALUE!</v>
      </c>
      <c r="X310" s="27">
        <f>R310/10/J310</f>
        <v>0.20869565217391303</v>
      </c>
      <c r="Y310" s="12"/>
    </row>
    <row r="311" spans="1:25" s="41" customFormat="1" x14ac:dyDescent="0.25">
      <c r="A311" s="19">
        <v>3020</v>
      </c>
      <c r="B311" s="1" t="s">
        <v>195</v>
      </c>
      <c r="C311" s="1" t="s">
        <v>1263</v>
      </c>
      <c r="D311" s="1" t="str">
        <f>IF(B311="","zzz",LEFT(B311,2))</f>
        <v>BR</v>
      </c>
      <c r="E311" s="1">
        <v>302</v>
      </c>
      <c r="F311" s="13">
        <v>1958</v>
      </c>
      <c r="G311" s="13">
        <v>1999</v>
      </c>
      <c r="H311" s="1">
        <f>IF(F311="","",SQRT(F311-1828))</f>
        <v>11.401754250991379</v>
      </c>
      <c r="I311" s="1">
        <v>4</v>
      </c>
      <c r="J311" s="1">
        <v>155</v>
      </c>
      <c r="K311" s="1">
        <v>363</v>
      </c>
      <c r="L311" s="1" t="s">
        <v>85</v>
      </c>
      <c r="M311" s="5" t="s">
        <v>96</v>
      </c>
      <c r="N311" s="1">
        <f>IF(L311="Steam",1,IF(L311="Electric",2,IF(L311="Diesel",4,IF(L311="Diesel-Electric",3,""))))</f>
        <v>2</v>
      </c>
      <c r="O311" s="1"/>
      <c r="P311" s="1">
        <v>75</v>
      </c>
      <c r="Q311" s="1">
        <v>75</v>
      </c>
      <c r="R311" s="1">
        <v>110</v>
      </c>
      <c r="S311" s="1">
        <v>736</v>
      </c>
      <c r="T311" s="1">
        <f>IF(L311="Wagon",(SQRT(SQRT(S311/27)))*10,IF(S311="","",SQRT(SQRT(S311/27))))</f>
        <v>2.2849595303462871</v>
      </c>
      <c r="U311" s="13">
        <f>IF(I311="","",(H311*SQRT(I311)*T311-(I311*2)+2)*0.985)</f>
        <v>45.413517665784013</v>
      </c>
      <c r="V311" s="13">
        <f>IF(L311="Wagon",5*SQRT(H311),IF(L311="","",SQRT(Q311*J311*SQRT(S311))/(26)))</f>
        <v>21.599444718622919</v>
      </c>
      <c r="W311" s="17">
        <f>8/P311</f>
        <v>0.10666666666666667</v>
      </c>
      <c r="X311" s="27">
        <f>R311/10/J311</f>
        <v>7.0967741935483872E-2</v>
      </c>
      <c r="Y311" s="12"/>
    </row>
    <row r="312" spans="1:25" x14ac:dyDescent="0.25">
      <c r="A312" s="37">
        <v>3030</v>
      </c>
      <c r="B312" s="38" t="s">
        <v>196</v>
      </c>
      <c r="C312" s="38" t="s">
        <v>1317</v>
      </c>
      <c r="D312" s="38" t="str">
        <f>IF(B312="","zzz",LEFT(B312,2))</f>
        <v>BR</v>
      </c>
      <c r="E312" s="38">
        <v>303</v>
      </c>
      <c r="F312" s="44">
        <v>1960</v>
      </c>
      <c r="G312" s="44">
        <v>1980</v>
      </c>
      <c r="H312" s="38">
        <f>IF(F312="","",SQRT(F312-1828))</f>
        <v>11.489125293076057</v>
      </c>
      <c r="I312" s="38">
        <v>3</v>
      </c>
      <c r="J312" s="38">
        <v>126</v>
      </c>
      <c r="K312" s="38">
        <v>236</v>
      </c>
      <c r="L312" s="38" t="s">
        <v>85</v>
      </c>
      <c r="M312" s="38" t="s">
        <v>96</v>
      </c>
      <c r="N312" s="38">
        <f>IF(L312="Steam",1,IF(L312="Electric",2,IF(L312="Diesel",4,IF(L312="Diesel-Electric",3,""))))</f>
        <v>2</v>
      </c>
      <c r="O312" s="38"/>
      <c r="P312" s="38">
        <v>75</v>
      </c>
      <c r="Q312" s="38">
        <v>75</v>
      </c>
      <c r="R312" s="38"/>
      <c r="S312" s="38">
        <v>829</v>
      </c>
      <c r="T312" s="38">
        <f>IF(L312="Wagon",(SQRT(SQRT(S312/27)))*10,IF(S312="","",SQRT(SQRT(S312/27))))</f>
        <v>2.3539524813283421</v>
      </c>
      <c r="U312" s="44">
        <f>IF(I312="","",(H312*SQRT(I312)*T312-(I312*2)+2)*0.985)</f>
        <v>42.200416985412822</v>
      </c>
      <c r="V312" s="44">
        <f>IF(L312="Wagon",5*SQRT(H312),IF(L312="","",SQRT(Q312*J312*SQRT(S312))/(26)))</f>
        <v>20.062321647495043</v>
      </c>
      <c r="W312" s="39">
        <f>8/P312</f>
        <v>0.10666666666666667</v>
      </c>
      <c r="X312" s="40">
        <f>R312/10/J312</f>
        <v>0</v>
      </c>
    </row>
    <row r="313" spans="1:25" x14ac:dyDescent="0.25">
      <c r="A313" s="19">
        <v>3031</v>
      </c>
      <c r="B313" s="1" t="s">
        <v>930</v>
      </c>
      <c r="C313" s="1" t="s">
        <v>931</v>
      </c>
      <c r="D313" s="1" t="str">
        <f>IF(B313="","zzz",LEFT(B313,2))</f>
        <v>BR</v>
      </c>
      <c r="E313" s="1">
        <v>303</v>
      </c>
      <c r="F313" s="13">
        <v>1984</v>
      </c>
      <c r="G313" s="13">
        <v>2002</v>
      </c>
      <c r="H313" s="1">
        <f>IF(F313="","",SQRT(F313-1828))</f>
        <v>12.489995996796797</v>
      </c>
      <c r="I313" s="1">
        <v>3</v>
      </c>
      <c r="J313" s="1">
        <v>126</v>
      </c>
      <c r="K313" s="1">
        <v>160</v>
      </c>
      <c r="L313" s="1" t="s">
        <v>85</v>
      </c>
      <c r="M313" s="5" t="s">
        <v>96</v>
      </c>
      <c r="N313" s="1">
        <f>IF(L313="Steam",1,IF(L313="Electric",2,IF(L313="Diesel",4,IF(L313="Diesel-Electric",3,""))))</f>
        <v>2</v>
      </c>
      <c r="P313" s="1">
        <v>75</v>
      </c>
      <c r="Q313" s="1">
        <v>75</v>
      </c>
      <c r="S313" s="1">
        <v>829</v>
      </c>
      <c r="T313" s="1">
        <f>IF(L313="Wagon",(SQRT(SQRT(S313/27)))*10,IF(S313="","",SQRT(SQRT(S313/27))))</f>
        <v>2.3539524813283421</v>
      </c>
      <c r="U313" s="13">
        <f>IF(I313="","",(H313*SQRT(I313)*T313-(I313*2)+2)*0.985)</f>
        <v>46.219921555181003</v>
      </c>
      <c r="V313" s="13">
        <f>IF(L313="Wagon",5*SQRT(H313),IF(L313="","",SQRT(Q313*J313*SQRT(S313))/(26)))</f>
        <v>20.062321647495043</v>
      </c>
      <c r="W313" s="17">
        <f>8/P313</f>
        <v>0.10666666666666667</v>
      </c>
      <c r="X313" s="27">
        <f>R313/10/J313</f>
        <v>0</v>
      </c>
    </row>
    <row r="314" spans="1:25" s="41" customFormat="1" x14ac:dyDescent="0.25">
      <c r="A314" s="19">
        <v>3040</v>
      </c>
      <c r="B314" s="1" t="s">
        <v>952</v>
      </c>
      <c r="C314" s="1" t="s">
        <v>954</v>
      </c>
      <c r="D314" s="1" t="str">
        <f>IF(B314="","zzz",LEFT(B314,2))</f>
        <v>LS</v>
      </c>
      <c r="E314" s="1" t="s">
        <v>349</v>
      </c>
      <c r="F314" s="13">
        <v>1925</v>
      </c>
      <c r="G314" s="13">
        <v>1962</v>
      </c>
      <c r="H314" s="1">
        <f>IF(F314="","",SQRT(F314-1828))</f>
        <v>9.8488578017961039</v>
      </c>
      <c r="I314" s="1">
        <v>2</v>
      </c>
      <c r="J314" s="1"/>
      <c r="K314" s="1">
        <v>0</v>
      </c>
      <c r="L314" s="1" t="s">
        <v>357</v>
      </c>
      <c r="M314" s="1" t="s">
        <v>357</v>
      </c>
      <c r="N314" s="1">
        <f>IF(L314="Steam",1,IF(L314="Electric",2,IF(L314="Diesel",4,IF(L314="Diesel-Electric",3,""))))</f>
        <v>1</v>
      </c>
      <c r="O314" s="1" t="s">
        <v>23</v>
      </c>
      <c r="P314" s="1" t="s">
        <v>1134</v>
      </c>
      <c r="Q314" s="1" t="s">
        <v>1134</v>
      </c>
      <c r="R314" s="1">
        <v>113</v>
      </c>
      <c r="S314" s="1"/>
      <c r="T314" s="1" t="str">
        <f>IF(L314="Wagon",(SQRT(SQRT(S314/27)))*10,IF(S314="","",SQRT(SQRT(S314/27))))</f>
        <v/>
      </c>
      <c r="U314" s="13" t="e">
        <f>IF(I314="","",(H314*SQRT(I314)*T314-(I314*2)+2)*0.985)</f>
        <v>#VALUE!</v>
      </c>
      <c r="V314" s="13" t="e">
        <f>IF(L314="Wagon",5*SQRT(H314),IF(L314="","",SQRT(Q314*J314*SQRT(S314))/(26)))</f>
        <v>#VALUE!</v>
      </c>
      <c r="W314" s="17" t="e">
        <f>8/P314</f>
        <v>#VALUE!</v>
      </c>
      <c r="X314" s="27" t="e">
        <f>R314/10/J314</f>
        <v>#DIV/0!</v>
      </c>
      <c r="Y314" s="12"/>
    </row>
    <row r="315" spans="1:25" x14ac:dyDescent="0.25">
      <c r="A315" s="19">
        <v>3041</v>
      </c>
      <c r="B315" s="1" t="s">
        <v>1264</v>
      </c>
      <c r="C315" s="1" t="s">
        <v>1265</v>
      </c>
      <c r="D315" s="1" t="str">
        <f>IF(B315="","zzz",LEFT(B315,2))</f>
        <v>BR</v>
      </c>
      <c r="E315" s="1">
        <v>304</v>
      </c>
      <c r="F315" s="13">
        <v>1960</v>
      </c>
      <c r="G315" s="13">
        <v>1996</v>
      </c>
      <c r="H315" s="1">
        <f>IF(F315="","",SQRT(F315-1828))</f>
        <v>11.489125293076057</v>
      </c>
      <c r="I315" s="1">
        <v>4</v>
      </c>
      <c r="K315" s="1">
        <v>337</v>
      </c>
      <c r="L315" s="1" t="s">
        <v>85</v>
      </c>
      <c r="M315" s="5" t="s">
        <v>96</v>
      </c>
      <c r="N315" s="1">
        <f>IF(L315="Steam",1,IF(L315="Electric",2,IF(L315="Diesel",4,IF(L315="Diesel-Electric",3,""))))</f>
        <v>2</v>
      </c>
      <c r="O315" s="1" t="s">
        <v>842</v>
      </c>
      <c r="P315" s="1">
        <v>75</v>
      </c>
      <c r="Q315" s="1">
        <v>75</v>
      </c>
      <c r="S315" s="1">
        <v>830</v>
      </c>
      <c r="T315" s="1">
        <f>IF(L315="Wagon",(SQRT(SQRT(S315/27)))*10,IF(S315="","",SQRT(SQRT(S315/27))))</f>
        <v>2.3546620375449638</v>
      </c>
      <c r="U315" s="13">
        <f>IF(I315="","",(H315*SQRT(I315)*T315-(I315*2)+2)*0.985)</f>
        <v>47.38442412924158</v>
      </c>
      <c r="V315" s="13">
        <f>IF(L315="Wagon",5*SQRT(H315),IF(L315="","",SQRT(Q315*J315*SQRT(S315))/(26)))</f>
        <v>0</v>
      </c>
      <c r="W315" s="17">
        <f>8/P315</f>
        <v>0.10666666666666667</v>
      </c>
      <c r="X315" s="27" t="e">
        <f>R315/10/J315</f>
        <v>#DIV/0!</v>
      </c>
    </row>
    <row r="316" spans="1:25" x14ac:dyDescent="0.25">
      <c r="A316" s="19">
        <v>3042</v>
      </c>
      <c r="B316" s="1" t="s">
        <v>1706</v>
      </c>
      <c r="C316" s="1" t="s">
        <v>1701</v>
      </c>
      <c r="D316" s="1" t="str">
        <f>IF(B316="","zzz",LEFT(B316,2))</f>
        <v>BR</v>
      </c>
      <c r="E316" s="1">
        <v>304</v>
      </c>
      <c r="F316" s="13">
        <v>1960</v>
      </c>
      <c r="G316" s="13">
        <v>1996</v>
      </c>
      <c r="H316" s="1">
        <f>IF(F316="","",SQRT(F316-1828))</f>
        <v>11.489125293076057</v>
      </c>
      <c r="I316" s="1">
        <v>4</v>
      </c>
      <c r="K316" s="1">
        <v>313</v>
      </c>
      <c r="L316" s="1" t="s">
        <v>85</v>
      </c>
      <c r="M316" s="5" t="s">
        <v>96</v>
      </c>
      <c r="N316" s="1">
        <f>IF(L316="Steam",1,IF(L316="Electric",2,IF(L316="Diesel",4,IF(L316="Diesel-Electric",3,""))))</f>
        <v>2</v>
      </c>
      <c r="O316" s="1" t="s">
        <v>842</v>
      </c>
      <c r="P316" s="1">
        <v>75</v>
      </c>
      <c r="Q316" s="1">
        <v>75</v>
      </c>
      <c r="S316" s="1">
        <v>830</v>
      </c>
      <c r="T316" s="1">
        <f>IF(L316="Wagon",(SQRT(SQRT(S316/27)))*10,IF(S316="","",SQRT(SQRT(S316/27))))</f>
        <v>2.3546620375449638</v>
      </c>
      <c r="U316" s="13">
        <f>IF(I316="","",(H316*SQRT(I316)*T316-(I316*2)+2)*0.985)</f>
        <v>47.38442412924158</v>
      </c>
      <c r="V316" s="13">
        <f>IF(L316="Wagon",5*SQRT(H316),IF(L316="","",SQRT(Q316*J316*SQRT(S316))/(26)))</f>
        <v>0</v>
      </c>
      <c r="W316" s="17">
        <f>8/P316</f>
        <v>0.10666666666666667</v>
      </c>
      <c r="X316" s="27" t="e">
        <f>R316/10/J316</f>
        <v>#DIV/0!</v>
      </c>
    </row>
    <row r="317" spans="1:25" x14ac:dyDescent="0.25">
      <c r="A317" s="19">
        <v>3043</v>
      </c>
      <c r="B317" s="1" t="s">
        <v>1704</v>
      </c>
      <c r="C317" s="1" t="s">
        <v>1702</v>
      </c>
      <c r="D317" s="1" t="str">
        <f>IF(B317="","zzz",LEFT(B317,2))</f>
        <v>BR</v>
      </c>
      <c r="E317" s="1">
        <v>304</v>
      </c>
      <c r="F317" s="13">
        <v>1960</v>
      </c>
      <c r="G317" s="13">
        <v>1996</v>
      </c>
      <c r="H317" s="1">
        <f>IF(F317="","",SQRT(F317-1828))</f>
        <v>11.489125293076057</v>
      </c>
      <c r="I317" s="1">
        <v>3</v>
      </c>
      <c r="K317" s="1">
        <v>246</v>
      </c>
      <c r="L317" s="1" t="s">
        <v>85</v>
      </c>
      <c r="M317" s="5" t="s">
        <v>96</v>
      </c>
      <c r="N317" s="1">
        <f>IF(L317="Steam",1,IF(L317="Electric",2,IF(L317="Diesel",4,IF(L317="Diesel-Electric",3,""))))</f>
        <v>2</v>
      </c>
      <c r="O317" s="1" t="s">
        <v>842</v>
      </c>
      <c r="P317" s="1">
        <v>75</v>
      </c>
      <c r="Q317" s="1">
        <v>75</v>
      </c>
      <c r="S317" s="1">
        <v>830</v>
      </c>
      <c r="T317" s="1">
        <f>IF(L317="Wagon",(SQRT(SQRT(S317/27)))*10,IF(S317="","",SQRT(SQRT(S317/27))))</f>
        <v>2.3546620375449638</v>
      </c>
      <c r="U317" s="13">
        <f>IF(I317="","",(H317*SQRT(I317)*T317-(I317*2)+2)*0.985)</f>
        <v>42.214325175985572</v>
      </c>
      <c r="V317" s="13">
        <f>IF(L317="Wagon",5*SQRT(H317),IF(L317="","",SQRT(Q317*J317*SQRT(S317))/(26)))</f>
        <v>0</v>
      </c>
      <c r="W317" s="17">
        <f>8/P317</f>
        <v>0.10666666666666667</v>
      </c>
      <c r="X317" s="27" t="e">
        <f>R317/10/J317</f>
        <v>#DIV/0!</v>
      </c>
    </row>
    <row r="318" spans="1:25" x14ac:dyDescent="0.25">
      <c r="A318" s="19">
        <v>3044</v>
      </c>
      <c r="B318" s="1" t="s">
        <v>1705</v>
      </c>
      <c r="C318" s="1" t="s">
        <v>1703</v>
      </c>
      <c r="D318" s="1" t="str">
        <f>IF(B318="","zzz",LEFT(B318,2))</f>
        <v>BR</v>
      </c>
      <c r="E318" s="1">
        <v>304</v>
      </c>
      <c r="F318" s="13">
        <v>1984</v>
      </c>
      <c r="G318" s="13">
        <v>1996</v>
      </c>
      <c r="H318" s="1">
        <f>IF(F318="","",SQRT(F318-1828))</f>
        <v>12.489995996796797</v>
      </c>
      <c r="I318" s="1">
        <v>3</v>
      </c>
      <c r="K318" s="1">
        <v>236</v>
      </c>
      <c r="L318" s="1" t="s">
        <v>85</v>
      </c>
      <c r="M318" s="5" t="s">
        <v>96</v>
      </c>
      <c r="N318" s="1">
        <f>IF(L318="Steam",1,IF(L318="Electric",2,IF(L318="Diesel",4,IF(L318="Diesel-Electric",3,""))))</f>
        <v>2</v>
      </c>
      <c r="O318" s="1" t="s">
        <v>842</v>
      </c>
      <c r="P318" s="1">
        <v>75</v>
      </c>
      <c r="Q318" s="1">
        <v>75</v>
      </c>
      <c r="S318" s="1">
        <v>830</v>
      </c>
      <c r="T318" s="1">
        <f>IF(L318="Wagon",(SQRT(SQRT(S318/27)))*10,IF(S318="","",SQRT(SQRT(S318/27))))</f>
        <v>2.3546620375449638</v>
      </c>
      <c r="U318" s="13">
        <f>IF(I318="","",(H318*SQRT(I318)*T318-(I318*2)+2)*0.985)</f>
        <v>46.235041352393154</v>
      </c>
      <c r="V318" s="13">
        <f>IF(L318="Wagon",5*SQRT(H318),IF(L318="","",SQRT(Q318*J318*SQRT(S318))/(26)))</f>
        <v>0</v>
      </c>
      <c r="W318" s="17">
        <f>8/P318</f>
        <v>0.10666666666666667</v>
      </c>
      <c r="X318" s="27" t="e">
        <f>R318/10/J318</f>
        <v>#DIV/0!</v>
      </c>
    </row>
    <row r="319" spans="1:25" x14ac:dyDescent="0.25">
      <c r="A319" s="19">
        <v>3051</v>
      </c>
      <c r="B319" s="1" t="s">
        <v>197</v>
      </c>
      <c r="C319" s="1" t="s">
        <v>730</v>
      </c>
      <c r="D319" s="1" t="str">
        <f>IF(B319="","zzz",LEFT(B319,2))</f>
        <v>BR</v>
      </c>
      <c r="E319" s="1">
        <v>305</v>
      </c>
      <c r="F319" s="13">
        <v>1960</v>
      </c>
      <c r="G319" s="13">
        <v>2000</v>
      </c>
      <c r="H319" s="1">
        <f>IF(F319="","",SQRT(F319-1828))</f>
        <v>11.489125293076057</v>
      </c>
      <c r="I319" s="1">
        <v>3</v>
      </c>
      <c r="J319" s="1">
        <v>118</v>
      </c>
      <c r="K319" s="1">
        <v>272</v>
      </c>
      <c r="L319" s="11" t="s">
        <v>85</v>
      </c>
      <c r="M319" s="11" t="s">
        <v>96</v>
      </c>
      <c r="N319" s="1">
        <f>IF(L319="Steam",1,IF(L319="Electric",2,IF(L319="Diesel",4,IF(L319="Diesel-Electric",3,""))))</f>
        <v>2</v>
      </c>
      <c r="O319" s="1" t="s">
        <v>842</v>
      </c>
      <c r="P319" s="1">
        <v>75</v>
      </c>
      <c r="Q319" s="1">
        <v>75</v>
      </c>
      <c r="R319" s="1">
        <v>125</v>
      </c>
      <c r="S319" s="1">
        <v>800</v>
      </c>
      <c r="T319" s="1">
        <f>IF(L319="Wagon",(SQRT(SQRT(S319/27)))*10,IF(S319="","",SQRT(SQRT(S319/27))))</f>
        <v>2.333090341053722</v>
      </c>
      <c r="U319" s="13">
        <f>IF(I319="","",(H319*SQRT(I319)*T319-(I319*2)+2)*0.985)</f>
        <v>41.791492905970081</v>
      </c>
      <c r="V319" s="13">
        <f>IF(L319="Wagon",5*SQRT(H319),IF(L319="","",SQRT(Q319*J319*SQRT(S319))/(26)))</f>
        <v>19.242911572038331</v>
      </c>
      <c r="W319" s="17">
        <f>8/P319</f>
        <v>0.10666666666666667</v>
      </c>
      <c r="X319" s="27">
        <f>R319/10/J319</f>
        <v>0.1059322033898305</v>
      </c>
    </row>
    <row r="320" spans="1:25" s="41" customFormat="1" x14ac:dyDescent="0.25">
      <c r="A320" s="19">
        <v>3052</v>
      </c>
      <c r="B320" s="1" t="s">
        <v>198</v>
      </c>
      <c r="C320" s="1" t="s">
        <v>731</v>
      </c>
      <c r="D320" s="1" t="s">
        <v>199</v>
      </c>
      <c r="E320" s="1">
        <v>305</v>
      </c>
      <c r="F320" s="13">
        <v>1960</v>
      </c>
      <c r="G320" s="13">
        <v>2000</v>
      </c>
      <c r="H320" s="1">
        <f>IF(F320="","",SQRT(F320-1828))</f>
        <v>11.489125293076057</v>
      </c>
      <c r="I320" s="1">
        <v>4</v>
      </c>
      <c r="J320" s="1">
        <v>149</v>
      </c>
      <c r="K320" s="1">
        <v>363</v>
      </c>
      <c r="L320" s="11" t="s">
        <v>85</v>
      </c>
      <c r="M320" s="11" t="s">
        <v>96</v>
      </c>
      <c r="N320" s="1">
        <f>IF(L320="Steam",1,IF(L320="Electric",2,IF(L320="Diesel",4,IF(L320="Diesel-Electric",3,""))))</f>
        <v>2</v>
      </c>
      <c r="O320" s="1" t="s">
        <v>842</v>
      </c>
      <c r="P320" s="1">
        <v>75</v>
      </c>
      <c r="Q320" s="1">
        <v>75</v>
      </c>
      <c r="R320" s="1">
        <v>125</v>
      </c>
      <c r="S320" s="1">
        <v>800</v>
      </c>
      <c r="T320" s="1">
        <f>IF(L320="Wagon",(SQRT(SQRT(S320/27)))*10,IF(S320="","",SQRT(SQRT(S320/27))))</f>
        <v>2.333090341053722</v>
      </c>
      <c r="U320" s="13">
        <f>IF(I320="","",(H320*SQRT(I320)*T320-(I320*2)+2)*0.985)</f>
        <v>46.89617947941057</v>
      </c>
      <c r="V320" s="13">
        <f>IF(L320="Wagon",5*SQRT(H320),IF(L320="","",SQRT(Q320*J320*SQRT(S320))/(26)))</f>
        <v>21.623346849640601</v>
      </c>
      <c r="W320" s="17">
        <f>8/P320</f>
        <v>0.10666666666666667</v>
      </c>
      <c r="X320" s="27">
        <f>R320/10/J320</f>
        <v>8.3892617449664433E-2</v>
      </c>
      <c r="Y320" s="12"/>
    </row>
    <row r="321" spans="1:25" x14ac:dyDescent="0.25">
      <c r="A321" s="19">
        <v>3060</v>
      </c>
      <c r="B321" s="1" t="s">
        <v>200</v>
      </c>
      <c r="C321" s="1" t="s">
        <v>1505</v>
      </c>
      <c r="D321" s="1" t="str">
        <f>IF(B321="","zzz",LEFT(B321,2))</f>
        <v>BR</v>
      </c>
      <c r="E321" s="1">
        <v>306</v>
      </c>
      <c r="F321" s="13">
        <v>1949</v>
      </c>
      <c r="G321" s="13">
        <v>1981</v>
      </c>
      <c r="H321" s="1">
        <f>IF(F321="","",SQRT(F321-1828))</f>
        <v>11</v>
      </c>
      <c r="I321" s="1">
        <v>3</v>
      </c>
      <c r="J321" s="1">
        <v>107</v>
      </c>
      <c r="K321" s="1">
        <v>176</v>
      </c>
      <c r="L321" s="1" t="s">
        <v>85</v>
      </c>
      <c r="M321" s="5" t="s">
        <v>1707</v>
      </c>
      <c r="N321" s="1">
        <f>IF(L321="Steam",1,IF(L321="Electric",2,IF(L321="Diesel",4,IF(L321="Diesel-Electric",3,""))))</f>
        <v>2</v>
      </c>
      <c r="O321" s="1" t="s">
        <v>842</v>
      </c>
      <c r="P321" s="1">
        <v>75</v>
      </c>
      <c r="Q321" s="1">
        <v>75</v>
      </c>
      <c r="S321" s="1">
        <v>628</v>
      </c>
      <c r="T321" s="1">
        <f>IF(L321="Wagon",(SQRT(SQRT(S321/27)))*10,IF(S321="","",SQRT(SQRT(S321/27))))</f>
        <v>2.1960841116360177</v>
      </c>
      <c r="U321" s="13">
        <f>IF(I321="","",(H321*SQRT(I321)*T321-(I321*2)+2)*0.985)</f>
        <v>37.273406521788814</v>
      </c>
      <c r="V321" s="13">
        <f>IF(L321="Wagon",5*SQRT(H321),IF(L321="","",SQRT(Q321*J321*SQRT(S321))/(26)))</f>
        <v>17.248013502914088</v>
      </c>
      <c r="W321" s="17">
        <f>8/P321</f>
        <v>0.10666666666666667</v>
      </c>
      <c r="X321" s="27">
        <f>R321/10/J321</f>
        <v>0</v>
      </c>
    </row>
    <row r="322" spans="1:25" s="41" customFormat="1" x14ac:dyDescent="0.25">
      <c r="A322" s="19">
        <v>3061</v>
      </c>
      <c r="B322" s="1" t="s">
        <v>1506</v>
      </c>
      <c r="C322" s="1" t="s">
        <v>1507</v>
      </c>
      <c r="D322" s="1" t="str">
        <f>IF(B322="","zzz",LEFT(B322,2))</f>
        <v>BR</v>
      </c>
      <c r="E322" s="1">
        <v>306</v>
      </c>
      <c r="F322" s="13">
        <v>1959</v>
      </c>
      <c r="G322" s="13">
        <v>1981</v>
      </c>
      <c r="H322" s="1">
        <f>IF(F322="","",SQRT(F322-1828))</f>
        <v>11.445523142259598</v>
      </c>
      <c r="I322" s="1">
        <v>3</v>
      </c>
      <c r="J322" s="1">
        <v>107</v>
      </c>
      <c r="K322" s="1">
        <v>168</v>
      </c>
      <c r="L322" s="1" t="s">
        <v>85</v>
      </c>
      <c r="M322" s="1" t="s">
        <v>96</v>
      </c>
      <c r="N322" s="1">
        <f>IF(L322="Steam",1,IF(L322="Electric",2,IF(L322="Diesel",4,IF(L322="Diesel-Electric",3,""))))</f>
        <v>2</v>
      </c>
      <c r="O322" s="1" t="s">
        <v>842</v>
      </c>
      <c r="P322" s="1">
        <v>75</v>
      </c>
      <c r="Q322" s="1">
        <v>75</v>
      </c>
      <c r="R322" s="1"/>
      <c r="S322" s="1">
        <v>628</v>
      </c>
      <c r="T322" s="1">
        <f>IF(L322="Wagon",(SQRT(SQRT(S322/27)))*10,IF(S322="","",SQRT(SQRT(S322/27))))</f>
        <v>2.1960841116360177</v>
      </c>
      <c r="U322" s="13">
        <f>IF(I322="","",(H322*SQRT(I322)*T322-(I322*2)+2)*0.985)</f>
        <v>38.942636192407868</v>
      </c>
      <c r="V322" s="13">
        <f>IF(L322="Wagon",5*SQRT(H322),IF(L322="","",SQRT(Q322*J322*SQRT(S322))/(26)))</f>
        <v>17.248013502914088</v>
      </c>
      <c r="W322" s="17">
        <f>8/P322</f>
        <v>0.10666666666666667</v>
      </c>
      <c r="X322" s="27">
        <f>R322/10/J322</f>
        <v>0</v>
      </c>
      <c r="Y322" s="12"/>
    </row>
    <row r="323" spans="1:25" x14ac:dyDescent="0.25">
      <c r="A323" s="19">
        <v>3070</v>
      </c>
      <c r="B323" s="1" t="s">
        <v>201</v>
      </c>
      <c r="C323" s="1" t="s">
        <v>1267</v>
      </c>
      <c r="D323" s="1" t="str">
        <f>IF(B323="","zzz",LEFT(B323,2))</f>
        <v>BR</v>
      </c>
      <c r="E323" s="1">
        <v>307</v>
      </c>
      <c r="F323" s="13">
        <v>1954</v>
      </c>
      <c r="G323" s="13">
        <v>1993</v>
      </c>
      <c r="H323" s="1">
        <f>IF(F323="","",SQRT(F323-1828))</f>
        <v>11.224972160321824</v>
      </c>
      <c r="I323" s="1">
        <v>4</v>
      </c>
      <c r="J323" s="1">
        <v>155</v>
      </c>
      <c r="K323" s="1">
        <v>363</v>
      </c>
      <c r="L323" s="1" t="s">
        <v>85</v>
      </c>
      <c r="M323" s="1" t="s">
        <v>96</v>
      </c>
      <c r="N323" s="1">
        <f>IF(L323="Steam",1,IF(L323="Electric",2,IF(L323="Diesel",4,IF(L323="Diesel-Electric",3,""))))</f>
        <v>2</v>
      </c>
      <c r="O323" s="1" t="s">
        <v>842</v>
      </c>
      <c r="P323" s="1">
        <v>75</v>
      </c>
      <c r="Q323" s="1">
        <v>75</v>
      </c>
      <c r="S323" s="1">
        <v>700</v>
      </c>
      <c r="T323" s="1">
        <f>IF(L323="Wagon",(SQRT(SQRT(S323/27)))*10,IF(S323="","",SQRT(SQRT(S323/27))))</f>
        <v>2.2564908092374663</v>
      </c>
      <c r="U323" s="13">
        <f>IF(I323="","",(H323*SQRT(I323)*T323-(I323*2)+2)*0.985)</f>
        <v>43.988221632013868</v>
      </c>
      <c r="V323" s="13">
        <f>IF(L323="Wagon",5*SQRT(H323),IF(L323="","",SQRT(Q323*J323*SQRT(S323))/(26)))</f>
        <v>21.330333358166278</v>
      </c>
      <c r="W323" s="17">
        <f>8/P323</f>
        <v>0.10666666666666667</v>
      </c>
      <c r="X323" s="27">
        <f>R323/10/J323</f>
        <v>0</v>
      </c>
    </row>
    <row r="324" spans="1:25" x14ac:dyDescent="0.25">
      <c r="A324" s="19">
        <v>3071</v>
      </c>
      <c r="B324" s="1" t="s">
        <v>951</v>
      </c>
      <c r="C324" s="1" t="s">
        <v>953</v>
      </c>
      <c r="D324" s="1" t="str">
        <f>IF(B324="","zzz",LEFT(B324,2))</f>
        <v>LS</v>
      </c>
      <c r="E324" s="1" t="s">
        <v>349</v>
      </c>
      <c r="F324" s="13">
        <v>1918</v>
      </c>
      <c r="G324" s="13">
        <v>1962</v>
      </c>
      <c r="H324" s="1">
        <f>IF(F324="","",SQRT(F324-1828))</f>
        <v>9.4868329805051381</v>
      </c>
      <c r="I324" s="1">
        <v>2</v>
      </c>
      <c r="K324" s="1">
        <v>0</v>
      </c>
      <c r="L324" s="1" t="s">
        <v>357</v>
      </c>
      <c r="M324" s="1" t="s">
        <v>357</v>
      </c>
      <c r="N324" s="1">
        <f>IF(L324="Steam",1,IF(L324="Electric",2,IF(L324="Diesel",4,IF(L324="Diesel-Electric",3,""))))</f>
        <v>1</v>
      </c>
      <c r="O324" s="1" t="s">
        <v>23</v>
      </c>
      <c r="P324" s="1" t="s">
        <v>1134</v>
      </c>
      <c r="Q324" s="1" t="s">
        <v>1134</v>
      </c>
      <c r="R324" s="1">
        <v>106</v>
      </c>
      <c r="T324" s="1" t="str">
        <f>IF(L324="Wagon",(SQRT(SQRT(S324/27)))*10,IF(S324="","",SQRT(SQRT(S324/27))))</f>
        <v/>
      </c>
      <c r="U324" s="13" t="e">
        <f>IF(I324="","",(H324*SQRT(I324)*T324-(I324*2)+2)*0.985)</f>
        <v>#VALUE!</v>
      </c>
      <c r="V324" s="13" t="e">
        <f>IF(L324="Wagon",5*SQRT(H324),IF(L324="","",SQRT(Q324*J324*SQRT(S324))/(26)))</f>
        <v>#VALUE!</v>
      </c>
      <c r="W324" s="17" t="e">
        <f>8/P324</f>
        <v>#VALUE!</v>
      </c>
      <c r="X324" s="27" t="e">
        <f>R324/10/J324</f>
        <v>#DIV/0!</v>
      </c>
    </row>
    <row r="325" spans="1:25" x14ac:dyDescent="0.25">
      <c r="A325" s="19">
        <v>3072</v>
      </c>
      <c r="B325" s="1" t="s">
        <v>1266</v>
      </c>
      <c r="C325" s="1" t="s">
        <v>1268</v>
      </c>
      <c r="D325" s="1" t="str">
        <f>IF(B325="","zzz",LEFT(B325,2))</f>
        <v>BR</v>
      </c>
      <c r="E325" s="1">
        <v>307</v>
      </c>
      <c r="F325" s="13">
        <v>1983</v>
      </c>
      <c r="G325" s="13">
        <v>1993</v>
      </c>
      <c r="H325" s="1">
        <f>IF(F325="","",SQRT(F325-1828))</f>
        <v>12.449899597988733</v>
      </c>
      <c r="I325" s="1">
        <v>4</v>
      </c>
      <c r="J325" s="1">
        <v>155</v>
      </c>
      <c r="K325" s="1">
        <v>363</v>
      </c>
      <c r="L325" s="1" t="s">
        <v>85</v>
      </c>
      <c r="M325" s="1" t="s">
        <v>96</v>
      </c>
      <c r="N325" s="1">
        <f>IF(L325="Steam",1,IF(L325="Electric",2,IF(L325="Diesel",4,IF(L325="Diesel-Electric",3,""))))</f>
        <v>2</v>
      </c>
      <c r="P325" s="1">
        <v>75</v>
      </c>
      <c r="Q325" s="1">
        <v>75</v>
      </c>
      <c r="S325" s="1">
        <v>700</v>
      </c>
      <c r="T325" s="1">
        <f>IF(L325="Wagon",(SQRT(SQRT(S325/27)))*10,IF(S325="","",SQRT(SQRT(S325/27))))</f>
        <v>2.2564908092374663</v>
      </c>
      <c r="U325" s="13">
        <f>IF(I325="","",(H325*SQRT(I325)*T325-(I325*2)+2)*0.985)</f>
        <v>49.433375517017879</v>
      </c>
      <c r="V325" s="13">
        <f>IF(L325="Wagon",5*SQRT(H325),IF(L325="","",SQRT(Q325*J325*SQRT(S325))/(26)))</f>
        <v>21.330333358166278</v>
      </c>
      <c r="W325" s="17">
        <f>8/P325</f>
        <v>0.10666666666666667</v>
      </c>
      <c r="X325" s="27">
        <f>R325/10/J325</f>
        <v>0</v>
      </c>
    </row>
    <row r="326" spans="1:25" x14ac:dyDescent="0.25">
      <c r="A326" s="22">
        <v>3090</v>
      </c>
      <c r="B326" s="9" t="s">
        <v>203</v>
      </c>
      <c r="C326" s="9" t="s">
        <v>928</v>
      </c>
      <c r="D326" s="9" t="str">
        <f>IF(B326="","zzz",LEFT(B326,2))</f>
        <v>BR</v>
      </c>
      <c r="E326" s="9">
        <v>309</v>
      </c>
      <c r="F326" s="23">
        <v>1962</v>
      </c>
      <c r="G326" s="23">
        <v>2000</v>
      </c>
      <c r="H326" s="9">
        <f>IF(F326="","",SQRT(F326-1828))</f>
        <v>11.575836902790225</v>
      </c>
      <c r="I326" s="9">
        <v>10</v>
      </c>
      <c r="J326" s="9">
        <v>442</v>
      </c>
      <c r="K326" s="9">
        <v>500</v>
      </c>
      <c r="L326" s="9" t="s">
        <v>85</v>
      </c>
      <c r="M326" s="9" t="s">
        <v>96</v>
      </c>
      <c r="N326" s="9">
        <f>IF(L326="Steam",1,IF(L326="Electric",2,IF(L326="Diesel",4,IF(L326="Diesel-Electric",3,""))))</f>
        <v>2</v>
      </c>
      <c r="O326" s="9"/>
      <c r="P326" s="9">
        <v>100</v>
      </c>
      <c r="Q326" s="9">
        <v>100</v>
      </c>
      <c r="R326" s="9">
        <v>181</v>
      </c>
      <c r="S326" s="9">
        <v>3384</v>
      </c>
      <c r="T326" s="9">
        <f>IF(L326="Wagon",(SQRT(SQRT(S326/27)))*10,IF(S326="","",SQRT(SQRT(S326/27))))</f>
        <v>3.3459284335588793</v>
      </c>
      <c r="U326" s="23">
        <f>IF(I326="","",(H326*SQRT(I326)*T326-(I326*2)+2)*0.985)</f>
        <v>102.91387478778599</v>
      </c>
      <c r="V326" s="23">
        <f>IF(L326="Wagon",5*SQRT(H326),IF(L326="","",SQRT(Q326*J326*SQRT(S326))/(26)))</f>
        <v>61.673042699537412</v>
      </c>
      <c r="W326" s="25">
        <f>8/P326</f>
        <v>0.08</v>
      </c>
      <c r="X326" s="29">
        <f>R326/10/J326</f>
        <v>4.0950226244343892E-2</v>
      </c>
    </row>
    <row r="327" spans="1:25" x14ac:dyDescent="0.25">
      <c r="A327" s="22">
        <v>3091</v>
      </c>
      <c r="B327" s="9" t="s">
        <v>924</v>
      </c>
      <c r="C327" s="9" t="s">
        <v>926</v>
      </c>
      <c r="D327" s="9" t="str">
        <f>IF(B327="","zzz",LEFT(B327,2))</f>
        <v>BR</v>
      </c>
      <c r="E327" s="9">
        <v>309</v>
      </c>
      <c r="F327" s="23">
        <v>1962</v>
      </c>
      <c r="G327" s="23">
        <v>2000</v>
      </c>
      <c r="H327" s="9">
        <f>IF(F327="","",SQRT(F327-1828))</f>
        <v>11.575836902790225</v>
      </c>
      <c r="I327" s="9">
        <v>2</v>
      </c>
      <c r="J327" s="9">
        <v>101</v>
      </c>
      <c r="K327" s="9">
        <v>108</v>
      </c>
      <c r="L327" s="9" t="s">
        <v>85</v>
      </c>
      <c r="M327" s="9" t="s">
        <v>96</v>
      </c>
      <c r="N327" s="9">
        <f>IF(L327="Steam",1,IF(L327="Electric",2,IF(L327="Diesel",4,IF(L327="Diesel-Electric",3,""))))</f>
        <v>2</v>
      </c>
      <c r="O327" s="9"/>
      <c r="P327" s="9">
        <v>100</v>
      </c>
      <c r="Q327" s="9">
        <v>100</v>
      </c>
      <c r="R327" s="9">
        <v>41</v>
      </c>
      <c r="S327" s="9">
        <v>1128</v>
      </c>
      <c r="T327" s="9">
        <f>IF(L327="Wagon",(SQRT(SQRT(S327/27)))*10,IF(S327="","",SQRT(SQRT(S327/27))))</f>
        <v>2.5423558254543703</v>
      </c>
      <c r="U327" s="23">
        <f>IF(I327="","",(H327*SQRT(I327)*T327-(I327*2)+2)*0.985)</f>
        <v>39.02585622684893</v>
      </c>
      <c r="V327" s="23">
        <f>IF(L327="Wagon",5*SQRT(H327),IF(L327="","",SQRT(Q327*J327*SQRT(S327))/(26)))</f>
        <v>22.400855977400518</v>
      </c>
      <c r="W327" s="25">
        <f>8/P327</f>
        <v>0.08</v>
      </c>
      <c r="X327" s="29">
        <f>R327/10/J327</f>
        <v>4.0594059405940588E-2</v>
      </c>
    </row>
    <row r="328" spans="1:25" x14ac:dyDescent="0.25">
      <c r="A328" s="22">
        <v>3092</v>
      </c>
      <c r="B328" s="9" t="s">
        <v>925</v>
      </c>
      <c r="C328" s="9" t="s">
        <v>1239</v>
      </c>
      <c r="D328" s="9" t="str">
        <f>IF(B328="","zzz",LEFT(B328,2))</f>
        <v>BR</v>
      </c>
      <c r="E328" s="9">
        <v>309</v>
      </c>
      <c r="F328" s="23">
        <v>1962</v>
      </c>
      <c r="G328" s="23">
        <v>2000</v>
      </c>
      <c r="H328" s="9">
        <f>IF(F328="","",SQRT(F328-1828))</f>
        <v>11.575836902790225</v>
      </c>
      <c r="I328" s="9">
        <v>4</v>
      </c>
      <c r="J328" s="9">
        <v>171</v>
      </c>
      <c r="K328" s="9">
        <v>180</v>
      </c>
      <c r="L328" s="9" t="s">
        <v>85</v>
      </c>
      <c r="M328" s="9" t="s">
        <v>96</v>
      </c>
      <c r="N328" s="9">
        <f>IF(L328="Steam",1,IF(L328="Electric",2,IF(L328="Diesel",4,IF(L328="Diesel-Electric",3,""))))</f>
        <v>2</v>
      </c>
      <c r="O328" s="9"/>
      <c r="P328" s="9">
        <v>100</v>
      </c>
      <c r="Q328" s="9">
        <v>100</v>
      </c>
      <c r="R328" s="9">
        <v>70</v>
      </c>
      <c r="S328" s="9">
        <v>1128</v>
      </c>
      <c r="T328" s="9">
        <f>IF(L328="Wagon",(SQRT(SQRT(S328/27)))*10,IF(S328="","",SQRT(SQRT(S328/27))))</f>
        <v>2.5423558254543703</v>
      </c>
      <c r="U328" s="23">
        <f>IF(I328="","",(H328*SQRT(I328)*T328-(I328*2)+2)*0.985)</f>
        <v>52.066895877107257</v>
      </c>
      <c r="V328" s="23">
        <f>IF(L328="Wagon",5*SQRT(H328),IF(L328="","",SQRT(Q328*J328*SQRT(S328))/(26)))</f>
        <v>29.147545044962708</v>
      </c>
      <c r="W328" s="25">
        <f>8/P328</f>
        <v>0.08</v>
      </c>
      <c r="X328" s="29">
        <f>R328/10/J328</f>
        <v>4.0935672514619881E-2</v>
      </c>
    </row>
    <row r="329" spans="1:25" x14ac:dyDescent="0.25">
      <c r="A329" s="22">
        <v>3093</v>
      </c>
      <c r="B329" s="9" t="s">
        <v>927</v>
      </c>
      <c r="C329" s="9" t="s">
        <v>929</v>
      </c>
      <c r="D329" s="9" t="str">
        <f>IF(B329="","zzz",LEFT(B329,2))</f>
        <v>BR</v>
      </c>
      <c r="E329" s="9">
        <v>309</v>
      </c>
      <c r="F329" s="23">
        <v>1962</v>
      </c>
      <c r="G329" s="23">
        <v>2000</v>
      </c>
      <c r="H329" s="9">
        <f>IF(F329="","",SQRT(F329-1828))</f>
        <v>11.575836902790225</v>
      </c>
      <c r="I329" s="9">
        <v>4</v>
      </c>
      <c r="J329" s="9">
        <v>170</v>
      </c>
      <c r="K329" s="9">
        <v>212</v>
      </c>
      <c r="L329" s="9" t="s">
        <v>85</v>
      </c>
      <c r="M329" s="9" t="s">
        <v>96</v>
      </c>
      <c r="N329" s="9">
        <f>IF(L329="Steam",1,IF(L329="Electric",2,IF(L329="Diesel",4,IF(L329="Diesel-Electric",3,""))))</f>
        <v>2</v>
      </c>
      <c r="O329" s="9"/>
      <c r="P329" s="9">
        <v>100</v>
      </c>
      <c r="Q329" s="9">
        <v>100</v>
      </c>
      <c r="R329" s="9">
        <v>70</v>
      </c>
      <c r="S329" s="9">
        <v>1128</v>
      </c>
      <c r="T329" s="9">
        <f>IF(L329="Wagon",(SQRT(SQRT(S329/27)))*10,IF(S329="","",SQRT(SQRT(S329/27))))</f>
        <v>2.5423558254543703</v>
      </c>
      <c r="U329" s="23">
        <f>IF(I329="","",(H329*SQRT(I329)*T329-(I329*2)+2)*0.985)</f>
        <v>52.066895877107257</v>
      </c>
      <c r="V329" s="23">
        <f>IF(L329="Wagon",5*SQRT(H329),IF(L329="","",SQRT(Q329*J329*SQRT(S329))/(26)))</f>
        <v>29.062193338902205</v>
      </c>
      <c r="W329" s="25">
        <f>8/P329</f>
        <v>0.08</v>
      </c>
      <c r="X329" s="29">
        <f>R329/10/J329</f>
        <v>4.1176470588235294E-2</v>
      </c>
    </row>
    <row r="330" spans="1:25" x14ac:dyDescent="0.25">
      <c r="A330" s="19">
        <v>3098</v>
      </c>
      <c r="B330" s="1" t="s">
        <v>1141</v>
      </c>
      <c r="C330" s="1" t="s">
        <v>1142</v>
      </c>
      <c r="D330" s="1" t="str">
        <f>IF(B330="","zzz",LEFT(B330,2))</f>
        <v>SR</v>
      </c>
      <c r="E330" s="1" t="s">
        <v>1240</v>
      </c>
      <c r="F330" s="13">
        <v>1929</v>
      </c>
      <c r="G330" s="13">
        <v>1962</v>
      </c>
      <c r="H330" s="1">
        <f>IF(F330="","",SQRT(F330-1828))</f>
        <v>10.04987562112089</v>
      </c>
      <c r="I330" s="1">
        <v>1</v>
      </c>
      <c r="J330" s="1">
        <v>72.7</v>
      </c>
      <c r="K330" s="1">
        <v>0</v>
      </c>
      <c r="L330" s="1" t="s">
        <v>357</v>
      </c>
      <c r="M330" s="1" t="s">
        <v>357</v>
      </c>
      <c r="N330" s="1">
        <f>IF(L330="Steam",1,IF(L330="Electric",2,IF(L330="Diesel",4,IF(L330="Diesel-Electric",3,""))))</f>
        <v>1</v>
      </c>
      <c r="P330" s="1" t="s">
        <v>1134</v>
      </c>
      <c r="Q330" s="1" t="s">
        <v>1134</v>
      </c>
      <c r="R330" s="1">
        <v>131</v>
      </c>
      <c r="T330" s="1" t="str">
        <f>IF(L330="Wagon",(SQRT(SQRT(S330/27)))*10,IF(S330="","",SQRT(SQRT(S330/27))))</f>
        <v/>
      </c>
      <c r="U330" s="13" t="e">
        <f>IF(I330="","",(H330*SQRT(I330)*T330-(I330*2)+2)*0.985)</f>
        <v>#VALUE!</v>
      </c>
      <c r="V330" s="13" t="e">
        <f>IF(L330="Wagon",5*SQRT(H330),IF(L330="","",SQRT(Q330*J330*SQRT(S330))/(26)))</f>
        <v>#VALUE!</v>
      </c>
      <c r="W330" s="17" t="e">
        <f>8/P330</f>
        <v>#VALUE!</v>
      </c>
      <c r="X330" s="27">
        <f>R330/10/J330</f>
        <v>0.18019257221458046</v>
      </c>
    </row>
    <row r="331" spans="1:25" s="41" customFormat="1" x14ac:dyDescent="0.25">
      <c r="A331" s="37">
        <v>3099</v>
      </c>
      <c r="B331" s="38" t="s">
        <v>1139</v>
      </c>
      <c r="C331" s="38" t="s">
        <v>1140</v>
      </c>
      <c r="D331" s="38" t="str">
        <f>IF(B331="","zzz",LEFT(B331,2))</f>
        <v>SR</v>
      </c>
      <c r="E331" s="38" t="s">
        <v>1240</v>
      </c>
      <c r="F331" s="44">
        <v>1930</v>
      </c>
      <c r="G331" s="44">
        <v>1962</v>
      </c>
      <c r="H331" s="38">
        <f>IF(F331="","",SQRT(F331-1828))</f>
        <v>10.099504938362077</v>
      </c>
      <c r="I331" s="38">
        <v>2</v>
      </c>
      <c r="J331" s="38">
        <v>111</v>
      </c>
      <c r="K331" s="38">
        <v>0</v>
      </c>
      <c r="L331" s="38" t="s">
        <v>357</v>
      </c>
      <c r="M331" s="38" t="s">
        <v>357</v>
      </c>
      <c r="N331" s="38">
        <f>IF(L331="Steam",1,IF(L331="Electric",2,IF(L331="Diesel",4,IF(L331="Diesel-Electric",3,""))))</f>
        <v>1</v>
      </c>
      <c r="O331" s="38"/>
      <c r="P331" s="38" t="s">
        <v>1134</v>
      </c>
      <c r="Q331" s="38" t="s">
        <v>1134</v>
      </c>
      <c r="R331" s="38">
        <v>112</v>
      </c>
      <c r="S331" s="38"/>
      <c r="T331" s="38" t="str">
        <f>IF(L331="Wagon",(SQRT(SQRT(S331/27)))*10,IF(S331="","",SQRT(SQRT(S331/27))))</f>
        <v/>
      </c>
      <c r="U331" s="44" t="e">
        <f>IF(I331="","",(H331*SQRT(I331)*T331-(I331*2)+2)*0.985)</f>
        <v>#VALUE!</v>
      </c>
      <c r="V331" s="44" t="e">
        <f>IF(L331="Wagon",5*SQRT(H331),IF(L331="","",SQRT(Q331*J331*SQRT(S331))/(26)))</f>
        <v>#VALUE!</v>
      </c>
      <c r="W331" s="39" t="e">
        <f>8/P331</f>
        <v>#VALUE!</v>
      </c>
      <c r="X331" s="40">
        <f>R331/10/J331</f>
        <v>0.1009009009009009</v>
      </c>
      <c r="Y331" s="12"/>
    </row>
    <row r="332" spans="1:25" s="41" customFormat="1" x14ac:dyDescent="0.25">
      <c r="A332" s="19">
        <v>3100</v>
      </c>
      <c r="B332" s="1" t="s">
        <v>52</v>
      </c>
      <c r="C332" s="1" t="s">
        <v>732</v>
      </c>
      <c r="D332" s="1" t="str">
        <f>IF(B332="","zzz",LEFT(B332,2))</f>
        <v>BR</v>
      </c>
      <c r="E332" s="1">
        <v>31</v>
      </c>
      <c r="F332" s="13">
        <v>1957</v>
      </c>
      <c r="G332" s="13" t="s">
        <v>31</v>
      </c>
      <c r="H332" s="1">
        <f>IF(F332="","",SQRT(F332-1828))</f>
        <v>11.357816691600547</v>
      </c>
      <c r="I332" s="1">
        <v>1</v>
      </c>
      <c r="J332" s="1">
        <v>115</v>
      </c>
      <c r="K332" s="1">
        <v>0</v>
      </c>
      <c r="L332" s="1" t="s">
        <v>22</v>
      </c>
      <c r="M332" s="1" t="s">
        <v>22</v>
      </c>
      <c r="N332" s="1">
        <f>IF(L332="Steam",1,IF(L332="Electric",2,IF(L332="Diesel",4,IF(L332="Diesel-Electric",3,""))))</f>
        <v>4</v>
      </c>
      <c r="O332" s="1" t="s">
        <v>23</v>
      </c>
      <c r="P332" s="1">
        <v>90</v>
      </c>
      <c r="Q332" s="1">
        <v>90</v>
      </c>
      <c r="R332" s="1">
        <v>159.69999999999999</v>
      </c>
      <c r="S332" s="1">
        <v>1470</v>
      </c>
      <c r="T332" s="1">
        <f>IF(L332="Wagon",(SQRT(SQRT(S332/27)))*10,IF(S332="","",SQRT(SQRT(S332/27))))</f>
        <v>2.7163666677615925</v>
      </c>
      <c r="U332" s="13">
        <f>IF(I332="","",(H332*SQRT(I332)*T332-(I332*2)+2)*0.985)</f>
        <v>30.389214759415822</v>
      </c>
      <c r="V332" s="13">
        <f>IF(L332="Wagon",5*SQRT(H332),IF(L332="","",SQRT(Q332*J332*SQRT(S332))/(26)))</f>
        <v>24.228479528950075</v>
      </c>
      <c r="W332" s="17">
        <f>8/P332</f>
        <v>8.8888888888888892E-2</v>
      </c>
      <c r="X332" s="27">
        <f>R332/10/J332</f>
        <v>0.1388695652173913</v>
      </c>
      <c r="Y332" s="12"/>
    </row>
    <row r="333" spans="1:25" x14ac:dyDescent="0.25">
      <c r="A333" s="19">
        <v>3100</v>
      </c>
      <c r="B333" s="1" t="s">
        <v>204</v>
      </c>
      <c r="C333" s="1" t="s">
        <v>972</v>
      </c>
      <c r="D333" s="1" t="str">
        <f>IF(B333="","zzz",LEFT(B333,2))</f>
        <v>BR</v>
      </c>
      <c r="E333" s="1">
        <v>310</v>
      </c>
      <c r="F333" s="13">
        <v>1963</v>
      </c>
      <c r="G333" s="13">
        <v>2002</v>
      </c>
      <c r="H333" s="1">
        <f>IF(F333="","",SQRT(F333-1828))</f>
        <v>11.61895003862225</v>
      </c>
      <c r="I333" s="1">
        <v>4</v>
      </c>
      <c r="J333" s="1">
        <v>161</v>
      </c>
      <c r="K333" s="1">
        <v>318</v>
      </c>
      <c r="L333" s="1" t="s">
        <v>85</v>
      </c>
      <c r="M333" s="5" t="s">
        <v>96</v>
      </c>
      <c r="N333" s="1">
        <f>IF(L333="Steam",1,IF(L333="Electric",2,IF(L333="Diesel",4,IF(L333="Diesel-Electric",3,""))))</f>
        <v>2</v>
      </c>
      <c r="P333" s="1">
        <v>75</v>
      </c>
      <c r="Q333" s="1">
        <v>75</v>
      </c>
      <c r="S333" s="1">
        <v>1080</v>
      </c>
      <c r="T333" s="1">
        <f>IF(L333="Wagon",(SQRT(SQRT(S333/27)))*10,IF(S333="","",SQRT(SQRT(S333/27))))</f>
        <v>2.514866859365871</v>
      </c>
      <c r="U333" s="13">
        <f>IF(I333="","",(H333*SQRT(I333)*T333-(I333*2)+2)*0.985)</f>
        <v>51.653621413735038</v>
      </c>
      <c r="V333" s="13">
        <f>IF(L333="Wagon",5*SQRT(H333),IF(L333="","",SQRT(Q333*J333*SQRT(S333))/(26)))</f>
        <v>24.228479528950075</v>
      </c>
      <c r="W333" s="17">
        <f>8/P333</f>
        <v>0.10666666666666667</v>
      </c>
      <c r="X333" s="27">
        <f>R333/10/J333</f>
        <v>0</v>
      </c>
    </row>
    <row r="334" spans="1:25" x14ac:dyDescent="0.25">
      <c r="A334" s="19">
        <v>3101</v>
      </c>
      <c r="B334" s="1" t="s">
        <v>205</v>
      </c>
      <c r="C334" s="1" t="s">
        <v>973</v>
      </c>
      <c r="D334" s="1" t="str">
        <f>IF(B334="","zzz",LEFT(B334,2))</f>
        <v>BR</v>
      </c>
      <c r="E334" s="1">
        <v>310</v>
      </c>
      <c r="F334" s="13">
        <v>1963</v>
      </c>
      <c r="G334" s="13">
        <v>2002</v>
      </c>
      <c r="H334" s="1">
        <f>IF(F334="","",SQRT(F334-1828))</f>
        <v>11.61895003862225</v>
      </c>
      <c r="I334" s="1">
        <v>3</v>
      </c>
      <c r="J334" s="1">
        <v>129</v>
      </c>
      <c r="K334" s="1">
        <v>218</v>
      </c>
      <c r="L334" s="1" t="s">
        <v>85</v>
      </c>
      <c r="M334" s="5" t="s">
        <v>96</v>
      </c>
      <c r="N334" s="1">
        <f>IF(L334="Steam",1,IF(L334="Electric",2,IF(L334="Diesel",4,IF(L334="Diesel-Electric",3,""))))</f>
        <v>2</v>
      </c>
      <c r="P334" s="1">
        <v>75</v>
      </c>
      <c r="Q334" s="1">
        <v>75</v>
      </c>
      <c r="S334" s="1">
        <v>1080</v>
      </c>
      <c r="T334" s="1">
        <f>IF(L334="Wagon",(SQRT(SQRT(S334/27)))*10,IF(S334="","",SQRT(SQRT(S334/27))))</f>
        <v>2.514866859365871</v>
      </c>
      <c r="U334" s="13">
        <f>IF(I334="","",(H334*SQRT(I334)*T334-(I334*2)+2)*0.985)</f>
        <v>45.911558478124441</v>
      </c>
      <c r="V334" s="13">
        <f>IF(L334="Wagon",5*SQRT(H334),IF(L334="","",SQRT(Q334*J334*SQRT(S334))/(26)))</f>
        <v>21.687429369349335</v>
      </c>
      <c r="W334" s="17">
        <f>8/P334</f>
        <v>0.10666666666666667</v>
      </c>
      <c r="X334" s="27">
        <f>R334/10/J334</f>
        <v>0</v>
      </c>
    </row>
    <row r="335" spans="1:25" x14ac:dyDescent="0.25">
      <c r="A335" s="37">
        <v>3110</v>
      </c>
      <c r="B335" s="38" t="s">
        <v>206</v>
      </c>
      <c r="C335" s="38" t="s">
        <v>1316</v>
      </c>
      <c r="D335" s="38" t="str">
        <f>IF(B335="","zzz",LEFT(B335,2))</f>
        <v>BR</v>
      </c>
      <c r="E335" s="38">
        <v>311</v>
      </c>
      <c r="F335" s="44">
        <v>1966</v>
      </c>
      <c r="G335" s="44">
        <v>1990</v>
      </c>
      <c r="H335" s="38">
        <f>IF(F335="","",SQRT(F335-1828))</f>
        <v>11.74734012447073</v>
      </c>
      <c r="I335" s="38">
        <v>3</v>
      </c>
      <c r="J335" s="38">
        <v>129</v>
      </c>
      <c r="K335" s="38">
        <v>236</v>
      </c>
      <c r="L335" s="38" t="s">
        <v>85</v>
      </c>
      <c r="M335" s="38" t="s">
        <v>96</v>
      </c>
      <c r="N335" s="38">
        <f>IF(L335="Steam",1,IF(L335="Electric",2,IF(L335="Diesel",4,IF(L335="Diesel-Electric",3,""))))</f>
        <v>2</v>
      </c>
      <c r="O335" s="38"/>
      <c r="P335" s="38">
        <v>75</v>
      </c>
      <c r="Q335" s="38">
        <v>75</v>
      </c>
      <c r="R335" s="38"/>
      <c r="S335" s="38">
        <v>890</v>
      </c>
      <c r="T335" s="38">
        <f>IF(L335="Wagon",(SQRT(SQRT(S335/27)))*10,IF(S335="","",SQRT(SQRT(S335/27))))</f>
        <v>2.3961089460265286</v>
      </c>
      <c r="U335" s="44">
        <f>IF(I335="","",(H335*SQRT(I335)*T335-(I335*2)+2)*0.985)</f>
        <v>44.082300572775054</v>
      </c>
      <c r="V335" s="44">
        <f>IF(L335="Wagon",5*SQRT(H335),IF(L335="","",SQRT(Q335*J335*SQRT(S335))/(26)))</f>
        <v>20.663298072693845</v>
      </c>
      <c r="W335" s="39">
        <f>8/P335</f>
        <v>0.10666666666666667</v>
      </c>
      <c r="X335" s="40">
        <f>R335/10/J335</f>
        <v>0</v>
      </c>
    </row>
    <row r="336" spans="1:25" s="41" customFormat="1" x14ac:dyDescent="0.25">
      <c r="A336" s="19">
        <v>3120</v>
      </c>
      <c r="B336" s="1" t="s">
        <v>207</v>
      </c>
      <c r="C336" s="1" t="s">
        <v>1271</v>
      </c>
      <c r="D336" s="1" t="str">
        <f>IF(B336="","zzz",LEFT(B336,2))</f>
        <v>BR</v>
      </c>
      <c r="E336" s="1">
        <v>312</v>
      </c>
      <c r="F336" s="13">
        <v>1975</v>
      </c>
      <c r="G336" s="13">
        <v>2004</v>
      </c>
      <c r="H336" s="1">
        <f>IF(F336="","",SQRT(F336-1828))</f>
        <v>12.124355652982141</v>
      </c>
      <c r="I336" s="1">
        <v>4</v>
      </c>
      <c r="J336" s="1">
        <v>155</v>
      </c>
      <c r="K336" s="1">
        <v>322</v>
      </c>
      <c r="L336" s="1" t="s">
        <v>85</v>
      </c>
      <c r="M336" s="5" t="s">
        <v>96</v>
      </c>
      <c r="N336" s="1">
        <f>IF(L336="Steam",1,IF(L336="Electric",2,IF(L336="Diesel",4,IF(L336="Diesel-Electric",3,""))))</f>
        <v>2</v>
      </c>
      <c r="O336" s="1"/>
      <c r="P336" s="1">
        <v>90</v>
      </c>
      <c r="Q336" s="1">
        <v>90</v>
      </c>
      <c r="R336" s="1"/>
      <c r="S336" s="1">
        <v>1080</v>
      </c>
      <c r="T336" s="1">
        <f>IF(L336="Wagon",(SQRT(SQRT(S336/27)))*10,IF(S336="","",SQRT(SQRT(S336/27))))</f>
        <v>2.514866859365871</v>
      </c>
      <c r="U336" s="13">
        <f>IF(I336="","",(H336*SQRT(I336)*T336-(I336*2)+2)*0.985)</f>
        <v>54.157546239014579</v>
      </c>
      <c r="V336" s="13">
        <f>IF(L336="Wagon",5*SQRT(H336),IF(L336="","",SQRT(Q336*J336*SQRT(S336))/(26)))</f>
        <v>26.04172177725582</v>
      </c>
      <c r="W336" s="17">
        <f>8/P336</f>
        <v>8.8888888888888892E-2</v>
      </c>
      <c r="X336" s="27">
        <f>R336/10/J336</f>
        <v>0</v>
      </c>
      <c r="Y336" s="12"/>
    </row>
    <row r="337" spans="1:25" x14ac:dyDescent="0.25">
      <c r="A337" s="19">
        <v>3122</v>
      </c>
      <c r="B337" s="1" t="s">
        <v>1269</v>
      </c>
      <c r="C337" s="1" t="s">
        <v>1270</v>
      </c>
      <c r="D337" s="1" t="str">
        <f>IF(B337="","zzz",LEFT(B337,2))</f>
        <v>BR</v>
      </c>
      <c r="E337" s="1">
        <v>312</v>
      </c>
      <c r="F337" s="13">
        <v>1975</v>
      </c>
      <c r="G337" s="13">
        <v>2004</v>
      </c>
      <c r="H337" s="1">
        <f>IF(F337="","",SQRT(F337-1828))</f>
        <v>12.124355652982141</v>
      </c>
      <c r="I337" s="1">
        <v>4</v>
      </c>
      <c r="J337" s="1">
        <v>155</v>
      </c>
      <c r="L337" s="1" t="s">
        <v>85</v>
      </c>
      <c r="M337" s="5" t="s">
        <v>96</v>
      </c>
      <c r="N337" s="1">
        <f>IF(L337="Steam",1,IF(L337="Electric",2,IF(L337="Diesel",4,IF(L337="Diesel-Electric",3,""))))</f>
        <v>2</v>
      </c>
      <c r="P337" s="1">
        <v>75</v>
      </c>
      <c r="Q337" s="1">
        <v>75</v>
      </c>
      <c r="S337" s="1">
        <v>1080</v>
      </c>
      <c r="T337" s="1">
        <f>IF(L337="Wagon",(SQRT(SQRT(S337/27)))*10,IF(S337="","",SQRT(SQRT(S337/27))))</f>
        <v>2.514866859365871</v>
      </c>
      <c r="U337" s="13">
        <f>IF(I337="","",(H337*SQRT(I337)*T337-(I337*2)+2)*0.985)</f>
        <v>54.157546239014579</v>
      </c>
      <c r="V337" s="13">
        <f>IF(L337="Wagon",5*SQRT(H337),IF(L337="","",SQRT(Q337*J337*SQRT(S337))/(26)))</f>
        <v>23.772730756127562</v>
      </c>
      <c r="W337" s="17">
        <f>8/P337</f>
        <v>0.10666666666666667</v>
      </c>
      <c r="X337" s="27">
        <f>R337/10/J337</f>
        <v>0</v>
      </c>
    </row>
    <row r="338" spans="1:25" s="41" customFormat="1" x14ac:dyDescent="0.25">
      <c r="A338" s="37">
        <v>3130</v>
      </c>
      <c r="B338" s="38" t="s">
        <v>208</v>
      </c>
      <c r="C338" s="38" t="s">
        <v>1156</v>
      </c>
      <c r="D338" s="38" t="str">
        <f>IF(B338="","zzz",LEFT(B338,2))</f>
        <v>BR</v>
      </c>
      <c r="E338" s="38">
        <v>313</v>
      </c>
      <c r="F338" s="44">
        <v>1976</v>
      </c>
      <c r="G338" s="44">
        <v>2023</v>
      </c>
      <c r="H338" s="38">
        <f>IF(F338="","",SQRT(F338-1828))</f>
        <v>12.165525060596439</v>
      </c>
      <c r="I338" s="38">
        <v>3</v>
      </c>
      <c r="J338" s="38">
        <v>105</v>
      </c>
      <c r="K338" s="38">
        <v>232</v>
      </c>
      <c r="L338" s="38" t="s">
        <v>85</v>
      </c>
      <c r="M338" s="38" t="s">
        <v>112</v>
      </c>
      <c r="N338" s="38">
        <f>IF(L338="Steam",1,IF(L338="Electric",2,IF(L338="Diesel",4,IF(L338="Diesel-Electric",3,""))))</f>
        <v>2</v>
      </c>
      <c r="O338" s="38"/>
      <c r="P338" s="38">
        <v>70</v>
      </c>
      <c r="Q338" s="38">
        <v>70</v>
      </c>
      <c r="R338" s="38"/>
      <c r="S338" s="38">
        <v>880</v>
      </c>
      <c r="T338" s="38">
        <f>IF(L338="Wagon",(SQRT(SQRT(S338/27)))*10,IF(S338="","",SQRT(SQRT(S338/27))))</f>
        <v>2.389349756143814</v>
      </c>
      <c r="U338" s="44">
        <f>IF(I338="","",(H338*SQRT(I338)*T338-(I338*2)+2)*0.985)</f>
        <v>45.651522598632866</v>
      </c>
      <c r="V338" s="44">
        <f>IF(L338="Wagon",5*SQRT(H338),IF(L338="","",SQRT(Q338*J338*SQRT(S338))/(26)))</f>
        <v>17.959365521691861</v>
      </c>
      <c r="W338" s="39">
        <f>8/P338</f>
        <v>0.11428571428571428</v>
      </c>
      <c r="X338" s="40">
        <f>R338/10/J338</f>
        <v>0</v>
      </c>
      <c r="Y338" s="12"/>
    </row>
    <row r="339" spans="1:25" s="41" customFormat="1" x14ac:dyDescent="0.25">
      <c r="A339" s="37">
        <v>3140</v>
      </c>
      <c r="B339" s="38" t="s">
        <v>209</v>
      </c>
      <c r="C339" s="38" t="s">
        <v>1157</v>
      </c>
      <c r="D339" s="38" t="str">
        <f>IF(B339="","zzz",LEFT(B339,2))</f>
        <v>BR</v>
      </c>
      <c r="E339" s="38">
        <v>314</v>
      </c>
      <c r="F339" s="44">
        <v>1979</v>
      </c>
      <c r="G339" s="44">
        <v>2019</v>
      </c>
      <c r="H339" s="38">
        <f>IF(F339="","",SQRT(F339-1828))</f>
        <v>12.288205727444508</v>
      </c>
      <c r="I339" s="38">
        <v>3</v>
      </c>
      <c r="J339" s="38">
        <v>102</v>
      </c>
      <c r="K339" s="38">
        <v>212</v>
      </c>
      <c r="L339" s="38" t="s">
        <v>85</v>
      </c>
      <c r="M339" s="38" t="s">
        <v>96</v>
      </c>
      <c r="N339" s="38">
        <f>IF(L339="Steam",1,IF(L339="Electric",2,IF(L339="Diesel",4,IF(L339="Diesel-Electric",3,""))))</f>
        <v>2</v>
      </c>
      <c r="O339" s="38"/>
      <c r="P339" s="38">
        <v>70</v>
      </c>
      <c r="Q339" s="38">
        <v>70</v>
      </c>
      <c r="R339" s="38"/>
      <c r="S339" s="38">
        <v>880</v>
      </c>
      <c r="T339" s="38">
        <f>IF(L339="Wagon",(SQRT(SQRT(S339/27)))*10,IF(S339="","",SQRT(SQRT(S339/27))))</f>
        <v>2.389349756143814</v>
      </c>
      <c r="U339" s="44">
        <f>IF(I339="","",(H339*SQRT(I339)*T339-(I339*2)+2)*0.985)</f>
        <v>46.151617829385948</v>
      </c>
      <c r="V339" s="44">
        <f>IF(L339="Wagon",5*SQRT(H339),IF(L339="","",SQRT(Q339*J339*SQRT(S339))/(26)))</f>
        <v>17.700943911892683</v>
      </c>
      <c r="W339" s="39">
        <f>8/P339</f>
        <v>0.11428571428571428</v>
      </c>
      <c r="X339" s="40">
        <f>R339/10/J339</f>
        <v>0</v>
      </c>
      <c r="Y339" s="12"/>
    </row>
    <row r="340" spans="1:25" x14ac:dyDescent="0.25">
      <c r="A340" s="19">
        <v>3150</v>
      </c>
      <c r="B340" s="1" t="s">
        <v>210</v>
      </c>
      <c r="C340" s="1" t="s">
        <v>733</v>
      </c>
      <c r="D340" s="1" t="str">
        <f>IF(B340="","zzz",LEFT(B340,2))</f>
        <v>BR</v>
      </c>
      <c r="E340" s="1">
        <v>315</v>
      </c>
      <c r="F340" s="13">
        <v>1980</v>
      </c>
      <c r="G340" s="13">
        <v>2022</v>
      </c>
      <c r="H340" s="1">
        <f>IF(F340="","",SQRT(F340-1828))</f>
        <v>12.328828005937952</v>
      </c>
      <c r="I340" s="1">
        <v>4</v>
      </c>
      <c r="J340" s="1">
        <v>127</v>
      </c>
      <c r="K340" s="1">
        <v>318</v>
      </c>
      <c r="L340" s="11" t="s">
        <v>85</v>
      </c>
      <c r="M340" s="11" t="s">
        <v>96</v>
      </c>
      <c r="N340" s="1">
        <f>IF(L340="Steam",1,IF(L340="Electric",2,IF(L340="Diesel",4,IF(L340="Diesel-Electric",3,""))))</f>
        <v>2</v>
      </c>
      <c r="P340" s="1">
        <v>75</v>
      </c>
      <c r="Q340" s="1">
        <v>75</v>
      </c>
      <c r="R340" s="1">
        <v>66</v>
      </c>
      <c r="S340" s="1">
        <v>880</v>
      </c>
      <c r="T340" s="1">
        <f>IF(L340="Wagon",(SQRT(SQRT(S340/27)))*10,IF(S340="","",SQRT(SQRT(S340/27))))</f>
        <v>2.389349756143814</v>
      </c>
      <c r="U340" s="13">
        <f>IF(I340="","",(H340*SQRT(I340)*T340-(I340*2)+2)*0.985)</f>
        <v>52.122027913367937</v>
      </c>
      <c r="V340" s="13">
        <f>IF(L340="Wagon",5*SQRT(H340),IF(L340="","",SQRT(Q340*J340*SQRT(S340))/(26)))</f>
        <v>20.444656220776057</v>
      </c>
      <c r="W340" s="17">
        <f>8/P340</f>
        <v>0.10666666666666667</v>
      </c>
      <c r="X340" s="27">
        <f>R340/10/J340</f>
        <v>5.1968503937007873E-2</v>
      </c>
    </row>
    <row r="341" spans="1:25" x14ac:dyDescent="0.25">
      <c r="A341" s="19">
        <v>3180</v>
      </c>
      <c r="B341" s="1" t="s">
        <v>213</v>
      </c>
      <c r="C341" s="1" t="s">
        <v>1272</v>
      </c>
      <c r="D341" s="1" t="str">
        <f>IF(B341="","zzz",LEFT(B341,2))</f>
        <v>BR</v>
      </c>
      <c r="E341" s="1">
        <v>318</v>
      </c>
      <c r="F341" s="13">
        <v>1985</v>
      </c>
      <c r="G341" s="13" t="s">
        <v>31</v>
      </c>
      <c r="H341" s="1">
        <f>IF(F341="","",SQRT(F341-1828))</f>
        <v>12.529964086141668</v>
      </c>
      <c r="I341" s="1">
        <v>3</v>
      </c>
      <c r="J341" s="1">
        <v>111</v>
      </c>
      <c r="K341" s="1">
        <v>216</v>
      </c>
      <c r="L341" s="1" t="s">
        <v>85</v>
      </c>
      <c r="M341" s="5" t="s">
        <v>96</v>
      </c>
      <c r="N341" s="1">
        <f>IF(L341="Steam",1,IF(L341="Electric",2,IF(L341="Diesel",4,IF(L341="Diesel-Electric",3,""))))</f>
        <v>2</v>
      </c>
      <c r="P341" s="1">
        <v>90</v>
      </c>
      <c r="Q341" s="1">
        <v>90</v>
      </c>
      <c r="S341" s="1">
        <v>1328</v>
      </c>
      <c r="T341" s="1">
        <f>IF(L341="Wagon",(SQRT(SQRT(S341/27)))*10,IF(S341="","",SQRT(SQRT(S341/27))))</f>
        <v>2.6482475411368847</v>
      </c>
      <c r="U341" s="13">
        <f>IF(I341="","",(H341*SQRT(I341)*T341-(I341*2)+2)*0.985)</f>
        <v>52.671578147889029</v>
      </c>
      <c r="V341" s="13">
        <f>IF(L341="Wagon",5*SQRT(H341),IF(L341="","",SQRT(Q341*J341*SQRT(S341))/(26)))</f>
        <v>23.206460977463362</v>
      </c>
      <c r="W341" s="17">
        <f>8/P341</f>
        <v>8.8888888888888892E-2</v>
      </c>
      <c r="X341" s="27">
        <f>R341/10/J341</f>
        <v>0</v>
      </c>
    </row>
    <row r="342" spans="1:25" x14ac:dyDescent="0.25">
      <c r="A342" s="37">
        <v>3181</v>
      </c>
      <c r="B342" s="38" t="s">
        <v>822</v>
      </c>
      <c r="C342" s="38" t="s">
        <v>823</v>
      </c>
      <c r="D342" s="38" t="str">
        <f>IF(B342="","zzz",LEFT(B342,2))</f>
        <v>SE</v>
      </c>
      <c r="E342" s="38" t="s">
        <v>349</v>
      </c>
      <c r="F342" s="44">
        <v>1917</v>
      </c>
      <c r="G342" s="44">
        <v>1966</v>
      </c>
      <c r="H342" s="38">
        <f>IF(F342="","",SQRT(F342-1828))</f>
        <v>9.4339811320566032</v>
      </c>
      <c r="I342" s="38">
        <v>2</v>
      </c>
      <c r="J342" s="38">
        <v>105</v>
      </c>
      <c r="K342" s="38">
        <v>0</v>
      </c>
      <c r="L342" s="38" t="s">
        <v>357</v>
      </c>
      <c r="M342" s="38" t="s">
        <v>357</v>
      </c>
      <c r="N342" s="38">
        <f>IF(L342="Steam",1,IF(L342="Electric",2,IF(L342="Diesel",4,IF(L342="Diesel-Electric",3,""))))</f>
        <v>1</v>
      </c>
      <c r="O342" s="38"/>
      <c r="P342" s="38" t="s">
        <v>1134</v>
      </c>
      <c r="Q342" s="38" t="s">
        <v>1134</v>
      </c>
      <c r="R342" s="38"/>
      <c r="S342" s="38"/>
      <c r="T342" s="38" t="str">
        <f>IF(L342="Wagon",(SQRT(SQRT(S342/27)))*10,IF(S342="","",SQRT(SQRT(S342/27))))</f>
        <v/>
      </c>
      <c r="U342" s="44"/>
      <c r="V342" s="44"/>
      <c r="W342" s="39" t="e">
        <f>8/P342</f>
        <v>#VALUE!</v>
      </c>
      <c r="X342" s="40">
        <f>R342/10/J342</f>
        <v>0</v>
      </c>
    </row>
    <row r="343" spans="1:25" x14ac:dyDescent="0.25">
      <c r="A343" s="19">
        <v>3190</v>
      </c>
      <c r="B343" s="1" t="s">
        <v>214</v>
      </c>
      <c r="C343" s="1" t="s">
        <v>734</v>
      </c>
      <c r="D343" s="1" t="str">
        <f>IF(B343="","zzz",LEFT(B343,2))</f>
        <v>BR</v>
      </c>
      <c r="E343" s="1">
        <v>319</v>
      </c>
      <c r="F343" s="13">
        <v>1987</v>
      </c>
      <c r="G343" s="13" t="s">
        <v>31</v>
      </c>
      <c r="H343" s="1">
        <f>IF(F343="","",SQRT(F343-1828))</f>
        <v>12.609520212918492</v>
      </c>
      <c r="I343" s="1">
        <v>4</v>
      </c>
      <c r="J343" s="1">
        <v>151</v>
      </c>
      <c r="K343" s="1">
        <v>319</v>
      </c>
      <c r="L343" s="11" t="s">
        <v>85</v>
      </c>
      <c r="M343" s="11" t="s">
        <v>112</v>
      </c>
      <c r="N343" s="1">
        <f>IF(L343="Steam",1,IF(L343="Electric",2,IF(L343="Diesel",4,IF(L343="Diesel-Electric",3,""))))</f>
        <v>2</v>
      </c>
      <c r="P343" s="1">
        <v>100</v>
      </c>
      <c r="Q343" s="1">
        <v>100</v>
      </c>
      <c r="R343" s="1">
        <v>5</v>
      </c>
      <c r="S343" s="1">
        <v>1438</v>
      </c>
      <c r="T343" s="1">
        <f>IF(L343="Wagon",(SQRT(SQRT(S343/27)))*10,IF(S343="","",SQRT(SQRT(S343/27))))</f>
        <v>2.7014614870615685</v>
      </c>
      <c r="U343" s="13">
        <f>IF(I343="","",(H343*SQRT(I343)*T343-(I343*2)+2)*0.985)</f>
        <v>61.196342454281684</v>
      </c>
      <c r="V343" s="13">
        <f>IF(L343="Wagon",5*SQRT(H343),IF(L343="","",SQRT(Q343*J343*SQRT(S343))/(26)))</f>
        <v>29.104145117984654</v>
      </c>
      <c r="W343" s="17">
        <f>8/P343</f>
        <v>0.08</v>
      </c>
      <c r="X343" s="27">
        <f>R343/10/J343</f>
        <v>3.3112582781456954E-3</v>
      </c>
    </row>
    <row r="344" spans="1:25" x14ac:dyDescent="0.25">
      <c r="A344" s="19">
        <v>3200</v>
      </c>
      <c r="B344" s="1" t="s">
        <v>215</v>
      </c>
      <c r="C344" s="1" t="s">
        <v>1273</v>
      </c>
      <c r="D344" s="1" t="str">
        <f>IF(B344="","zzz",LEFT(B344,2))</f>
        <v>BR</v>
      </c>
      <c r="E344" s="1">
        <v>320</v>
      </c>
      <c r="F344" s="13">
        <v>1990</v>
      </c>
      <c r="G344" s="13" t="s">
        <v>31</v>
      </c>
      <c r="H344" s="1">
        <f>IF(F344="","",SQRT(F344-1828))</f>
        <v>12.727922061357855</v>
      </c>
      <c r="I344" s="1">
        <v>3</v>
      </c>
      <c r="J344" s="1">
        <v>115</v>
      </c>
      <c r="L344" s="1" t="s">
        <v>85</v>
      </c>
      <c r="M344" s="5" t="s">
        <v>96</v>
      </c>
      <c r="N344" s="1">
        <f>IF(L344="Steam",1,IF(L344="Electric",2,IF(L344="Diesel",4,IF(L344="Diesel-Electric",3,""))))</f>
        <v>2</v>
      </c>
      <c r="P344" s="1">
        <v>90</v>
      </c>
      <c r="Q344" s="1">
        <v>90</v>
      </c>
      <c r="S344" s="1">
        <v>1328</v>
      </c>
      <c r="T344" s="1">
        <f>IF(L344="Wagon",(SQRT(SQRT(S344/27)))*10,IF(S344="","",SQRT(SQRT(S344/27))))</f>
        <v>2.6482475411368847</v>
      </c>
      <c r="U344" s="13">
        <f>IF(I344="","",(H344*SQRT(I344)*T344-(I344*2)+2)*0.985)</f>
        <v>53.565971244860783</v>
      </c>
      <c r="V344" s="13">
        <f>IF(L344="Wagon",5*SQRT(H344),IF(L344="","",SQRT(Q344*J344*SQRT(S344))/(26)))</f>
        <v>23.620894814947999</v>
      </c>
      <c r="W344" s="17">
        <f>8/P344</f>
        <v>8.8888888888888892E-2</v>
      </c>
      <c r="X344" s="27">
        <f>R344/10/J344</f>
        <v>0</v>
      </c>
    </row>
    <row r="345" spans="1:25" x14ac:dyDescent="0.25">
      <c r="A345" s="19">
        <v>3210</v>
      </c>
      <c r="B345" s="1" t="s">
        <v>216</v>
      </c>
      <c r="C345" s="1" t="s">
        <v>1274</v>
      </c>
      <c r="D345" s="1" t="str">
        <f>IF(B345="","zzz",LEFT(B345,2))</f>
        <v>BR</v>
      </c>
      <c r="E345" s="1">
        <v>321</v>
      </c>
      <c r="F345" s="13">
        <v>1988</v>
      </c>
      <c r="G345" s="13" t="s">
        <v>31</v>
      </c>
      <c r="H345" s="1">
        <f>IF(F345="","",SQRT(F345-1828))</f>
        <v>12.649110640673518</v>
      </c>
      <c r="I345" s="1">
        <v>4</v>
      </c>
      <c r="J345" s="1">
        <v>139</v>
      </c>
      <c r="K345" s="1">
        <v>307</v>
      </c>
      <c r="L345" s="1" t="s">
        <v>85</v>
      </c>
      <c r="M345" s="5" t="s">
        <v>96</v>
      </c>
      <c r="N345" s="1">
        <f>IF(L345="Steam",1,IF(L345="Electric",2,IF(L345="Diesel",4,IF(L345="Diesel-Electric",3,""))))</f>
        <v>2</v>
      </c>
      <c r="P345" s="1">
        <v>100</v>
      </c>
      <c r="Q345" s="1">
        <v>100</v>
      </c>
      <c r="S345" s="1">
        <v>1328</v>
      </c>
      <c r="T345" s="1">
        <f>IF(L345="Wagon",(SQRT(SQRT(S345/27)))*10,IF(S345="","",SQRT(SQRT(S345/27))))</f>
        <v>2.6482475411368847</v>
      </c>
      <c r="U345" s="13">
        <f>IF(I345="","",(H345*SQRT(I345)*T345-(I345*2)+2)*0.985)</f>
        <v>60.081013018912131</v>
      </c>
      <c r="V345" s="13">
        <f>IF(L345="Wagon",5*SQRT(H345),IF(L345="","",SQRT(Q345*J345*SQRT(S345))/(26)))</f>
        <v>27.373704259962121</v>
      </c>
      <c r="W345" s="17">
        <f>8/P345</f>
        <v>0.08</v>
      </c>
      <c r="X345" s="27">
        <f>R345/10/J345</f>
        <v>0</v>
      </c>
    </row>
    <row r="346" spans="1:25" s="41" customFormat="1" x14ac:dyDescent="0.25">
      <c r="A346" s="19">
        <v>3211</v>
      </c>
      <c r="B346" s="1" t="s">
        <v>1275</v>
      </c>
      <c r="C346" s="1" t="s">
        <v>1276</v>
      </c>
      <c r="D346" s="1" t="str">
        <f>IF(B346="","zzz",LEFT(B346,2))</f>
        <v>BR</v>
      </c>
      <c r="E346" s="1">
        <v>321</v>
      </c>
      <c r="F346" s="13"/>
      <c r="G346" s="13"/>
      <c r="H346" s="1" t="str">
        <f>IF(F346="","",SQRT(F346-1828))</f>
        <v/>
      </c>
      <c r="I346" s="1"/>
      <c r="J346" s="1"/>
      <c r="K346" s="1"/>
      <c r="L346" s="1" t="s">
        <v>85</v>
      </c>
      <c r="M346" s="1" t="s">
        <v>96</v>
      </c>
      <c r="N346" s="1">
        <f>IF(L346="Steam",1,IF(L346="Electric",2,IF(L346="Diesel",4,IF(L346="Diesel-Electric",3,""))))</f>
        <v>2</v>
      </c>
      <c r="O346" s="1"/>
      <c r="P346" s="1"/>
      <c r="Q346" s="1" t="s">
        <v>1134</v>
      </c>
      <c r="R346" s="1"/>
      <c r="S346" s="1"/>
      <c r="T346" s="1" t="str">
        <f>IF(L346="Wagon",(SQRT(SQRT(S346/27)))*10,IF(S346="","",SQRT(SQRT(S346/27))))</f>
        <v/>
      </c>
      <c r="U346" s="13" t="str">
        <f>IF(I346="","",(H346*SQRT(I346)*T346-(I346*2)+2)*0.985)</f>
        <v/>
      </c>
      <c r="V346" s="13" t="e">
        <f>IF(L346="Wagon",5*SQRT(H346),IF(L346="","",SQRT(Q346*J346*SQRT(S346))/(26)))</f>
        <v>#VALUE!</v>
      </c>
      <c r="W346" s="17" t="e">
        <f>8/P346</f>
        <v>#DIV/0!</v>
      </c>
      <c r="X346" s="27" t="e">
        <f>R346/10/J346</f>
        <v>#DIV/0!</v>
      </c>
      <c r="Y346" s="12"/>
    </row>
    <row r="347" spans="1:25" s="41" customFormat="1" x14ac:dyDescent="0.25">
      <c r="A347" s="19">
        <v>3220</v>
      </c>
      <c r="B347" s="1" t="s">
        <v>217</v>
      </c>
      <c r="C347" s="1" t="s">
        <v>1277</v>
      </c>
      <c r="D347" s="1" t="str">
        <f>IF(B347="","zzz",LEFT(B347,2))</f>
        <v>BR</v>
      </c>
      <c r="E347" s="1">
        <v>322</v>
      </c>
      <c r="F347" s="13">
        <v>1990</v>
      </c>
      <c r="G347" s="13">
        <v>2022</v>
      </c>
      <c r="H347" s="1">
        <f>IF(F347="","",SQRT(F347-1828))</f>
        <v>12.727922061357855</v>
      </c>
      <c r="I347" s="1">
        <v>4</v>
      </c>
      <c r="J347" s="1">
        <v>142</v>
      </c>
      <c r="K347" s="1">
        <v>309</v>
      </c>
      <c r="L347" s="1" t="s">
        <v>85</v>
      </c>
      <c r="M347" s="5" t="s">
        <v>96</v>
      </c>
      <c r="N347" s="1">
        <f>IF(L347="Steam",1,IF(L347="Electric",2,IF(L347="Diesel",4,IF(L347="Diesel-Electric",3,""))))</f>
        <v>2</v>
      </c>
      <c r="O347" s="1"/>
      <c r="P347" s="1">
        <v>100</v>
      </c>
      <c r="Q347" s="1">
        <v>100</v>
      </c>
      <c r="R347" s="1"/>
      <c r="S347" s="1">
        <v>1336</v>
      </c>
      <c r="T347" s="1">
        <f>IF(L347="Wagon",(SQRT(SQRT(S347/27)))*10,IF(S347="","",SQRT(SQRT(S347/27))))</f>
        <v>2.6522268875078807</v>
      </c>
      <c r="U347" s="13">
        <f>IF(I347="","",(H347*SQRT(I347)*T347-(I347*2)+2)*0.985)</f>
        <v>60.59195411307892</v>
      </c>
      <c r="V347" s="13">
        <f>IF(L347="Wagon",5*SQRT(H347),IF(L347="","",SQRT(Q347*J347*SQRT(S347))/(26)))</f>
        <v>27.709101197013347</v>
      </c>
      <c r="W347" s="17">
        <f>8/P347</f>
        <v>0.08</v>
      </c>
      <c r="X347" s="27">
        <f>R347/10/J347</f>
        <v>0</v>
      </c>
      <c r="Y347" s="12"/>
    </row>
    <row r="348" spans="1:25" x14ac:dyDescent="0.25">
      <c r="A348" s="19">
        <v>3230</v>
      </c>
      <c r="B348" s="1" t="s">
        <v>218</v>
      </c>
      <c r="C348" s="1" t="s">
        <v>735</v>
      </c>
      <c r="D348" s="1" t="str">
        <f>IF(B348="","zzz",LEFT(B348,2))</f>
        <v>BR</v>
      </c>
      <c r="E348" s="1">
        <v>323</v>
      </c>
      <c r="F348" s="13">
        <v>1992</v>
      </c>
      <c r="G348" s="13" t="s">
        <v>31</v>
      </c>
      <c r="H348" s="1">
        <f>IF(F348="","",SQRT(F348-1828))</f>
        <v>12.806248474865697</v>
      </c>
      <c r="I348" s="1">
        <v>3</v>
      </c>
      <c r="J348" s="1">
        <v>121</v>
      </c>
      <c r="K348" s="1">
        <v>284</v>
      </c>
      <c r="L348" s="11" t="s">
        <v>85</v>
      </c>
      <c r="M348" s="11" t="s">
        <v>96</v>
      </c>
      <c r="N348" s="1">
        <f>IF(L348="Steam",1,IF(L348="Electric",2,IF(L348="Diesel",4,IF(L348="Diesel-Electric",3,""))))</f>
        <v>2</v>
      </c>
      <c r="P348" s="1">
        <v>90</v>
      </c>
      <c r="Q348" s="1">
        <v>90</v>
      </c>
      <c r="R348" s="1">
        <v>75</v>
      </c>
      <c r="S348" s="1">
        <v>1566</v>
      </c>
      <c r="T348" s="1">
        <f>IF(L348="Wagon",(SQRT(SQRT(S348/27)))*10,IF(S348="","",SQRT(SQRT(S348/27))))</f>
        <v>2.7596690210718946</v>
      </c>
      <c r="U348" s="13">
        <f>IF(I348="","",(H348*SQRT(I348)*T348-(I348*2)+2)*0.985)</f>
        <v>56.354233746895815</v>
      </c>
      <c r="V348" s="13">
        <f>IF(L348="Wagon",5*SQRT(H348),IF(L348="","",SQRT(Q348*J348*SQRT(S348))/(26)))</f>
        <v>25.248671464749904</v>
      </c>
      <c r="W348" s="17">
        <f>8/P348</f>
        <v>8.8888888888888892E-2</v>
      </c>
      <c r="X348" s="27">
        <f>R348/10/J348</f>
        <v>6.1983471074380167E-2</v>
      </c>
    </row>
    <row r="349" spans="1:25" s="41" customFormat="1" x14ac:dyDescent="0.25">
      <c r="A349" s="37">
        <v>3250</v>
      </c>
      <c r="B349" s="38" t="s">
        <v>219</v>
      </c>
      <c r="C349" s="38" t="s">
        <v>964</v>
      </c>
      <c r="D349" s="38" t="str">
        <f>IF(B349="","zzz",LEFT(B349,2))</f>
        <v>BR</v>
      </c>
      <c r="E349" s="38">
        <v>325</v>
      </c>
      <c r="F349" s="44">
        <v>1995</v>
      </c>
      <c r="G349" s="44">
        <v>2024</v>
      </c>
      <c r="H349" s="38">
        <f>IF(F349="","",SQRT(F349-1828))</f>
        <v>12.922847983320086</v>
      </c>
      <c r="I349" s="38">
        <v>4</v>
      </c>
      <c r="J349" s="38">
        <v>138</v>
      </c>
      <c r="K349" s="38"/>
      <c r="L349" s="38" t="s">
        <v>85</v>
      </c>
      <c r="M349" s="38" t="s">
        <v>112</v>
      </c>
      <c r="N349" s="38">
        <f>IF(L349="Steam",1,IF(L349="Electric",2,IF(L349="Diesel",4,IF(L349="Diesel-Electric",3,""))))</f>
        <v>2</v>
      </c>
      <c r="O349" s="38" t="s">
        <v>1402</v>
      </c>
      <c r="P349" s="38">
        <v>100</v>
      </c>
      <c r="Q349" s="38">
        <v>100</v>
      </c>
      <c r="R349" s="38"/>
      <c r="S349" s="38">
        <v>1330</v>
      </c>
      <c r="T349" s="38">
        <f>IF(L349="Wagon",(SQRT(SQRT(S349/27)))*10,IF(S349="","",SQRT(SQRT(S349/27))))</f>
        <v>2.6492440596730193</v>
      </c>
      <c r="U349" s="44">
        <f>IF(I349="","",(H349*SQRT(I349)*T349-(I349*2)+2)*0.985)</f>
        <v>61.534483160120345</v>
      </c>
      <c r="V349" s="44">
        <f>IF(L349="Wagon",5*SQRT(H349),IF(L349="","",SQRT(Q349*J349*SQRT(S349))/(26)))</f>
        <v>27.285323389655119</v>
      </c>
      <c r="W349" s="39">
        <f>8/P349</f>
        <v>0.08</v>
      </c>
      <c r="X349" s="40">
        <f>R349/10/J349</f>
        <v>0</v>
      </c>
      <c r="Y349" s="12"/>
    </row>
    <row r="350" spans="1:25" s="41" customFormat="1" x14ac:dyDescent="0.25">
      <c r="A350" s="19">
        <v>3300</v>
      </c>
      <c r="B350" s="1" t="s">
        <v>53</v>
      </c>
      <c r="C350" s="1" t="s">
        <v>1491</v>
      </c>
      <c r="D350" s="1" t="str">
        <f>IF(B350="","zzz",LEFT(B350,2))</f>
        <v>BR</v>
      </c>
      <c r="E350" s="1">
        <v>33</v>
      </c>
      <c r="F350" s="13">
        <v>1960</v>
      </c>
      <c r="G350" s="13" t="s">
        <v>31</v>
      </c>
      <c r="H350" s="1">
        <f>IF(F350="","",SQRT(F350-1828))</f>
        <v>11.489125293076057</v>
      </c>
      <c r="I350" s="1">
        <v>1</v>
      </c>
      <c r="J350" s="1">
        <v>78</v>
      </c>
      <c r="K350" s="1">
        <v>0</v>
      </c>
      <c r="L350" s="1" t="s">
        <v>22</v>
      </c>
      <c r="M350" s="1" t="s">
        <v>22</v>
      </c>
      <c r="N350" s="1">
        <f>IF(L350="Steam",1,IF(L350="Electric",2,IF(L350="Diesel",4,IF(L350="Diesel-Electric",3,""))))</f>
        <v>4</v>
      </c>
      <c r="O350" s="1" t="s">
        <v>23</v>
      </c>
      <c r="P350" s="1">
        <v>85</v>
      </c>
      <c r="Q350" s="1">
        <v>85</v>
      </c>
      <c r="R350" s="1">
        <v>200</v>
      </c>
      <c r="S350" s="1">
        <v>1550</v>
      </c>
      <c r="T350" s="1">
        <f>IF(L350="Wagon",(SQRT(SQRT(S350/27)))*10,IF(S350="","",SQRT(SQRT(S350/27))))</f>
        <v>2.7525928884302138</v>
      </c>
      <c r="U350" s="13">
        <f>IF(I350="","",(H350*SQRT(I350)*T350-(I350*2)+2)*0.985)</f>
        <v>31.150511307364777</v>
      </c>
      <c r="V350" s="13">
        <f>IF(L350="Wagon",5*SQRT(H350),IF(L350="","",SQRT(Q350*J350*SQRT(S350))/(26)))</f>
        <v>19.650171304171156</v>
      </c>
      <c r="W350" s="17">
        <f>8/P350</f>
        <v>9.4117647058823528E-2</v>
      </c>
      <c r="X350" s="27">
        <f>R350/10/J350</f>
        <v>0.25641025641025639</v>
      </c>
      <c r="Y350" s="12"/>
    </row>
    <row r="351" spans="1:25" s="41" customFormat="1" x14ac:dyDescent="0.25">
      <c r="A351" s="37">
        <v>3301</v>
      </c>
      <c r="B351" s="38" t="s">
        <v>962</v>
      </c>
      <c r="C351" s="38" t="s">
        <v>963</v>
      </c>
      <c r="D351" s="38" t="str">
        <f>IF(B351="","zzz",LEFT(B351,2))</f>
        <v>SR</v>
      </c>
      <c r="E351" s="38" t="s">
        <v>349</v>
      </c>
      <c r="F351" s="44">
        <v>1942</v>
      </c>
      <c r="G351" s="44">
        <v>1966</v>
      </c>
      <c r="H351" s="38">
        <f>IF(F351="","",SQRT(F351-1828))</f>
        <v>10.677078252031311</v>
      </c>
      <c r="I351" s="38">
        <v>2</v>
      </c>
      <c r="J351" s="38">
        <v>91</v>
      </c>
      <c r="K351" s="38"/>
      <c r="L351" s="38" t="s">
        <v>357</v>
      </c>
      <c r="M351" s="38" t="s">
        <v>357</v>
      </c>
      <c r="N351" s="38">
        <f>IF(L351="Steam",1,IF(L351="Electric",2,IF(L351="Diesel",4,IF(L351="Diesel-Electric",3,""))))</f>
        <v>1</v>
      </c>
      <c r="O351" s="38"/>
      <c r="P351" s="38" t="s">
        <v>1134</v>
      </c>
      <c r="Q351" s="38" t="s">
        <v>1134</v>
      </c>
      <c r="R351" s="38">
        <v>134</v>
      </c>
      <c r="S351" s="38"/>
      <c r="T351" s="38" t="str">
        <f>IF(L351="Wagon",(SQRT(SQRT(S351/27)))*10,IF(S351="","",SQRT(SQRT(S351/27))))</f>
        <v/>
      </c>
      <c r="U351" s="44" t="e">
        <f>IF(I351="","",(H351*SQRT(I351)*T351-(I351*2)+2)*0.985)</f>
        <v>#VALUE!</v>
      </c>
      <c r="V351" s="44" t="e">
        <f>IF(L351="Wagon",5*SQRT(H351),IF(L351="","",SQRT(Q351*J351*SQRT(S351))/(26)))</f>
        <v>#VALUE!</v>
      </c>
      <c r="W351" s="39" t="e">
        <f>8/P351</f>
        <v>#VALUE!</v>
      </c>
      <c r="X351" s="40">
        <f>R351/10/J351</f>
        <v>0.14725274725274726</v>
      </c>
      <c r="Y351" s="12"/>
    </row>
    <row r="352" spans="1:25" s="24" customFormat="1" x14ac:dyDescent="0.25">
      <c r="A352" s="19">
        <v>3302</v>
      </c>
      <c r="B352" s="1" t="s">
        <v>54</v>
      </c>
      <c r="C352" s="1" t="s">
        <v>736</v>
      </c>
      <c r="D352" s="1" t="str">
        <f>IF(B352="","zzz",LEFT(B352,2))</f>
        <v>BR</v>
      </c>
      <c r="E352" s="1">
        <v>33</v>
      </c>
      <c r="F352" s="13">
        <v>1960</v>
      </c>
      <c r="G352" s="13" t="s">
        <v>31</v>
      </c>
      <c r="H352" s="1">
        <f>IF(F352="","",SQRT(F352-1828))</f>
        <v>11.489125293076057</v>
      </c>
      <c r="I352" s="1">
        <v>1</v>
      </c>
      <c r="J352" s="1">
        <v>74</v>
      </c>
      <c r="K352" s="1">
        <v>0</v>
      </c>
      <c r="L352" s="1" t="s">
        <v>22</v>
      </c>
      <c r="M352" s="1" t="s">
        <v>22</v>
      </c>
      <c r="N352" s="1">
        <f>IF(L352="Steam",1,IF(L352="Electric",2,IF(L352="Diesel",4,IF(L352="Diesel-Electric",3,""))))</f>
        <v>4</v>
      </c>
      <c r="O352" s="1" t="s">
        <v>23</v>
      </c>
      <c r="P352" s="1">
        <v>85</v>
      </c>
      <c r="Q352" s="1">
        <v>85</v>
      </c>
      <c r="R352" s="1">
        <v>200</v>
      </c>
      <c r="S352" s="1">
        <v>1550</v>
      </c>
      <c r="T352" s="1">
        <f>IF(L352="Wagon",(SQRT(SQRT(S352/27)))*10,IF(S352="","",SQRT(SQRT(S352/27))))</f>
        <v>2.7525928884302138</v>
      </c>
      <c r="U352" s="13">
        <f>IF(I352="","",(H352*SQRT(I352)*T352-(I352*2)+2)*0.985)</f>
        <v>31.150511307364777</v>
      </c>
      <c r="V352" s="13">
        <f>IF(L352="Wagon",5*SQRT(H352),IF(L352="","",SQRT(Q352*J352*SQRT(S352))/(26)))</f>
        <v>19.139689997275863</v>
      </c>
      <c r="W352" s="17">
        <f>8/P352</f>
        <v>9.4117647058823528E-2</v>
      </c>
      <c r="X352" s="27">
        <f>R352/10/J352</f>
        <v>0.27027027027027029</v>
      </c>
      <c r="Y352" s="12"/>
    </row>
    <row r="353" spans="1:25" x14ac:dyDescent="0.25">
      <c r="A353" s="19">
        <v>3303</v>
      </c>
      <c r="B353" s="1" t="s">
        <v>1492</v>
      </c>
      <c r="C353" s="1" t="s">
        <v>1493</v>
      </c>
      <c r="D353" s="1" t="str">
        <f>IF(B353="","zzz",LEFT(B353,2))</f>
        <v>BR</v>
      </c>
      <c r="E353" s="1">
        <v>33</v>
      </c>
      <c r="F353" s="13">
        <v>1960</v>
      </c>
      <c r="G353" s="13" t="s">
        <v>31</v>
      </c>
      <c r="H353" s="1">
        <f>IF(F353="","",SQRT(F353-1828))</f>
        <v>11.489125293076057</v>
      </c>
      <c r="I353" s="1">
        <v>1</v>
      </c>
      <c r="J353" s="1">
        <v>78</v>
      </c>
      <c r="K353" s="1">
        <v>0</v>
      </c>
      <c r="L353" s="1" t="s">
        <v>22</v>
      </c>
      <c r="M353" s="1" t="s">
        <v>22</v>
      </c>
      <c r="N353" s="1">
        <f>IF(L353="Steam",1,IF(L353="Electric",2,IF(L353="Diesel",4,IF(L353="Diesel-Electric",3,""))))</f>
        <v>4</v>
      </c>
      <c r="O353" s="1" t="s">
        <v>23</v>
      </c>
      <c r="P353" s="1">
        <v>85</v>
      </c>
      <c r="Q353" s="1">
        <v>85</v>
      </c>
      <c r="R353" s="1">
        <v>200</v>
      </c>
      <c r="S353" s="1">
        <v>1550</v>
      </c>
      <c r="T353" s="1">
        <f>IF(L353="Wagon",(SQRT(SQRT(S353/27)))*10,IF(S353="","",SQRT(SQRT(S353/27))))</f>
        <v>2.7525928884302138</v>
      </c>
      <c r="U353" s="13">
        <f>IF(I353="","",(H353*SQRT(I353)*T353-(I353*2)+2)*0.985)</f>
        <v>31.150511307364777</v>
      </c>
      <c r="V353" s="13">
        <f>IF(L353="Wagon",5*SQRT(H353),IF(L353="","",SQRT(Q353*J353*SQRT(S353))/(26)))</f>
        <v>19.650171304171156</v>
      </c>
      <c r="W353" s="17">
        <f>8/P353</f>
        <v>9.4117647058823528E-2</v>
      </c>
      <c r="X353" s="27">
        <f>R353/10/J353</f>
        <v>0.25641025641025639</v>
      </c>
    </row>
    <row r="354" spans="1:25" x14ac:dyDescent="0.25">
      <c r="A354" s="19">
        <v>3304</v>
      </c>
      <c r="B354" s="1" t="s">
        <v>1496</v>
      </c>
      <c r="C354" s="1" t="s">
        <v>1497</v>
      </c>
      <c r="D354" s="1" t="str">
        <f>IF(B354="","zzz",LEFT(B354,2))</f>
        <v>BR</v>
      </c>
      <c r="E354" s="1">
        <v>33</v>
      </c>
      <c r="H354" s="1" t="str">
        <f>IF(F354="","",SQRT(F354-1828))</f>
        <v/>
      </c>
      <c r="L354" s="1" t="s">
        <v>22</v>
      </c>
      <c r="M354" s="1" t="s">
        <v>22</v>
      </c>
      <c r="N354" s="1">
        <f>IF(L354="Steam",1,IF(L354="Electric",2,IF(L354="Diesel",4,IF(L354="Diesel-Electric",3,""))))</f>
        <v>4</v>
      </c>
      <c r="P354" s="1" t="s">
        <v>1134</v>
      </c>
      <c r="Q354" s="1" t="s">
        <v>1134</v>
      </c>
      <c r="T354" s="1" t="str">
        <f>IF(L354="Wagon",(SQRT(SQRT(S354/27)))*10,IF(S354="","",SQRT(SQRT(S354/27))))</f>
        <v/>
      </c>
      <c r="U354" s="13" t="str">
        <f>IF(I354="","",(H354*SQRT(I354)*T354-(I354*2)+2)*0.985)</f>
        <v/>
      </c>
      <c r="V354" s="13" t="e">
        <f>IF(L354="Wagon",5*SQRT(H354),IF(L354="","",SQRT(Q354*J354*SQRT(S354))/(26)))</f>
        <v>#VALUE!</v>
      </c>
      <c r="W354" s="17" t="e">
        <f>8/P354</f>
        <v>#VALUE!</v>
      </c>
      <c r="X354" s="27" t="e">
        <f>R354/10/J354</f>
        <v>#DIV/0!</v>
      </c>
    </row>
    <row r="355" spans="1:25" x14ac:dyDescent="0.25">
      <c r="A355" s="19">
        <v>3305</v>
      </c>
      <c r="B355" s="1" t="s">
        <v>1494</v>
      </c>
      <c r="C355" s="1" t="s">
        <v>1495</v>
      </c>
      <c r="D355" s="1" t="str">
        <f>IF(B355="","zzz",LEFT(B355,2))</f>
        <v>BR</v>
      </c>
      <c r="E355" s="1">
        <v>33</v>
      </c>
      <c r="H355" s="1" t="str">
        <f>IF(F355="","",SQRT(F355-1828))</f>
        <v/>
      </c>
      <c r="L355" s="1" t="s">
        <v>22</v>
      </c>
      <c r="M355" s="1" t="s">
        <v>22</v>
      </c>
      <c r="N355" s="1">
        <f>IF(L355="Steam",1,IF(L355="Electric",2,IF(L355="Diesel",4,IF(L355="Diesel-Electric",3,""))))</f>
        <v>4</v>
      </c>
      <c r="P355" s="1" t="s">
        <v>1134</v>
      </c>
      <c r="Q355" s="1" t="s">
        <v>1134</v>
      </c>
      <c r="T355" s="1" t="str">
        <f>IF(L355="Wagon",(SQRT(SQRT(S355/27)))*10,IF(S355="","",SQRT(SQRT(S355/27))))</f>
        <v/>
      </c>
      <c r="U355" s="13" t="str">
        <f>IF(I355="","",(H355*SQRT(I355)*T355-(I355*2)+2)*0.985)</f>
        <v/>
      </c>
      <c r="V355" s="13" t="e">
        <f>IF(L355="Wagon",5*SQRT(H355),IF(L355="","",SQRT(Q355*J355*SQRT(S355))/(26)))</f>
        <v>#VALUE!</v>
      </c>
      <c r="W355" s="17" t="e">
        <f>8/P355</f>
        <v>#VALUE!</v>
      </c>
      <c r="X355" s="27" t="e">
        <f>R355/10/J355</f>
        <v>#DIV/0!</v>
      </c>
    </row>
    <row r="356" spans="1:25" x14ac:dyDescent="0.25">
      <c r="A356" s="19">
        <v>3310</v>
      </c>
      <c r="B356" s="1" t="s">
        <v>974</v>
      </c>
      <c r="C356" s="1" t="s">
        <v>977</v>
      </c>
      <c r="D356" s="1" t="str">
        <f>IF(B356="","zzz",LEFT(B356,2))</f>
        <v>BR</v>
      </c>
      <c r="E356" s="1">
        <v>331</v>
      </c>
      <c r="F356" s="13">
        <v>2019</v>
      </c>
      <c r="G356" s="13" t="s">
        <v>31</v>
      </c>
      <c r="H356" s="1">
        <f>IF(F356="","",SQRT(F356-1828))</f>
        <v>13.820274961085254</v>
      </c>
      <c r="I356" s="1">
        <v>3</v>
      </c>
      <c r="K356" s="1">
        <v>184</v>
      </c>
      <c r="L356" s="1" t="s">
        <v>85</v>
      </c>
      <c r="M356" s="5" t="s">
        <v>96</v>
      </c>
      <c r="N356" s="1">
        <f>IF(L356="Steam",1,IF(L356="Electric",2,IF(L356="Diesel",4,IF(L356="Diesel-Electric",3,""))))</f>
        <v>2</v>
      </c>
      <c r="P356" s="1">
        <v>100</v>
      </c>
      <c r="Q356" s="1">
        <v>100</v>
      </c>
      <c r="T356" s="1" t="str">
        <f>IF(L356="Wagon",(SQRT(SQRT(S356/27)))*10,IF(S356="","",SQRT(SQRT(S356/27))))</f>
        <v/>
      </c>
      <c r="U356" s="13" t="e">
        <f>IF(I356="","",(H356*SQRT(I356)*T356-(I356*2)+2)*0.985)</f>
        <v>#VALUE!</v>
      </c>
      <c r="V356" s="13">
        <f>IF(L356="Wagon",5*SQRT(H356),IF(L356="","",SQRT(Q356*J356*SQRT(S356))/(26)))</f>
        <v>0</v>
      </c>
      <c r="W356" s="17">
        <f>8/P356</f>
        <v>0.08</v>
      </c>
      <c r="X356" s="27" t="e">
        <f>R356/10/J356</f>
        <v>#DIV/0!</v>
      </c>
    </row>
    <row r="357" spans="1:25" x14ac:dyDescent="0.25">
      <c r="A357" s="19">
        <v>3311</v>
      </c>
      <c r="B357" s="1" t="s">
        <v>975</v>
      </c>
      <c r="C357" s="1" t="s">
        <v>976</v>
      </c>
      <c r="D357" s="1" t="str">
        <f>IF(B357="","zzz",LEFT(B357,2))</f>
        <v>BR</v>
      </c>
      <c r="E357" s="1">
        <v>331</v>
      </c>
      <c r="F357" s="13">
        <v>2019</v>
      </c>
      <c r="G357" s="13" t="s">
        <v>31</v>
      </c>
      <c r="H357" s="1">
        <f>IF(F357="","",SQRT(F357-1828))</f>
        <v>13.820274961085254</v>
      </c>
      <c r="I357" s="1">
        <v>4</v>
      </c>
      <c r="K357" s="1">
        <v>260</v>
      </c>
      <c r="L357" s="1" t="s">
        <v>85</v>
      </c>
      <c r="M357" s="1" t="s">
        <v>96</v>
      </c>
      <c r="N357" s="1">
        <f>IF(L357="Steam",1,IF(L357="Electric",2,IF(L357="Diesel",4,IF(L357="Diesel-Electric",3,""))))</f>
        <v>2</v>
      </c>
      <c r="P357" s="1">
        <v>100</v>
      </c>
      <c r="Q357" s="1">
        <v>100</v>
      </c>
      <c r="T357" s="1" t="str">
        <f>IF(L357="Wagon",(SQRT(SQRT(S357/27)))*10,IF(S357="","",SQRT(SQRT(S357/27))))</f>
        <v/>
      </c>
      <c r="U357" s="13" t="e">
        <f>IF(I357="","",(H357*SQRT(I357)*T357-(I357*2)+2)*0.985)</f>
        <v>#VALUE!</v>
      </c>
      <c r="V357" s="13">
        <f>IF(L357="Wagon",5*SQRT(H357),IF(L357="","",SQRT(Q357*J357*SQRT(S357))/(26)))</f>
        <v>0</v>
      </c>
      <c r="W357" s="17">
        <f>8/P357</f>
        <v>0.08</v>
      </c>
      <c r="X357" s="27" t="e">
        <f>R357/10/J357</f>
        <v>#DIV/0!</v>
      </c>
    </row>
    <row r="358" spans="1:25" s="41" customFormat="1" x14ac:dyDescent="0.25">
      <c r="A358" s="19">
        <v>3320</v>
      </c>
      <c r="B358" s="1" t="s">
        <v>220</v>
      </c>
      <c r="C358" s="1" t="s">
        <v>1278</v>
      </c>
      <c r="D358" s="1" t="str">
        <f>IF(B358="","zzz",LEFT(B358,2))</f>
        <v>BR</v>
      </c>
      <c r="E358" s="1">
        <v>332</v>
      </c>
      <c r="F358" s="13">
        <v>1997</v>
      </c>
      <c r="G358" s="13">
        <v>2020</v>
      </c>
      <c r="H358" s="1">
        <f>IF(F358="","",SQRT(F358-1828))</f>
        <v>13</v>
      </c>
      <c r="I358" s="1">
        <v>4</v>
      </c>
      <c r="J358" s="1">
        <v>173</v>
      </c>
      <c r="K358" s="1">
        <v>203</v>
      </c>
      <c r="L358" s="1" t="s">
        <v>85</v>
      </c>
      <c r="M358" s="5" t="s">
        <v>96</v>
      </c>
      <c r="N358" s="1">
        <f>IF(L358="Steam",1,IF(L358="Electric",2,IF(L358="Diesel",4,IF(L358="Diesel-Electric",3,""))))</f>
        <v>2</v>
      </c>
      <c r="O358" s="1"/>
      <c r="P358" s="1">
        <v>110</v>
      </c>
      <c r="Q358" s="1">
        <v>110</v>
      </c>
      <c r="R358" s="1"/>
      <c r="S358" s="1">
        <v>1900</v>
      </c>
      <c r="T358" s="1">
        <f>IF(L358="Wagon",(SQRT(SQRT(S358/27)))*10,IF(S358="","",SQRT(SQRT(S358/27))))</f>
        <v>2.8963261087243977</v>
      </c>
      <c r="U358" s="13">
        <f>IF(I358="","",(H358*SQRT(I358)*T358-(I358*2)+2)*0.985)</f>
        <v>68.26491164443182</v>
      </c>
      <c r="V358" s="13">
        <f>IF(L358="Wagon",5*SQRT(H358),IF(L358="","",SQRT(Q358*J358*SQRT(S358))/(26)))</f>
        <v>35.029540976993424</v>
      </c>
      <c r="W358" s="17">
        <f>8/P358</f>
        <v>7.2727272727272724E-2</v>
      </c>
      <c r="X358" s="27">
        <f>R358/10/J358</f>
        <v>0</v>
      </c>
      <c r="Y358" s="12"/>
    </row>
    <row r="359" spans="1:25" s="41" customFormat="1" x14ac:dyDescent="0.25">
      <c r="A359" s="19">
        <v>3321</v>
      </c>
      <c r="B359" s="1" t="s">
        <v>1233</v>
      </c>
      <c r="C359" s="1" t="s">
        <v>1279</v>
      </c>
      <c r="D359" s="1" t="str">
        <f>IF(B359="","zzz",LEFT(B359,2))</f>
        <v>BR</v>
      </c>
      <c r="E359" s="1">
        <v>332</v>
      </c>
      <c r="F359" s="13">
        <v>1997</v>
      </c>
      <c r="G359" s="13">
        <v>2020</v>
      </c>
      <c r="H359" s="1">
        <f>IF(F359="","",SQRT(F359-1828))</f>
        <v>13</v>
      </c>
      <c r="I359" s="1">
        <v>5</v>
      </c>
      <c r="J359" s="1">
        <v>208</v>
      </c>
      <c r="K359" s="1">
        <v>267</v>
      </c>
      <c r="L359" s="1" t="s">
        <v>85</v>
      </c>
      <c r="M359" s="5" t="s">
        <v>96</v>
      </c>
      <c r="N359" s="1">
        <f>IF(L359="Steam",1,IF(L359="Electric",2,IF(L359="Diesel",4,IF(L359="Diesel-Electric",3,""))))</f>
        <v>2</v>
      </c>
      <c r="O359" s="1"/>
      <c r="P359" s="1">
        <v>110</v>
      </c>
      <c r="Q359" s="1">
        <v>110</v>
      </c>
      <c r="R359" s="1"/>
      <c r="S359" s="1">
        <v>1900</v>
      </c>
      <c r="T359" s="1">
        <f>IF(L359="Wagon",(SQRT(SQRT(S359/27)))*10,IF(S359="","",SQRT(SQRT(S359/27))))</f>
        <v>2.8963261087243977</v>
      </c>
      <c r="U359" s="13">
        <f>IF(I359="","",(H359*SQRT(I359)*T359-(I359*2)+2)*0.985)</f>
        <v>75.050072330995135</v>
      </c>
      <c r="V359" s="13">
        <f>IF(L359="Wagon",5*SQRT(H359),IF(L359="","",SQRT(Q359*J359*SQRT(S359))/(26)))</f>
        <v>38.409889903892605</v>
      </c>
      <c r="W359" s="17">
        <f>8/P359</f>
        <v>7.2727272727272724E-2</v>
      </c>
      <c r="X359" s="27">
        <f>R359/10/J359</f>
        <v>0</v>
      </c>
      <c r="Y359" s="12"/>
    </row>
    <row r="360" spans="1:25" s="41" customFormat="1" x14ac:dyDescent="0.25">
      <c r="A360" s="19">
        <v>3330</v>
      </c>
      <c r="B360" s="1" t="s">
        <v>221</v>
      </c>
      <c r="C360" s="1" t="s">
        <v>1280</v>
      </c>
      <c r="D360" s="1" t="str">
        <f>IF(B360="","zzz",LEFT(B360,2))</f>
        <v>BR</v>
      </c>
      <c r="E360" s="1">
        <v>333</v>
      </c>
      <c r="F360" s="13">
        <v>2001</v>
      </c>
      <c r="G360" s="13" t="s">
        <v>31</v>
      </c>
      <c r="H360" s="1">
        <f>IF(F360="","",SQRT(F360-1828))</f>
        <v>13.152946437965905</v>
      </c>
      <c r="I360" s="1">
        <v>3</v>
      </c>
      <c r="J360" s="1">
        <v>147</v>
      </c>
      <c r="K360" s="1">
        <v>360</v>
      </c>
      <c r="L360" s="1" t="s">
        <v>85</v>
      </c>
      <c r="M360" s="5" t="s">
        <v>96</v>
      </c>
      <c r="N360" s="1">
        <f>IF(L360="Steam",1,IF(L360="Electric",2,IF(L360="Diesel",4,IF(L360="Diesel-Electric",3,""))))</f>
        <v>2</v>
      </c>
      <c r="O360" s="1"/>
      <c r="P360" s="1">
        <v>90</v>
      </c>
      <c r="Q360" s="1">
        <v>100</v>
      </c>
      <c r="R360" s="1"/>
      <c r="S360" s="1">
        <v>1900</v>
      </c>
      <c r="T360" s="1">
        <f>IF(L360="Wagon",(SQRT(SQRT(S360/27)))*10,IF(S360="","",SQRT(SQRT(S360/27))))</f>
        <v>2.8963261087243977</v>
      </c>
      <c r="U360" s="13">
        <f>IF(I360="","",(H360*SQRT(I360)*T360-(I360*2)+2)*0.985)</f>
        <v>61.053117427621451</v>
      </c>
      <c r="V360" s="13">
        <f>IF(L360="Wagon",5*SQRT(H360),IF(L360="","",SQRT(Q360*J360*SQRT(S360))/(26)))</f>
        <v>30.787450007418421</v>
      </c>
      <c r="W360" s="17">
        <f>8/P360</f>
        <v>8.8888888888888892E-2</v>
      </c>
      <c r="X360" s="27">
        <f>R360/10/J360</f>
        <v>0</v>
      </c>
      <c r="Y360" s="12"/>
    </row>
    <row r="361" spans="1:25" s="41" customFormat="1" x14ac:dyDescent="0.25">
      <c r="A361" s="19">
        <v>3331</v>
      </c>
      <c r="B361" s="1" t="s">
        <v>1281</v>
      </c>
      <c r="C361" s="1" t="s">
        <v>1282</v>
      </c>
      <c r="D361" s="1" t="str">
        <f>IF(B361="","zzz",LEFT(B361,2))</f>
        <v>BR</v>
      </c>
      <c r="E361" s="1">
        <v>333</v>
      </c>
      <c r="F361" s="13">
        <v>2000</v>
      </c>
      <c r="G361" s="13" t="s">
        <v>31</v>
      </c>
      <c r="H361" s="1">
        <f>IF(F361="","",SQRT(F361-1828))</f>
        <v>13.114877048604001</v>
      </c>
      <c r="I361" s="1">
        <v>4</v>
      </c>
      <c r="J361" s="1">
        <v>185</v>
      </c>
      <c r="K361" s="1">
        <v>360</v>
      </c>
      <c r="L361" s="1" t="s">
        <v>85</v>
      </c>
      <c r="M361" s="5" t="s">
        <v>96</v>
      </c>
      <c r="N361" s="1">
        <f>IF(L361="Steam",1,IF(L361="Electric",2,IF(L361="Diesel",4,IF(L361="Diesel-Electric",3,""))))</f>
        <v>2</v>
      </c>
      <c r="O361" s="1"/>
      <c r="P361" s="1">
        <v>90</v>
      </c>
      <c r="Q361" s="1">
        <v>100</v>
      </c>
      <c r="R361" s="1"/>
      <c r="S361" s="1">
        <v>1900</v>
      </c>
      <c r="T361" s="1">
        <f>IF(L361="Wagon",(SQRT(SQRT(S361/27)))*10,IF(S361="","",SQRT(SQRT(S361/27))))</f>
        <v>2.8963261087243977</v>
      </c>
      <c r="U361" s="13">
        <f>IF(I361="","",(H361*SQRT(I361)*T361-(I361*2)+2)*0.985)</f>
        <v>68.920372792906804</v>
      </c>
      <c r="V361" s="13">
        <f>IF(L361="Wagon",5*SQRT(H361),IF(L361="","",SQRT(Q361*J361*SQRT(S361))/(26)))</f>
        <v>34.538296739263856</v>
      </c>
      <c r="W361" s="17">
        <f>8/P361</f>
        <v>8.8888888888888892E-2</v>
      </c>
      <c r="X361" s="27">
        <f>R361/10/J361</f>
        <v>0</v>
      </c>
      <c r="Y361" s="12"/>
    </row>
    <row r="362" spans="1:25" s="41" customFormat="1" x14ac:dyDescent="0.25">
      <c r="A362" s="19">
        <v>3340</v>
      </c>
      <c r="B362" s="1" t="s">
        <v>222</v>
      </c>
      <c r="C362" s="1" t="s">
        <v>1232</v>
      </c>
      <c r="D362" s="1" t="str">
        <f>IF(B362="","zzz",LEFT(B362,2))</f>
        <v>BR</v>
      </c>
      <c r="E362" s="1">
        <v>334</v>
      </c>
      <c r="F362" s="13">
        <v>1999</v>
      </c>
      <c r="G362" s="13" t="s">
        <v>31</v>
      </c>
      <c r="H362" s="1">
        <f>IF(F362="","",SQRT(F362-1828))</f>
        <v>13.076696830622021</v>
      </c>
      <c r="I362" s="1">
        <v>3</v>
      </c>
      <c r="J362" s="1"/>
      <c r="K362" s="1">
        <v>183</v>
      </c>
      <c r="L362" s="1" t="s">
        <v>85</v>
      </c>
      <c r="M362" s="5" t="s">
        <v>96</v>
      </c>
      <c r="N362" s="1">
        <f>IF(L362="Steam",1,IF(L362="Electric",2,IF(L362="Diesel",4,IF(L362="Diesel-Electric",3,""))))</f>
        <v>2</v>
      </c>
      <c r="O362" s="1"/>
      <c r="P362" s="1">
        <v>90</v>
      </c>
      <c r="Q362" s="1">
        <v>90</v>
      </c>
      <c r="R362" s="1"/>
      <c r="S362" s="1">
        <v>1448</v>
      </c>
      <c r="T362" s="1">
        <f>IF(L362="Wagon",(SQRT(SQRT(S362/27)))*10,IF(S362="","",SQRT(SQRT(S362/27))))</f>
        <v>2.7061458491764903</v>
      </c>
      <c r="U362" s="13">
        <f>IF(I362="","",(H362*SQRT(I362)*T362-(I362*2)+2)*0.985)</f>
        <v>56.43346646657902</v>
      </c>
      <c r="V362" s="13">
        <f>IF(L362="Wagon",5*SQRT(H362),IF(L362="","",SQRT(Q362*J362*SQRT(S362))/(26)))</f>
        <v>0</v>
      </c>
      <c r="W362" s="17">
        <f>8/P362</f>
        <v>8.8888888888888892E-2</v>
      </c>
      <c r="X362" s="27" t="e">
        <f>R362/10/J362</f>
        <v>#DIV/0!</v>
      </c>
      <c r="Y362" s="12"/>
    </row>
    <row r="363" spans="1:25" s="41" customFormat="1" x14ac:dyDescent="0.25">
      <c r="A363" s="37">
        <v>3401</v>
      </c>
      <c r="B363" s="38" t="s">
        <v>956</v>
      </c>
      <c r="C363" s="38" t="s">
        <v>959</v>
      </c>
      <c r="D363" s="38" t="str">
        <f>IF(B363="","zzz",LEFT(B363,2))</f>
        <v>SR</v>
      </c>
      <c r="E363" s="38" t="s">
        <v>349</v>
      </c>
      <c r="F363" s="44">
        <v>1945</v>
      </c>
      <c r="G363" s="44">
        <v>1967</v>
      </c>
      <c r="H363" s="38">
        <f>IF(F363="","",SQRT(F363-1828))</f>
        <v>10.816653826391969</v>
      </c>
      <c r="I363" s="38">
        <v>2</v>
      </c>
      <c r="J363" s="38"/>
      <c r="K363" s="38">
        <v>0</v>
      </c>
      <c r="L363" s="38" t="s">
        <v>357</v>
      </c>
      <c r="M363" s="38" t="s">
        <v>357</v>
      </c>
      <c r="N363" s="38">
        <f>IF(L363="Steam",1,IF(L363="Electric",2,IF(L363="Diesel",4,IF(L363="Diesel-Electric",3,""))))</f>
        <v>1</v>
      </c>
      <c r="O363" s="38"/>
      <c r="P363" s="38" t="s">
        <v>1134</v>
      </c>
      <c r="Q363" s="38" t="s">
        <v>1134</v>
      </c>
      <c r="R363" s="38">
        <v>138</v>
      </c>
      <c r="S363" s="38"/>
      <c r="T363" s="38" t="str">
        <f>IF(L363="Wagon",(SQRT(SQRT(S363/27)))*10,IF(S363="","",SQRT(SQRT(S363/27))))</f>
        <v/>
      </c>
      <c r="U363" s="44" t="e">
        <f>IF(I363="","",(H363*SQRT(I363)*T363-(I363*2)+2)*0.985)</f>
        <v>#VALUE!</v>
      </c>
      <c r="V363" s="44" t="e">
        <f>IF(L363="Wagon",5*SQRT(H363),IF(L363="","",SQRT(Q363*J363*SQRT(S363))/(26)))</f>
        <v>#VALUE!</v>
      </c>
      <c r="W363" s="39" t="e">
        <f>8/P363</f>
        <v>#VALUE!</v>
      </c>
      <c r="X363" s="40" t="e">
        <f>R363/10/J363</f>
        <v>#DIV/0!</v>
      </c>
      <c r="Y363" s="12"/>
    </row>
    <row r="364" spans="1:25" x14ac:dyDescent="0.25">
      <c r="A364" s="37">
        <v>3402</v>
      </c>
      <c r="B364" s="38" t="s">
        <v>957</v>
      </c>
      <c r="C364" s="38" t="s">
        <v>1108</v>
      </c>
      <c r="D364" s="38" t="str">
        <f>IF(B364="","zzz",LEFT(B364,2))</f>
        <v>SR</v>
      </c>
      <c r="E364" s="38" t="s">
        <v>349</v>
      </c>
      <c r="F364" s="44">
        <v>1955</v>
      </c>
      <c r="G364" s="44">
        <v>1967</v>
      </c>
      <c r="H364" s="38">
        <f>IF(F364="","",SQRT(F364-1828))</f>
        <v>11.269427669584644</v>
      </c>
      <c r="I364" s="38">
        <v>2</v>
      </c>
      <c r="J364" s="38"/>
      <c r="K364" s="38">
        <v>0</v>
      </c>
      <c r="L364" s="38" t="s">
        <v>357</v>
      </c>
      <c r="M364" s="38" t="s">
        <v>357</v>
      </c>
      <c r="N364" s="38">
        <f>IF(L364="Steam",1,IF(L364="Electric",2,IF(L364="Diesel",4,IF(L364="Diesel-Electric",3,""))))</f>
        <v>1</v>
      </c>
      <c r="O364" s="38" t="s">
        <v>23</v>
      </c>
      <c r="P364" s="38" t="s">
        <v>1134</v>
      </c>
      <c r="Q364" s="38" t="s">
        <v>1134</v>
      </c>
      <c r="R364" s="38">
        <v>149</v>
      </c>
      <c r="S364" s="38"/>
      <c r="T364" s="38" t="str">
        <f>IF(L364="Wagon",(SQRT(SQRT(S364/27)))*10,IF(S364="","",SQRT(SQRT(S364/27))))</f>
        <v/>
      </c>
      <c r="U364" s="44" t="e">
        <f>IF(I364="","",(H364*SQRT(I364)*T364-(I364*2)+2)*0.985)</f>
        <v>#VALUE!</v>
      </c>
      <c r="V364" s="44" t="e">
        <f>IF(L364="Wagon",5*SQRT(H364),IF(L364="","",SQRT(Q364*J364*SQRT(S364))/(26)))</f>
        <v>#VALUE!</v>
      </c>
      <c r="W364" s="39" t="e">
        <f>8/P364</f>
        <v>#VALUE!</v>
      </c>
      <c r="X364" s="40" t="e">
        <f>R364/10/J364</f>
        <v>#DIV/0!</v>
      </c>
    </row>
    <row r="365" spans="1:25" x14ac:dyDescent="0.25">
      <c r="A365" s="19">
        <v>3410</v>
      </c>
      <c r="B365" s="1" t="s">
        <v>965</v>
      </c>
      <c r="C365" s="1" t="s">
        <v>967</v>
      </c>
      <c r="D365" s="1" t="str">
        <f>IF(B365="","zzz",LEFT(B365,2))</f>
        <v>BR</v>
      </c>
      <c r="E365" s="1">
        <v>341</v>
      </c>
      <c r="G365" s="13" t="s">
        <v>31</v>
      </c>
      <c r="H365" s="1" t="str">
        <f>IF(F365="","",SQRT(F365-1828))</f>
        <v/>
      </c>
      <c r="L365" s="1" t="s">
        <v>85</v>
      </c>
      <c r="M365" s="5" t="s">
        <v>112</v>
      </c>
      <c r="N365" s="1">
        <f>IF(L365="Steam",1,IF(L365="Electric",2,IF(L365="Diesel",4,IF(L365="Diesel-Electric",3,""))))</f>
        <v>2</v>
      </c>
      <c r="P365" s="1" t="s">
        <v>1134</v>
      </c>
      <c r="Q365" s="1" t="s">
        <v>1134</v>
      </c>
      <c r="U365" s="13"/>
      <c r="V365" s="13"/>
      <c r="W365" s="17"/>
      <c r="X365" s="27"/>
    </row>
    <row r="366" spans="1:25" x14ac:dyDescent="0.25">
      <c r="A366" s="19">
        <v>3420</v>
      </c>
      <c r="B366" s="1" t="s">
        <v>966</v>
      </c>
      <c r="C366" s="1" t="s">
        <v>968</v>
      </c>
      <c r="D366" s="1" t="str">
        <f>IF(B366="","zzz",LEFT(B366,2))</f>
        <v>BR</v>
      </c>
      <c r="E366" s="1">
        <v>342</v>
      </c>
      <c r="G366" s="13" t="s">
        <v>31</v>
      </c>
      <c r="H366" s="1" t="str">
        <f>IF(F366="","",SQRT(F366-1828))</f>
        <v/>
      </c>
      <c r="L366" s="1" t="s">
        <v>85</v>
      </c>
      <c r="M366" s="5" t="s">
        <v>86</v>
      </c>
      <c r="N366" s="1">
        <f>IF(L366="Steam",1,IF(L366="Electric",2,IF(L366="Diesel",4,IF(L366="Diesel-Electric",3,""))))</f>
        <v>2</v>
      </c>
      <c r="P366" s="1" t="s">
        <v>1134</v>
      </c>
      <c r="Q366" s="1" t="s">
        <v>1134</v>
      </c>
      <c r="U366" s="13"/>
      <c r="V366" s="13"/>
      <c r="W366" s="17"/>
      <c r="X366" s="27"/>
    </row>
    <row r="367" spans="1:25" x14ac:dyDescent="0.25">
      <c r="A367" s="19">
        <v>3450</v>
      </c>
      <c r="B367" s="1" t="s">
        <v>223</v>
      </c>
      <c r="C367" s="1" t="s">
        <v>969</v>
      </c>
      <c r="D367" s="1" t="str">
        <f>IF(B367="","zzz",LEFT(B367,2))</f>
        <v>BR</v>
      </c>
      <c r="E367" s="1">
        <v>345</v>
      </c>
      <c r="F367" s="13">
        <v>2017</v>
      </c>
      <c r="G367" s="13" t="s">
        <v>31</v>
      </c>
      <c r="H367" s="1">
        <f>IF(F367="","",SQRT(F367-1828))</f>
        <v>13.74772708486752</v>
      </c>
      <c r="I367" s="1">
        <v>9</v>
      </c>
      <c r="J367" s="1">
        <v>319</v>
      </c>
      <c r="K367" s="1">
        <v>1500</v>
      </c>
      <c r="L367" s="1" t="s">
        <v>85</v>
      </c>
      <c r="M367" s="5" t="s">
        <v>96</v>
      </c>
      <c r="N367" s="1">
        <f>IF(L367="Steam",1,IF(L367="Electric",2,IF(L367="Diesel",4,IF(L367="Diesel-Electric",3,""))))</f>
        <v>2</v>
      </c>
      <c r="P367" s="1">
        <v>90</v>
      </c>
      <c r="Q367" s="1">
        <v>90</v>
      </c>
      <c r="T367" s="1" t="str">
        <f>IF(L367="Wagon",(SQRT(SQRT(S367/27)))*10,IF(S367="","",SQRT(SQRT(S367/27))))</f>
        <v/>
      </c>
      <c r="U367" s="13" t="e">
        <f>IF(I367="","",(H367*SQRT(I367)*T367-(I367*2)+2)*0.985)</f>
        <v>#VALUE!</v>
      </c>
      <c r="V367" s="13">
        <f>IF(L367="Wagon",5*SQRT(H367),IF(L367="","",SQRT(Q367*J367*SQRT(S367))/(26)))</f>
        <v>0</v>
      </c>
      <c r="W367" s="17">
        <f>8/P367</f>
        <v>8.8888888888888892E-2</v>
      </c>
      <c r="X367" s="27">
        <f>R367/10/J367</f>
        <v>0</v>
      </c>
    </row>
    <row r="368" spans="1:25" x14ac:dyDescent="0.25">
      <c r="A368" s="37">
        <v>3500</v>
      </c>
      <c r="B368" s="38" t="s">
        <v>55</v>
      </c>
      <c r="C368" s="38" t="s">
        <v>737</v>
      </c>
      <c r="D368" s="38" t="str">
        <f>IF(B368="","zzz",LEFT(B368,2))</f>
        <v>BR</v>
      </c>
      <c r="E368" s="38">
        <v>35</v>
      </c>
      <c r="F368" s="44">
        <v>1961</v>
      </c>
      <c r="G368" s="44">
        <v>1975</v>
      </c>
      <c r="H368" s="38">
        <f>IF(F368="","",SQRT(F368-1828))</f>
        <v>11.532562594670797</v>
      </c>
      <c r="I368" s="38">
        <v>1</v>
      </c>
      <c r="J368" s="38">
        <v>76</v>
      </c>
      <c r="K368" s="38">
        <v>0</v>
      </c>
      <c r="L368" s="38" t="s">
        <v>22</v>
      </c>
      <c r="M368" s="38" t="s">
        <v>22</v>
      </c>
      <c r="N368" s="38">
        <f>IF(L368="Steam",1,IF(L368="Electric",2,IF(L368="Diesel",4,IF(L368="Diesel-Electric",3,""))))</f>
        <v>4</v>
      </c>
      <c r="O368" s="38" t="s">
        <v>23</v>
      </c>
      <c r="P368" s="38">
        <v>90</v>
      </c>
      <c r="Q368" s="38">
        <v>90</v>
      </c>
      <c r="R368" s="38">
        <v>207.3</v>
      </c>
      <c r="S368" s="38">
        <v>1700</v>
      </c>
      <c r="T368" s="38">
        <f>IF(L368="Wagon",(SQRT(SQRT(S368/27)))*10,IF(S368="","",SQRT(SQRT(S368/27))))</f>
        <v>2.81689908874257</v>
      </c>
      <c r="U368" s="44">
        <f>IF(I368="","",(H368*SQRT(I368)*T368-(I368*2)+2)*0.985)</f>
        <v>31.998774087837894</v>
      </c>
      <c r="V368" s="44">
        <f>IF(L368="Wagon",5*SQRT(H368),IF(L368="","",SQRT(Q368*J368*SQRT(S368))/(26)))</f>
        <v>20.425228946166687</v>
      </c>
      <c r="W368" s="39">
        <f>8/P368</f>
        <v>8.8888888888888892E-2</v>
      </c>
      <c r="X368" s="40">
        <f>R368/10/J368</f>
        <v>0.27276315789473687</v>
      </c>
    </row>
    <row r="369" spans="1:25" x14ac:dyDescent="0.25">
      <c r="A369" s="19">
        <v>3501</v>
      </c>
      <c r="B369" s="1" t="s">
        <v>1615</v>
      </c>
      <c r="C369" s="1" t="s">
        <v>1617</v>
      </c>
      <c r="D369" s="1" t="str">
        <f>IF(B369="","zzz",LEFT(B369,2))</f>
        <v>BR</v>
      </c>
      <c r="E369" s="1">
        <v>350</v>
      </c>
      <c r="F369" s="13">
        <v>2005</v>
      </c>
      <c r="G369" s="13" t="s">
        <v>31</v>
      </c>
      <c r="H369" s="1">
        <f>IF(F369="","",SQRT(F369-1828))</f>
        <v>13.30413469565007</v>
      </c>
      <c r="I369" s="1">
        <v>4</v>
      </c>
      <c r="J369" s="1">
        <v>175</v>
      </c>
      <c r="K369" s="1">
        <v>230</v>
      </c>
      <c r="L369" s="1" t="s">
        <v>85</v>
      </c>
      <c r="M369" s="5" t="s">
        <v>1686</v>
      </c>
      <c r="N369" s="1">
        <f>IF(L369="Steam",1,IF(L369="Electric",2,IF(L369="Diesel",4,IF(L369="Diesel-Electric",3,""))))</f>
        <v>2</v>
      </c>
      <c r="P369" s="1">
        <v>110</v>
      </c>
      <c r="Q369" s="1">
        <v>110</v>
      </c>
      <c r="S369" s="1">
        <v>2680</v>
      </c>
      <c r="T369" s="1">
        <f>IF(L369="Wagon",(SQRT(SQRT(S369/27)))*10,IF(S369="","",SQRT(SQRT(S369/27))))</f>
        <v>3.1564052529180788</v>
      </c>
      <c r="U369" s="13">
        <f>IF(I369="","",(H369*SQRT(I369)*T369-(I369*2)+2)*0.985)</f>
        <v>76.816684058592713</v>
      </c>
      <c r="V369" s="13">
        <f>IF(L369="Wagon",5*SQRT(H369),IF(L369="","",SQRT(Q369*J369*SQRT(S369))/(26)))</f>
        <v>38.395092433393863</v>
      </c>
      <c r="W369" s="17">
        <f>8/P369</f>
        <v>7.2727272727272724E-2</v>
      </c>
      <c r="X369" s="27">
        <f>R369/10/J369</f>
        <v>0</v>
      </c>
    </row>
    <row r="370" spans="1:25" x14ac:dyDescent="0.25">
      <c r="A370" s="19">
        <v>3502</v>
      </c>
      <c r="B370" s="1" t="s">
        <v>1618</v>
      </c>
      <c r="C370" s="1" t="s">
        <v>1616</v>
      </c>
      <c r="D370" s="1" t="str">
        <f>IF(B370="","zzz",LEFT(B370,2))</f>
        <v>BR</v>
      </c>
      <c r="E370" s="1">
        <v>350</v>
      </c>
      <c r="F370" s="13">
        <v>2005</v>
      </c>
      <c r="G370" s="13" t="s">
        <v>31</v>
      </c>
      <c r="H370" s="1">
        <f>IF(F370="","",SQRT(F370-1828))</f>
        <v>13.30413469565007</v>
      </c>
      <c r="I370" s="1">
        <v>4</v>
      </c>
      <c r="J370" s="1">
        <v>175</v>
      </c>
      <c r="K370" s="1">
        <v>270</v>
      </c>
      <c r="L370" s="1" t="s">
        <v>85</v>
      </c>
      <c r="M370" s="5" t="s">
        <v>96</v>
      </c>
      <c r="N370" s="1">
        <f>IF(L370="Steam",1,IF(L370="Electric",2,IF(L370="Diesel",4,IF(L370="Diesel-Electric",3,""))))</f>
        <v>2</v>
      </c>
      <c r="P370" s="1">
        <v>110</v>
      </c>
      <c r="Q370" s="1">
        <v>110</v>
      </c>
      <c r="S370" s="1">
        <v>2680</v>
      </c>
      <c r="T370" s="1">
        <f>IF(L370="Wagon",(SQRT(SQRT(S370/27)))*10,IF(S370="","",SQRT(SQRT(S370/27))))</f>
        <v>3.1564052529180788</v>
      </c>
      <c r="U370" s="13">
        <f>IF(I370="","",(H370*SQRT(I370)*T370-(I370*2)+2)*0.985)</f>
        <v>76.816684058592713</v>
      </c>
      <c r="V370" s="13">
        <f>IF(L370="Wagon",5*SQRT(H370),IF(L370="","",SQRT(Q370*J370*SQRT(S370))/(26)))</f>
        <v>38.395092433393863</v>
      </c>
      <c r="W370" s="17">
        <f>8/P370</f>
        <v>7.2727272727272724E-2</v>
      </c>
      <c r="X370" s="27">
        <f>R370/10/J370</f>
        <v>0</v>
      </c>
    </row>
    <row r="371" spans="1:25" x14ac:dyDescent="0.25">
      <c r="A371" s="37">
        <v>3503</v>
      </c>
      <c r="B371" s="38" t="s">
        <v>955</v>
      </c>
      <c r="C371" s="38" t="s">
        <v>958</v>
      </c>
      <c r="D371" s="38" t="str">
        <f>IF(B371="","zzz",LEFT(B371,2))</f>
        <v>SR</v>
      </c>
      <c r="E371" s="38" t="s">
        <v>349</v>
      </c>
      <c r="F371" s="44">
        <v>1941</v>
      </c>
      <c r="G371" s="44">
        <v>1956</v>
      </c>
      <c r="H371" s="38">
        <f>IF(F371="","",SQRT(F371-1828))</f>
        <v>10.63014581273465</v>
      </c>
      <c r="I371" s="38">
        <v>2</v>
      </c>
      <c r="J371" s="38"/>
      <c r="K371" s="38">
        <v>0</v>
      </c>
      <c r="L371" s="38" t="s">
        <v>357</v>
      </c>
      <c r="M371" s="38" t="s">
        <v>357</v>
      </c>
      <c r="N371" s="38">
        <f>IF(L371="Steam",1,IF(L371="Electric",2,IF(L371="Diesel",4,IF(L371="Diesel-Electric",3,""))))</f>
        <v>1</v>
      </c>
      <c r="O371" s="38" t="s">
        <v>23</v>
      </c>
      <c r="P371" s="38" t="s">
        <v>1134</v>
      </c>
      <c r="Q371" s="38" t="s">
        <v>1134</v>
      </c>
      <c r="R371" s="38">
        <v>167</v>
      </c>
      <c r="S371" s="38"/>
      <c r="T371" s="38" t="str">
        <f>IF(L371="Wagon",(SQRT(SQRT(S371/27)))*10,IF(S371="","",SQRT(SQRT(S371/27))))</f>
        <v/>
      </c>
      <c r="U371" s="44" t="e">
        <f>IF(I371="","",(H371*SQRT(I371)*T371-(I371*2)+2)*0.985)</f>
        <v>#VALUE!</v>
      </c>
      <c r="V371" s="44" t="e">
        <f>IF(L371="Wagon",5*SQRT(H371),IF(L371="","",SQRT(Q371*J371*SQRT(S371))/(26)))</f>
        <v>#VALUE!</v>
      </c>
      <c r="W371" s="39" t="e">
        <f>8/P371</f>
        <v>#VALUE!</v>
      </c>
      <c r="X371" s="40" t="e">
        <f>R371/10/J371</f>
        <v>#DIV/0!</v>
      </c>
    </row>
    <row r="372" spans="1:25" x14ac:dyDescent="0.25">
      <c r="A372" s="37">
        <v>3504</v>
      </c>
      <c r="B372" s="38" t="s">
        <v>960</v>
      </c>
      <c r="C372" s="38" t="s">
        <v>961</v>
      </c>
      <c r="D372" s="38" t="str">
        <f>IF(B372="","zzz",LEFT(B372,2))</f>
        <v>SR</v>
      </c>
      <c r="E372" s="38" t="s">
        <v>349</v>
      </c>
      <c r="F372" s="44">
        <v>1956</v>
      </c>
      <c r="G372" s="44">
        <v>1967</v>
      </c>
      <c r="H372" s="38">
        <f>IF(F372="","",SQRT(F372-1828))</f>
        <v>11.313708498984761</v>
      </c>
      <c r="I372" s="38">
        <v>2</v>
      </c>
      <c r="J372" s="38"/>
      <c r="K372" s="38">
        <v>0</v>
      </c>
      <c r="L372" s="38" t="s">
        <v>357</v>
      </c>
      <c r="M372" s="38" t="s">
        <v>357</v>
      </c>
      <c r="N372" s="38">
        <f>IF(L372="Steam",1,IF(L372="Electric",2,IF(L372="Diesel",4,IF(L372="Diesel-Electric",3,""))))</f>
        <v>1</v>
      </c>
      <c r="O372" s="38" t="s">
        <v>23</v>
      </c>
      <c r="P372" s="38" t="s">
        <v>1134</v>
      </c>
      <c r="Q372" s="38" t="s">
        <v>1134</v>
      </c>
      <c r="R372" s="38">
        <v>123</v>
      </c>
      <c r="S372" s="38"/>
      <c r="T372" s="38" t="str">
        <f>IF(L372="Wagon",(SQRT(SQRT(S372/27)))*10,IF(S372="","",SQRT(SQRT(S372/27))))</f>
        <v/>
      </c>
      <c r="U372" s="44" t="e">
        <f>IF(I372="","",(H372*SQRT(I372)*T372-(I372*2)+2)*0.985)</f>
        <v>#VALUE!</v>
      </c>
      <c r="V372" s="44" t="e">
        <f>IF(L372="Wagon",5*SQRT(H372),IF(L372="","",SQRT(Q372*J372*SQRT(S372))/(26)))</f>
        <v>#VALUE!</v>
      </c>
      <c r="W372" s="39" t="e">
        <f>8/P372</f>
        <v>#VALUE!</v>
      </c>
      <c r="X372" s="40" t="e">
        <f>R372/10/J372</f>
        <v>#DIV/0!</v>
      </c>
    </row>
    <row r="373" spans="1:25" s="41" customFormat="1" x14ac:dyDescent="0.25">
      <c r="A373" s="19">
        <v>3570</v>
      </c>
      <c r="B373" s="1" t="s">
        <v>224</v>
      </c>
      <c r="C373" s="1" t="s">
        <v>1283</v>
      </c>
      <c r="D373" s="1" t="str">
        <f>IF(B373="","zzz",LEFT(B373,2))</f>
        <v>BR</v>
      </c>
      <c r="E373" s="1">
        <v>357</v>
      </c>
      <c r="F373" s="13">
        <v>1999</v>
      </c>
      <c r="G373" s="13" t="s">
        <v>31</v>
      </c>
      <c r="H373" s="1">
        <f>IF(F373="","",SQRT(F373-1828))</f>
        <v>13.076696830622021</v>
      </c>
      <c r="I373" s="1">
        <v>4</v>
      </c>
      <c r="J373" s="1">
        <v>158</v>
      </c>
      <c r="K373" s="1">
        <v>282</v>
      </c>
      <c r="L373" s="1" t="s">
        <v>85</v>
      </c>
      <c r="M373" s="5" t="s">
        <v>96</v>
      </c>
      <c r="N373" s="1">
        <f>IF(L373="Steam",1,IF(L373="Electric",2,IF(L373="Diesel",4,IF(L373="Diesel-Electric",3,""))))</f>
        <v>2</v>
      </c>
      <c r="O373" s="1"/>
      <c r="P373" s="1">
        <v>100</v>
      </c>
      <c r="Q373" s="1">
        <v>100</v>
      </c>
      <c r="R373" s="1"/>
      <c r="S373" s="1">
        <v>2011</v>
      </c>
      <c r="T373" s="1">
        <f>IF(L373="Wagon",(SQRT(SQRT(S373/27)))*10,IF(S373="","",SQRT(SQRT(S373/27))))</f>
        <v>2.937731341557547</v>
      </c>
      <c r="U373" s="13">
        <f>IF(I373="","",(H373*SQRT(I373)*T373-(I373*2)+2)*0.985)</f>
        <v>69.769169583028173</v>
      </c>
      <c r="V373" s="13">
        <f>IF(L373="Wagon",5*SQRT(H373),IF(L373="","",SQRT(Q373*J373*SQRT(S373))/(26)))</f>
        <v>32.374883414905248</v>
      </c>
      <c r="W373" s="17">
        <f>8/P373</f>
        <v>0.08</v>
      </c>
      <c r="X373" s="27">
        <f>R373/10/J373</f>
        <v>0</v>
      </c>
      <c r="Y373" s="12"/>
    </row>
    <row r="374" spans="1:25" s="48" customFormat="1" x14ac:dyDescent="0.25">
      <c r="A374" s="19">
        <v>3571</v>
      </c>
      <c r="B374" s="1" t="s">
        <v>1284</v>
      </c>
      <c r="C374" s="1" t="s">
        <v>1285</v>
      </c>
      <c r="D374" s="1" t="str">
        <f>IF(B374="","zzz",LEFT(B374,2))</f>
        <v>BR</v>
      </c>
      <c r="E374" s="1">
        <v>357</v>
      </c>
      <c r="F374" s="13">
        <v>1999</v>
      </c>
      <c r="G374" s="13" t="s">
        <v>31</v>
      </c>
      <c r="H374" s="1">
        <f>IF(F374="","",SQRT(F374-1828))</f>
        <v>13.076696830622021</v>
      </c>
      <c r="I374" s="1">
        <v>4</v>
      </c>
      <c r="J374" s="1">
        <v>158</v>
      </c>
      <c r="K374" s="1">
        <v>222</v>
      </c>
      <c r="L374" s="1" t="s">
        <v>85</v>
      </c>
      <c r="M374" s="5" t="s">
        <v>96</v>
      </c>
      <c r="N374" s="1">
        <f>IF(L374="Steam",1,IF(L374="Electric",2,IF(L374="Diesel",4,IF(L374="Diesel-Electric",3,""))))</f>
        <v>2</v>
      </c>
      <c r="O374" s="1"/>
      <c r="P374" s="1">
        <v>100</v>
      </c>
      <c r="Q374" s="1">
        <v>100</v>
      </c>
      <c r="R374" s="1"/>
      <c r="S374" s="1">
        <v>2011</v>
      </c>
      <c r="T374" s="1">
        <f>IF(L374="Wagon",(SQRT(SQRT(S374/27)))*10,IF(S374="","",SQRT(SQRT(S374/27))))</f>
        <v>2.937731341557547</v>
      </c>
      <c r="U374" s="13">
        <f>IF(I374="","",(H374*SQRT(I374)*T374-(I374*2)+2)*0.985)</f>
        <v>69.769169583028173</v>
      </c>
      <c r="V374" s="13">
        <f>IF(L374="Wagon",5*SQRT(H374),IF(L374="","",SQRT(Q374*J374*SQRT(S374))/(26)))</f>
        <v>32.374883414905248</v>
      </c>
      <c r="W374" s="17">
        <f>8/P374</f>
        <v>0.08</v>
      </c>
      <c r="X374" s="27">
        <f>R374/10/J374</f>
        <v>0</v>
      </c>
    </row>
    <row r="375" spans="1:25" x14ac:dyDescent="0.25">
      <c r="A375" s="19">
        <v>3601</v>
      </c>
      <c r="B375" s="1" t="s">
        <v>225</v>
      </c>
      <c r="C375" s="1" t="s">
        <v>1145</v>
      </c>
      <c r="D375" s="1" t="str">
        <f>IF(B375="","zzz",LEFT(B375,2))</f>
        <v>BR</v>
      </c>
      <c r="E375" s="1">
        <v>360</v>
      </c>
      <c r="F375" s="13">
        <v>2003</v>
      </c>
      <c r="G375" s="13" t="s">
        <v>31</v>
      </c>
      <c r="H375" s="1">
        <f>IF(F375="","",SQRT(F375-1828))</f>
        <v>13.228756555322953</v>
      </c>
      <c r="I375" s="1">
        <v>4</v>
      </c>
      <c r="J375" s="1">
        <v>168</v>
      </c>
      <c r="K375" s="1">
        <v>280</v>
      </c>
      <c r="L375" s="1" t="s">
        <v>85</v>
      </c>
      <c r="M375" s="5" t="s">
        <v>96</v>
      </c>
      <c r="N375" s="1">
        <f>IF(L375="Steam",1,IF(L375="Electric",2,IF(L375="Diesel",4,IF(L375="Diesel-Electric",3,""))))</f>
        <v>2</v>
      </c>
      <c r="P375" s="1">
        <v>110</v>
      </c>
      <c r="Q375" s="1">
        <v>110</v>
      </c>
      <c r="S375" s="1">
        <v>2080</v>
      </c>
      <c r="T375" s="1">
        <f>IF(L375="Wagon",(SQRT(SQRT(S375/27)))*10,IF(S375="","",SQRT(SQRT(S375/27))))</f>
        <v>2.9626127851484592</v>
      </c>
      <c r="U375" s="13">
        <f>IF(I375="","",(H375*SQRT(I375)*T375-(I375*2)+2)*0.985)</f>
        <v>71.297616105760056</v>
      </c>
      <c r="V375" s="13">
        <f>IF(L375="Wagon",5*SQRT(H375),IF(L375="","",SQRT(Q375*J375*SQRT(S375))/(26)))</f>
        <v>35.309654592557038</v>
      </c>
      <c r="W375" s="17">
        <f>8/P375</f>
        <v>7.2727272727272724E-2</v>
      </c>
      <c r="X375" s="27">
        <f>R375/10/J375</f>
        <v>0</v>
      </c>
    </row>
    <row r="376" spans="1:25" s="48" customFormat="1" x14ac:dyDescent="0.25">
      <c r="A376" s="19">
        <v>3602</v>
      </c>
      <c r="B376" s="1" t="s">
        <v>226</v>
      </c>
      <c r="C376" s="1" t="s">
        <v>1146</v>
      </c>
      <c r="D376" s="1" t="str">
        <f>IF(B376="","zzz",LEFT(B376,2))</f>
        <v>BR</v>
      </c>
      <c r="E376" s="1">
        <v>360</v>
      </c>
      <c r="F376" s="13">
        <v>2003</v>
      </c>
      <c r="G376" s="13" t="s">
        <v>31</v>
      </c>
      <c r="H376" s="1">
        <f>IF(F376="","",SQRT(F376-1828))</f>
        <v>13.228756555322953</v>
      </c>
      <c r="I376" s="1">
        <v>5</v>
      </c>
      <c r="J376" s="1">
        <v>203</v>
      </c>
      <c r="K376" s="1">
        <v>333</v>
      </c>
      <c r="L376" s="1" t="s">
        <v>85</v>
      </c>
      <c r="M376" s="5" t="s">
        <v>96</v>
      </c>
      <c r="N376" s="1">
        <f>IF(L376="Steam",1,IF(L376="Electric",2,IF(L376="Diesel",4,IF(L376="Diesel-Electric",3,""))))</f>
        <v>2</v>
      </c>
      <c r="O376" s="1"/>
      <c r="P376" s="1">
        <v>100</v>
      </c>
      <c r="Q376" s="1">
        <v>110</v>
      </c>
      <c r="R376" s="1"/>
      <c r="S376" s="1">
        <v>2080</v>
      </c>
      <c r="T376" s="1">
        <f>IF(L376="Wagon",(SQRT(SQRT(S376/27)))*10,IF(S376="","",SQRT(SQRT(S376/27))))</f>
        <v>2.9626127851484592</v>
      </c>
      <c r="U376" s="13">
        <f>IF(I376="","",(H376*SQRT(I376)*T376-(I376*2)+2)*0.985)</f>
        <v>78.440738996593538</v>
      </c>
      <c r="V376" s="13">
        <f>IF(L376="Wagon",5*SQRT(H376),IF(L376="","",SQRT(Q376*J376*SQRT(S376))/(26)))</f>
        <v>38.813861095793285</v>
      </c>
      <c r="W376" s="17">
        <f>8/P376</f>
        <v>0.08</v>
      </c>
      <c r="X376" s="27">
        <f>R376/10/J376</f>
        <v>0</v>
      </c>
    </row>
    <row r="377" spans="1:25" x14ac:dyDescent="0.25">
      <c r="A377" s="19">
        <v>3603</v>
      </c>
      <c r="B377" s="1" t="s">
        <v>1143</v>
      </c>
      <c r="C377" s="1" t="s">
        <v>1144</v>
      </c>
      <c r="D377" s="1" t="str">
        <f>IF(B377="","zzz",LEFT(B377,2))</f>
        <v>SR</v>
      </c>
      <c r="E377" s="1" t="s">
        <v>349</v>
      </c>
      <c r="F377" s="13">
        <v>1946</v>
      </c>
      <c r="G377" s="13">
        <v>1951</v>
      </c>
      <c r="H377" s="1">
        <f>IF(F377="","",SQRT(F377-1828))</f>
        <v>10.862780491200215</v>
      </c>
      <c r="I377" s="1">
        <v>1</v>
      </c>
      <c r="J377" s="1">
        <v>152</v>
      </c>
      <c r="K377" s="1">
        <v>0</v>
      </c>
      <c r="L377" s="1" t="s">
        <v>357</v>
      </c>
      <c r="M377" s="1" t="s">
        <v>357</v>
      </c>
      <c r="N377" s="1">
        <f>IF(L377="Steam",1,IF(L377="Electric",2,IF(L377="Diesel",4,IF(L377="Diesel-Electric",3,""))))</f>
        <v>1</v>
      </c>
      <c r="P377" s="1" t="s">
        <v>1134</v>
      </c>
      <c r="Q377" s="1" t="s">
        <v>1134</v>
      </c>
      <c r="R377" s="1">
        <v>117</v>
      </c>
      <c r="T377" s="1" t="str">
        <f>IF(L377="Wagon",(SQRT(SQRT(S377/27)))*10,IF(S377="","",SQRT(SQRT(S377/27))))</f>
        <v/>
      </c>
      <c r="U377" s="13" t="e">
        <f>IF(I377="","",(H377*SQRT(I377)*T377-(I377*2)+2)*0.985)</f>
        <v>#VALUE!</v>
      </c>
      <c r="V377" s="13" t="e">
        <f>IF(L377="Wagon",5*SQRT(H377),IF(L377="","",SQRT(Q377*J377*SQRT(S377))/(26)))</f>
        <v>#VALUE!</v>
      </c>
      <c r="W377" s="17" t="e">
        <f>8/P377</f>
        <v>#VALUE!</v>
      </c>
      <c r="X377" s="27">
        <f>R377/10/J377</f>
        <v>7.6973684210526305E-2</v>
      </c>
    </row>
    <row r="378" spans="1:25" s="24" customFormat="1" x14ac:dyDescent="0.25">
      <c r="A378" s="19">
        <v>3650</v>
      </c>
      <c r="B378" s="1" t="s">
        <v>227</v>
      </c>
      <c r="C378" s="1" t="s">
        <v>1286</v>
      </c>
      <c r="D378" s="1" t="str">
        <f>IF(B378="","zzz",LEFT(B378,2))</f>
        <v>BR</v>
      </c>
      <c r="E378" s="1">
        <v>365</v>
      </c>
      <c r="F378" s="13">
        <v>1994</v>
      </c>
      <c r="G378" s="13">
        <v>2021</v>
      </c>
      <c r="H378" s="1">
        <f>IF(F378="","",SQRT(F378-1828))</f>
        <v>12.884098726725126</v>
      </c>
      <c r="I378" s="1">
        <v>4</v>
      </c>
      <c r="J378" s="1">
        <v>152</v>
      </c>
      <c r="K378" s="1">
        <v>263</v>
      </c>
      <c r="L378" s="1" t="s">
        <v>85</v>
      </c>
      <c r="M378" s="5" t="s">
        <v>96</v>
      </c>
      <c r="N378" s="1">
        <f>IF(L378="Steam",1,IF(L378="Electric",2,IF(L378="Diesel",4,IF(L378="Diesel-Electric",3,""))))</f>
        <v>2</v>
      </c>
      <c r="O378" s="1"/>
      <c r="P378" s="1">
        <v>100</v>
      </c>
      <c r="Q378" s="1">
        <v>100</v>
      </c>
      <c r="R378" s="1"/>
      <c r="S378" s="1">
        <v>1684</v>
      </c>
      <c r="T378" s="1">
        <f>IF(L378="Wagon",(SQRT(SQRT(S378/27)))*10,IF(S378="","",SQRT(SQRT(S378/27))))</f>
        <v>2.8102475686843649</v>
      </c>
      <c r="U378" s="13">
        <f>IF(I378="","",(H378*SQRT(I378)*T378-(I378*2)+2)*0.985)</f>
        <v>65.418789029293166</v>
      </c>
      <c r="V378" s="13">
        <f>IF(L378="Wagon",5*SQRT(H378),IF(L378="","",SQRT(Q378*J378*SQRT(S378))/(26)))</f>
        <v>30.376236665403717</v>
      </c>
      <c r="W378" s="17">
        <f>8/P378</f>
        <v>0.08</v>
      </c>
      <c r="X378" s="27">
        <f>R378/10/J378</f>
        <v>0</v>
      </c>
    </row>
    <row r="379" spans="1:25" s="48" customFormat="1" x14ac:dyDescent="0.25">
      <c r="A379" s="22">
        <v>3700</v>
      </c>
      <c r="B379" s="9" t="s">
        <v>56</v>
      </c>
      <c r="C379" s="9" t="s">
        <v>738</v>
      </c>
      <c r="D379" s="9" t="str">
        <f>IF(B379="","zzz",LEFT(B379,2))</f>
        <v>BR</v>
      </c>
      <c r="E379" s="9">
        <v>37</v>
      </c>
      <c r="F379" s="23">
        <v>1960</v>
      </c>
      <c r="G379" s="23" t="s">
        <v>31</v>
      </c>
      <c r="H379" s="9">
        <f>IF(F379="","",SQRT(F379-1828))</f>
        <v>11.489125293076057</v>
      </c>
      <c r="I379" s="9">
        <v>1</v>
      </c>
      <c r="J379" s="9">
        <v>102</v>
      </c>
      <c r="K379" s="9">
        <v>0</v>
      </c>
      <c r="L379" s="9" t="s">
        <v>22</v>
      </c>
      <c r="M379" s="9" t="s">
        <v>22</v>
      </c>
      <c r="N379" s="9">
        <f>IF(L379="Steam",1,IF(L379="Electric",2,IF(L379="Diesel",4,IF(L379="Diesel-Electric",3,""))))</f>
        <v>4</v>
      </c>
      <c r="O379" s="9" t="s">
        <v>23</v>
      </c>
      <c r="P379" s="9">
        <v>90</v>
      </c>
      <c r="Q379" s="9">
        <v>90</v>
      </c>
      <c r="R379" s="9">
        <v>247</v>
      </c>
      <c r="S379" s="9">
        <v>1750</v>
      </c>
      <c r="T379" s="9">
        <f>IF(L379="Wagon",(SQRT(SQRT(S379/27)))*10,IF(S379="","",SQRT(SQRT(S379/27))))</f>
        <v>2.8373869773074896</v>
      </c>
      <c r="U379" s="23">
        <f>IF(I379="","",(H379*SQRT(I379)*T379-(I379*2)+2)*0.985)</f>
        <v>32.110108069919676</v>
      </c>
      <c r="V379" s="23">
        <f>IF(L379="Wagon",5*SQRT(H379),IF(L379="","",SQRT(Q379*J379*SQRT(S379))/(26)))</f>
        <v>23.834580075293811</v>
      </c>
      <c r="W379" s="25">
        <f>8/P379</f>
        <v>8.8888888888888892E-2</v>
      </c>
      <c r="X379" s="29">
        <f>R379/10/J379</f>
        <v>0.24215686274509804</v>
      </c>
    </row>
    <row r="380" spans="1:25" x14ac:dyDescent="0.25">
      <c r="A380" s="45">
        <v>3700</v>
      </c>
      <c r="B380" s="46" t="s">
        <v>1344</v>
      </c>
      <c r="C380" s="46" t="s">
        <v>1687</v>
      </c>
      <c r="D380" s="46" t="str">
        <f>IF(B380="","zzz",LEFT(B380,2))</f>
        <v>Re</v>
      </c>
      <c r="E380" s="46"/>
      <c r="F380" s="47"/>
      <c r="G380" s="47"/>
      <c r="H380" s="46" t="str">
        <f>IF(F380="","",SQRT(F380-1828))</f>
        <v/>
      </c>
      <c r="I380" s="46"/>
      <c r="J380" s="46"/>
      <c r="K380" s="46"/>
      <c r="L380" s="46"/>
      <c r="M380" s="46"/>
      <c r="N380" s="46" t="str">
        <f>IF(L380="Steam",1,IF(L380="Electric",2,IF(L380="Diesel",4,IF(L380="Diesel-Electric",3,""))))</f>
        <v/>
      </c>
      <c r="O380" s="46"/>
      <c r="P380" s="46"/>
      <c r="Q380" s="46"/>
      <c r="R380" s="46"/>
      <c r="S380" s="46"/>
      <c r="T380" s="46" t="str">
        <f>IF(L380="Wagon",(SQRT(SQRT(S380/27)))*10,IF(S380="","",SQRT(SQRT(S380/27))))</f>
        <v/>
      </c>
      <c r="U380" s="47" t="str">
        <f>IF(I380="","",(H380*SQRT(I380)*T380-(I380*2)+2)*0.985)</f>
        <v/>
      </c>
      <c r="V380" s="47" t="str">
        <f>IF(L380="Wagon",5*SQRT(H380),IF(L380="","",SQRT(Q380*J380*SQRT(S380))/(26)))</f>
        <v/>
      </c>
      <c r="W380" s="55" t="e">
        <f>8/P380</f>
        <v>#DIV/0!</v>
      </c>
      <c r="X380" s="56" t="e">
        <f>R380/10/J380</f>
        <v>#DIV/0!</v>
      </c>
    </row>
    <row r="381" spans="1:25" x14ac:dyDescent="0.25">
      <c r="A381" s="37">
        <v>3701</v>
      </c>
      <c r="B381" s="38" t="s">
        <v>228</v>
      </c>
      <c r="C381" s="38" t="s">
        <v>739</v>
      </c>
      <c r="D381" s="38" t="str">
        <f>IF(B381="","zzz",LEFT(B381,2))</f>
        <v>BR</v>
      </c>
      <c r="E381" s="38">
        <v>370</v>
      </c>
      <c r="F381" s="44">
        <v>1980</v>
      </c>
      <c r="G381" s="44"/>
      <c r="H381" s="38">
        <f>IF(F381="","",SQRT(F381-1828))</f>
        <v>12.328828005937952</v>
      </c>
      <c r="I381" s="38">
        <v>14</v>
      </c>
      <c r="J381" s="38">
        <v>434</v>
      </c>
      <c r="K381" s="38">
        <v>534</v>
      </c>
      <c r="L381" s="38" t="s">
        <v>85</v>
      </c>
      <c r="M381" s="38" t="s">
        <v>96</v>
      </c>
      <c r="N381" s="38">
        <f>IF(L381="Steam",1,IF(L381="Electric",2,IF(L381="Diesel",4,IF(L381="Diesel-Electric",3,""))))</f>
        <v>2</v>
      </c>
      <c r="O381" s="38"/>
      <c r="P381" s="38">
        <v>125</v>
      </c>
      <c r="Q381" s="38">
        <v>155</v>
      </c>
      <c r="R381" s="38"/>
      <c r="S381" s="38">
        <v>4000</v>
      </c>
      <c r="T381" s="38">
        <f>IF(L381="Wagon",(SQRT(SQRT(S381/27)))*10,IF(S381="","",SQRT(SQRT(S381/27))))</f>
        <v>3.4887837979736851</v>
      </c>
      <c r="U381" s="44">
        <f>IF(I381="","",(H381*SQRT(I381)*T381-(I381*2)+2)*0.985)</f>
        <v>132.91439306585502</v>
      </c>
      <c r="V381" s="44">
        <f>IF(L381="Wagon",5*SQRT(H381),IF(L381="","",SQRT(Q381*J381*SQRT(S381))/(26)))</f>
        <v>79.332723461509403</v>
      </c>
      <c r="W381" s="39">
        <f>8/P381</f>
        <v>6.4000000000000001E-2</v>
      </c>
      <c r="X381" s="40">
        <f>R381/10/J381</f>
        <v>0</v>
      </c>
    </row>
    <row r="382" spans="1:25" x14ac:dyDescent="0.25">
      <c r="A382" s="45">
        <v>3701</v>
      </c>
      <c r="B382" s="46" t="s">
        <v>1344</v>
      </c>
      <c r="C382" s="46" t="s">
        <v>1687</v>
      </c>
      <c r="D382" s="46" t="str">
        <f>IF(B382="","zzz",LEFT(B382,2))</f>
        <v>Re</v>
      </c>
      <c r="E382" s="46"/>
      <c r="F382" s="47"/>
      <c r="G382" s="47"/>
      <c r="H382" s="46" t="str">
        <f>IF(F382="","",SQRT(F382-1828))</f>
        <v/>
      </c>
      <c r="I382" s="46"/>
      <c r="J382" s="46"/>
      <c r="K382" s="46"/>
      <c r="L382" s="46"/>
      <c r="M382" s="46"/>
      <c r="N382" s="46" t="str">
        <f>IF(L382="Steam",1,IF(L382="Electric",2,IF(L382="Diesel",4,IF(L382="Diesel-Electric",3,""))))</f>
        <v/>
      </c>
      <c r="O382" s="46"/>
      <c r="P382" s="46"/>
      <c r="Q382" s="46"/>
      <c r="R382" s="46"/>
      <c r="S382" s="46"/>
      <c r="T382" s="46" t="str">
        <f>IF(L382="Wagon",(SQRT(SQRT(S382/27)))*10,IF(S382="","",SQRT(SQRT(S382/27))))</f>
        <v/>
      </c>
      <c r="U382" s="47" t="str">
        <f>IF(I382="","",(H382*SQRT(I382)*T382-(I382*2)+2)*0.985)</f>
        <v/>
      </c>
      <c r="V382" s="47" t="str">
        <f>IF(L382="Wagon",5*SQRT(H382),IF(L382="","",SQRT(Q382*J382*SQRT(S382))/(26)))</f>
        <v/>
      </c>
      <c r="W382" s="55" t="e">
        <f>8/P382</f>
        <v>#DIV/0!</v>
      </c>
      <c r="X382" s="56" t="e">
        <f>R382/10/J382</f>
        <v>#DIV/0!</v>
      </c>
    </row>
    <row r="383" spans="1:25" s="48" customFormat="1" x14ac:dyDescent="0.25">
      <c r="A383" s="50">
        <v>3702</v>
      </c>
      <c r="B383" s="1" t="s">
        <v>550</v>
      </c>
      <c r="C383" s="1" t="s">
        <v>740</v>
      </c>
      <c r="D383" s="1" t="str">
        <f>IF(B383="","zzz",LEFT(B383,2))</f>
        <v>BR</v>
      </c>
      <c r="E383" s="1" t="s">
        <v>349</v>
      </c>
      <c r="F383" s="13">
        <v>1972</v>
      </c>
      <c r="G383" s="13">
        <v>1976</v>
      </c>
      <c r="H383" s="1">
        <f>IF(F383="","",SQRT(F383-1828))</f>
        <v>12</v>
      </c>
      <c r="I383" s="1">
        <v>4</v>
      </c>
      <c r="J383" s="1">
        <v>210</v>
      </c>
      <c r="K383" s="1">
        <v>0</v>
      </c>
      <c r="L383" s="1" t="s">
        <v>346</v>
      </c>
      <c r="M383" s="1" t="s">
        <v>347</v>
      </c>
      <c r="N383" s="1" t="str">
        <f>IF(L383="Steam",1,IF(L383="Electric",2,IF(L383="Diesel",4,IF(L383="Diesel-Electric",3,""))))</f>
        <v/>
      </c>
      <c r="O383" s="1"/>
      <c r="P383" s="1">
        <v>125</v>
      </c>
      <c r="Q383" s="1">
        <v>155</v>
      </c>
      <c r="R383" s="1"/>
      <c r="S383" s="1">
        <v>2400</v>
      </c>
      <c r="T383" s="1">
        <f>IF(L383="Wagon",(SQRT(SQRT(S383/27)))*10,IF(S383="","",SQRT(SQRT(S383/27))))</f>
        <v>3.0705195677312713</v>
      </c>
      <c r="U383" s="13">
        <f>IF(I383="","",(H383*SQRT(I383)*T383-(I383*2)+2)*0.985)</f>
        <v>66.677082581167255</v>
      </c>
      <c r="V383" s="13">
        <f>IF(L383="Wagon",5*SQRT(H383),IF(L383="","",SQRT(Q383*J383*SQRT(S383))/(26)))</f>
        <v>48.568529979469631</v>
      </c>
      <c r="W383" s="17">
        <f>8/P383</f>
        <v>6.4000000000000001E-2</v>
      </c>
      <c r="X383" s="27">
        <f>R383/10/J383</f>
        <v>0</v>
      </c>
    </row>
    <row r="384" spans="1:25" s="48" customFormat="1" x14ac:dyDescent="0.25">
      <c r="A384" s="45">
        <v>3703</v>
      </c>
      <c r="B384" s="46" t="s">
        <v>1344</v>
      </c>
      <c r="C384" s="46" t="s">
        <v>1687</v>
      </c>
      <c r="D384" s="46" t="str">
        <f>IF(B384="","zzz",LEFT(B384,2))</f>
        <v>Re</v>
      </c>
      <c r="E384" s="46"/>
      <c r="F384" s="47"/>
      <c r="G384" s="47"/>
      <c r="H384" s="46" t="str">
        <f>IF(F384="","",SQRT(F384-1828))</f>
        <v/>
      </c>
      <c r="I384" s="46"/>
      <c r="J384" s="46"/>
      <c r="K384" s="46"/>
      <c r="L384" s="46"/>
      <c r="M384" s="46"/>
      <c r="N384" s="46" t="str">
        <f>IF(L384="Steam",1,IF(L384="Electric",2,IF(L384="Diesel",4,IF(L384="Diesel-Electric",3,""))))</f>
        <v/>
      </c>
      <c r="O384" s="46"/>
      <c r="P384" s="46"/>
      <c r="Q384" s="46"/>
      <c r="R384" s="46"/>
      <c r="S384" s="46"/>
      <c r="T384" s="46" t="str">
        <f>IF(L384="Wagon",(SQRT(SQRT(S384/27)))*10,IF(S384="","",SQRT(SQRT(S384/27))))</f>
        <v/>
      </c>
      <c r="U384" s="47" t="str">
        <f>IF(I384="","",(H384*SQRT(I384)*T384-(I384*2)+2)*0.985)</f>
        <v/>
      </c>
      <c r="V384" s="47" t="str">
        <f>IF(L384="Wagon",5*SQRT(H384),IF(L384="","",SQRT(Q384*J384*SQRT(S384))/(26)))</f>
        <v/>
      </c>
      <c r="W384" s="55" t="e">
        <f>8/P384</f>
        <v>#DIV/0!</v>
      </c>
      <c r="X384" s="56" t="e">
        <f>R384/10/J384</f>
        <v>#DIV/0!</v>
      </c>
    </row>
    <row r="385" spans="1:25" s="48" customFormat="1" x14ac:dyDescent="0.25">
      <c r="A385" s="45">
        <v>3704</v>
      </c>
      <c r="B385" s="46" t="s">
        <v>1344</v>
      </c>
      <c r="C385" s="46" t="s">
        <v>1687</v>
      </c>
      <c r="D385" s="46" t="str">
        <f>IF(B385="","zzz",LEFT(B385,2))</f>
        <v>Re</v>
      </c>
      <c r="E385" s="46"/>
      <c r="F385" s="47"/>
      <c r="G385" s="47"/>
      <c r="H385" s="46" t="str">
        <f>IF(F385="","",SQRT(F385-1828))</f>
        <v/>
      </c>
      <c r="I385" s="46"/>
      <c r="J385" s="46"/>
      <c r="K385" s="46"/>
      <c r="L385" s="46"/>
      <c r="M385" s="46"/>
      <c r="N385" s="46" t="str">
        <f>IF(L385="Steam",1,IF(L385="Electric",2,IF(L385="Diesel",4,IF(L385="Diesel-Electric",3,""))))</f>
        <v/>
      </c>
      <c r="O385" s="46"/>
      <c r="P385" s="46"/>
      <c r="Q385" s="46"/>
      <c r="R385" s="46"/>
      <c r="S385" s="46"/>
      <c r="T385" s="46" t="str">
        <f>IF(L385="Wagon",(SQRT(SQRT(S385/27)))*10,IF(S385="","",SQRT(SQRT(S385/27))))</f>
        <v/>
      </c>
      <c r="U385" s="47" t="str">
        <f>IF(I385="","",(H385*SQRT(I385)*T385-(I385*2)+2)*0.985)</f>
        <v/>
      </c>
      <c r="V385" s="47" t="str">
        <f>IF(L385="Wagon",5*SQRT(H385),IF(L385="","",SQRT(Q385*J385*SQRT(S385))/(26)))</f>
        <v/>
      </c>
      <c r="W385" s="55" t="e">
        <f>8/P385</f>
        <v>#DIV/0!</v>
      </c>
      <c r="X385" s="56" t="e">
        <f>R385/10/J385</f>
        <v>#DIV/0!</v>
      </c>
    </row>
    <row r="386" spans="1:25" s="48" customFormat="1" x14ac:dyDescent="0.25">
      <c r="A386" s="37">
        <v>3705</v>
      </c>
      <c r="B386" s="38" t="s">
        <v>551</v>
      </c>
      <c r="C386" s="38" t="s">
        <v>552</v>
      </c>
      <c r="D386" s="38" t="str">
        <f>IF(B386="","zzz",LEFT(B386,2))</f>
        <v>BR</v>
      </c>
      <c r="E386" s="38">
        <v>37</v>
      </c>
      <c r="F386" s="44">
        <v>1960</v>
      </c>
      <c r="G386" s="44" t="s">
        <v>31</v>
      </c>
      <c r="H386" s="38">
        <f>IF(F386="","",SQRT(F386-1828))</f>
        <v>11.489125293076057</v>
      </c>
      <c r="I386" s="38">
        <v>1</v>
      </c>
      <c r="J386" s="38">
        <v>102</v>
      </c>
      <c r="K386" s="38">
        <v>0</v>
      </c>
      <c r="L386" s="38" t="s">
        <v>22</v>
      </c>
      <c r="M386" s="38" t="s">
        <v>22</v>
      </c>
      <c r="N386" s="38">
        <f>IF(L386="Steam",1,IF(L386="Electric",2,IF(L386="Diesel",4,IF(L386="Diesel-Electric",3,""))))</f>
        <v>4</v>
      </c>
      <c r="O386" s="38" t="s">
        <v>23</v>
      </c>
      <c r="P386" s="38">
        <v>90</v>
      </c>
      <c r="Q386" s="38">
        <v>90</v>
      </c>
      <c r="R386" s="38">
        <v>247</v>
      </c>
      <c r="S386" s="38">
        <v>1750</v>
      </c>
      <c r="T386" s="38">
        <f>IF(L386="Wagon",(SQRT(SQRT(S386/27)))*10,IF(S386="","",SQRT(SQRT(S386/27))))</f>
        <v>2.8373869773074896</v>
      </c>
      <c r="U386" s="44">
        <f>IF(I386="","",(H386*SQRT(I386)*T386-(I386*2)+2)*0.985)</f>
        <v>32.110108069919676</v>
      </c>
      <c r="V386" s="44">
        <f>IF(L386="Wagon",5*SQRT(H386),IF(L386="","",SQRT(Q386*J386*SQRT(S386))/(26)))</f>
        <v>23.834580075293811</v>
      </c>
      <c r="W386" s="39">
        <f>8/P386</f>
        <v>8.8888888888888892E-2</v>
      </c>
      <c r="X386" s="40">
        <f>R386/10/J386</f>
        <v>0.24215686274509804</v>
      </c>
    </row>
    <row r="387" spans="1:25" s="48" customFormat="1" x14ac:dyDescent="0.25">
      <c r="A387" s="37">
        <v>3706</v>
      </c>
      <c r="B387" s="38" t="s">
        <v>554</v>
      </c>
      <c r="C387" s="38" t="s">
        <v>553</v>
      </c>
      <c r="D387" s="38" t="str">
        <f>IF(B387="","zzz",LEFT(B387,2))</f>
        <v>BR</v>
      </c>
      <c r="E387" s="38">
        <v>37</v>
      </c>
      <c r="F387" s="44">
        <v>1960</v>
      </c>
      <c r="G387" s="44" t="s">
        <v>31</v>
      </c>
      <c r="H387" s="38">
        <f>IF(F387="","",SQRT(F387-1828))</f>
        <v>11.489125293076057</v>
      </c>
      <c r="I387" s="38">
        <v>1</v>
      </c>
      <c r="J387" s="38">
        <v>102</v>
      </c>
      <c r="K387" s="38">
        <v>0</v>
      </c>
      <c r="L387" s="38" t="s">
        <v>22</v>
      </c>
      <c r="M387" s="38" t="s">
        <v>22</v>
      </c>
      <c r="N387" s="38">
        <f>IF(L387="Steam",1,IF(L387="Electric",2,IF(L387="Diesel",4,IF(L387="Diesel-Electric",3,""))))</f>
        <v>4</v>
      </c>
      <c r="O387" s="38" t="s">
        <v>23</v>
      </c>
      <c r="P387" s="38">
        <v>90</v>
      </c>
      <c r="Q387" s="38">
        <v>90</v>
      </c>
      <c r="R387" s="38">
        <v>247</v>
      </c>
      <c r="S387" s="38">
        <v>1750</v>
      </c>
      <c r="T387" s="38">
        <f>IF(L387="Wagon",(SQRT(SQRT(S387/27)))*10,IF(S387="","",SQRT(SQRT(S387/27))))</f>
        <v>2.8373869773074896</v>
      </c>
      <c r="U387" s="44">
        <f>IF(I387="","",(H387*SQRT(I387)*T387-(I387*2)+2)*0.985)</f>
        <v>32.110108069919676</v>
      </c>
      <c r="V387" s="44">
        <f>IF(L387="Wagon",5*SQRT(H387),IF(L387="","",SQRT(Q387*J387*SQRT(S387))/(26)))</f>
        <v>23.834580075293811</v>
      </c>
      <c r="W387" s="39">
        <f>8/P387</f>
        <v>8.8888888888888892E-2</v>
      </c>
      <c r="X387" s="40">
        <f>R387/10/J387</f>
        <v>0.24215686274509804</v>
      </c>
    </row>
    <row r="388" spans="1:25" s="48" customFormat="1" x14ac:dyDescent="0.25">
      <c r="A388" s="37">
        <v>3707</v>
      </c>
      <c r="B388" s="38" t="s">
        <v>57</v>
      </c>
      <c r="C388" s="38" t="s">
        <v>741</v>
      </c>
      <c r="D388" s="38" t="str">
        <f>IF(B388="","zzz",LEFT(B388,2))</f>
        <v>BR</v>
      </c>
      <c r="E388" s="38">
        <v>37</v>
      </c>
      <c r="F388" s="44">
        <v>1960</v>
      </c>
      <c r="G388" s="44" t="s">
        <v>31</v>
      </c>
      <c r="H388" s="38">
        <f>IF(F388="","",SQRT(F388-1828))</f>
        <v>11.489125293076057</v>
      </c>
      <c r="I388" s="38">
        <v>1</v>
      </c>
      <c r="J388" s="38">
        <v>122</v>
      </c>
      <c r="K388" s="38">
        <v>0</v>
      </c>
      <c r="L388" s="38" t="s">
        <v>22</v>
      </c>
      <c r="M388" s="38" t="s">
        <v>22</v>
      </c>
      <c r="N388" s="38">
        <f>IF(L388="Steam",1,IF(L388="Electric",2,IF(L388="Diesel",4,IF(L388="Diesel-Electric",3,""))))</f>
        <v>4</v>
      </c>
      <c r="O388" s="38" t="s">
        <v>23</v>
      </c>
      <c r="P388" s="38">
        <v>80</v>
      </c>
      <c r="Q388" s="38">
        <v>80</v>
      </c>
      <c r="R388" s="38">
        <v>247</v>
      </c>
      <c r="S388" s="38">
        <v>1750</v>
      </c>
      <c r="T388" s="38">
        <f>IF(L388="Wagon",(SQRT(SQRT(S388/27)))*10,IF(S388="","",SQRT(SQRT(S388/27))))</f>
        <v>2.8373869773074896</v>
      </c>
      <c r="U388" s="44">
        <f>IF(I388="","",(H388*SQRT(I388)*T388-(I388*2)+2)*0.985)</f>
        <v>32.110108069919676</v>
      </c>
      <c r="V388" s="44">
        <f>IF(L388="Wagon",5*SQRT(H388),IF(L388="","",SQRT(Q388*J388*SQRT(S388))/(26)))</f>
        <v>24.57599290850321</v>
      </c>
      <c r="W388" s="39">
        <f>8/P388</f>
        <v>0.1</v>
      </c>
      <c r="X388" s="40">
        <f>R388/10/J388</f>
        <v>0.2024590163934426</v>
      </c>
    </row>
    <row r="389" spans="1:25" s="48" customFormat="1" x14ac:dyDescent="0.25">
      <c r="A389" s="45">
        <v>3708</v>
      </c>
      <c r="B389" s="46" t="s">
        <v>1344</v>
      </c>
      <c r="C389" s="46" t="s">
        <v>1688</v>
      </c>
      <c r="D389" s="46" t="str">
        <f>IF(B389="","zzz",LEFT(B389,2))</f>
        <v>Re</v>
      </c>
      <c r="E389" s="46"/>
      <c r="F389" s="47"/>
      <c r="G389" s="47"/>
      <c r="H389" s="46"/>
      <c r="I389" s="46"/>
      <c r="J389" s="46"/>
      <c r="K389" s="46"/>
      <c r="L389" s="46" t="s">
        <v>331</v>
      </c>
      <c r="M389" s="46" t="s">
        <v>331</v>
      </c>
      <c r="N389" s="46"/>
      <c r="O389" s="46"/>
      <c r="P389" s="46"/>
      <c r="Q389" s="46"/>
      <c r="R389" s="46"/>
      <c r="S389" s="46"/>
      <c r="T389" s="46"/>
      <c r="U389" s="46"/>
      <c r="V389" s="46"/>
      <c r="W389" s="59"/>
      <c r="X389" s="60"/>
    </row>
    <row r="390" spans="1:25" s="48" customFormat="1" x14ac:dyDescent="0.25">
      <c r="A390" s="45">
        <v>3709</v>
      </c>
      <c r="B390" s="46" t="s">
        <v>1344</v>
      </c>
      <c r="C390" s="46" t="s">
        <v>1688</v>
      </c>
      <c r="D390" s="46" t="str">
        <f>IF(B390="","zzz",LEFT(B390,2))</f>
        <v>Re</v>
      </c>
      <c r="E390" s="46"/>
      <c r="F390" s="47"/>
      <c r="G390" s="47"/>
      <c r="H390" s="46"/>
      <c r="I390" s="46"/>
      <c r="J390" s="46"/>
      <c r="K390" s="46"/>
      <c r="L390" s="46" t="s">
        <v>331</v>
      </c>
      <c r="M390" s="46" t="s">
        <v>331</v>
      </c>
      <c r="N390" s="46"/>
      <c r="O390" s="46"/>
      <c r="P390" s="46"/>
      <c r="Q390" s="46"/>
      <c r="R390" s="46"/>
      <c r="S390" s="46"/>
      <c r="T390" s="46"/>
      <c r="U390" s="46"/>
      <c r="V390" s="46"/>
      <c r="W390" s="59"/>
      <c r="X390" s="60"/>
    </row>
    <row r="391" spans="1:25" x14ac:dyDescent="0.25">
      <c r="A391" s="45">
        <v>3710</v>
      </c>
      <c r="B391" s="46" t="s">
        <v>1344</v>
      </c>
      <c r="C391" s="46" t="s">
        <v>1688</v>
      </c>
      <c r="D391" s="46" t="str">
        <f>IF(B391="","zzz",LEFT(B391,2))</f>
        <v>Re</v>
      </c>
      <c r="E391" s="46"/>
      <c r="F391" s="47"/>
      <c r="G391" s="47"/>
      <c r="H391" s="46"/>
      <c r="I391" s="46"/>
      <c r="J391" s="46"/>
      <c r="K391" s="46"/>
      <c r="L391" s="46" t="s">
        <v>331</v>
      </c>
      <c r="M391" s="46" t="s">
        <v>331</v>
      </c>
      <c r="N391" s="46"/>
      <c r="O391" s="46"/>
      <c r="P391" s="46"/>
      <c r="Q391" s="46"/>
      <c r="R391" s="46"/>
      <c r="S391" s="46"/>
      <c r="T391" s="46"/>
      <c r="U391" s="46"/>
      <c r="V391" s="46"/>
      <c r="W391" s="59"/>
      <c r="X391" s="60"/>
    </row>
    <row r="392" spans="1:25" x14ac:dyDescent="0.25">
      <c r="A392" s="45">
        <v>3711</v>
      </c>
      <c r="B392" s="46" t="s">
        <v>1344</v>
      </c>
      <c r="C392" s="46" t="s">
        <v>1688</v>
      </c>
      <c r="D392" s="46" t="str">
        <f>IF(B392="","zzz",LEFT(B392,2))</f>
        <v>Re</v>
      </c>
      <c r="E392" s="46"/>
      <c r="F392" s="47"/>
      <c r="G392" s="47"/>
      <c r="H392" s="46"/>
      <c r="I392" s="46"/>
      <c r="J392" s="46"/>
      <c r="K392" s="46"/>
      <c r="L392" s="46" t="s">
        <v>331</v>
      </c>
      <c r="M392" s="46" t="s">
        <v>331</v>
      </c>
      <c r="N392" s="46"/>
      <c r="O392" s="46"/>
      <c r="P392" s="46"/>
      <c r="Q392" s="46"/>
      <c r="R392" s="46"/>
      <c r="S392" s="46"/>
      <c r="T392" s="46"/>
      <c r="U392" s="46"/>
      <c r="V392" s="46"/>
      <c r="W392" s="59"/>
      <c r="X392" s="60"/>
    </row>
    <row r="393" spans="1:25" x14ac:dyDescent="0.25">
      <c r="A393" s="45">
        <v>3712</v>
      </c>
      <c r="B393" s="46" t="s">
        <v>1344</v>
      </c>
      <c r="C393" s="46" t="s">
        <v>1688</v>
      </c>
      <c r="D393" s="46" t="str">
        <f>IF(B393="","zzz",LEFT(B393,2))</f>
        <v>Re</v>
      </c>
      <c r="E393" s="46"/>
      <c r="F393" s="47"/>
      <c r="G393" s="47"/>
      <c r="H393" s="46"/>
      <c r="I393" s="46"/>
      <c r="J393" s="46"/>
      <c r="K393" s="46"/>
      <c r="L393" s="46" t="s">
        <v>331</v>
      </c>
      <c r="M393" s="46" t="s">
        <v>331</v>
      </c>
      <c r="N393" s="46"/>
      <c r="O393" s="46"/>
      <c r="P393" s="46"/>
      <c r="Q393" s="46"/>
      <c r="R393" s="46"/>
      <c r="S393" s="46"/>
      <c r="T393" s="46"/>
      <c r="U393" s="46"/>
      <c r="V393" s="46"/>
      <c r="W393" s="59"/>
      <c r="X393" s="60"/>
    </row>
    <row r="394" spans="1:25" x14ac:dyDescent="0.25">
      <c r="A394" s="45">
        <v>3713</v>
      </c>
      <c r="B394" s="46" t="s">
        <v>1344</v>
      </c>
      <c r="C394" s="46" t="s">
        <v>1688</v>
      </c>
      <c r="D394" s="46" t="str">
        <f>IF(B394="","zzz",LEFT(B394,2))</f>
        <v>Re</v>
      </c>
      <c r="E394" s="46"/>
      <c r="F394" s="47"/>
      <c r="G394" s="47"/>
      <c r="H394" s="46"/>
      <c r="I394" s="46"/>
      <c r="J394" s="46"/>
      <c r="K394" s="46"/>
      <c r="L394" s="46" t="s">
        <v>331</v>
      </c>
      <c r="M394" s="46" t="s">
        <v>331</v>
      </c>
      <c r="N394" s="46"/>
      <c r="O394" s="46"/>
      <c r="P394" s="46"/>
      <c r="Q394" s="46"/>
      <c r="R394" s="46"/>
      <c r="S394" s="46"/>
      <c r="T394" s="46"/>
      <c r="U394" s="46"/>
      <c r="V394" s="46"/>
      <c r="W394" s="59"/>
      <c r="X394" s="60"/>
    </row>
    <row r="395" spans="1:25" x14ac:dyDescent="0.25">
      <c r="A395" s="45">
        <v>3714</v>
      </c>
      <c r="B395" s="46" t="s">
        <v>1344</v>
      </c>
      <c r="C395" s="46" t="s">
        <v>1688</v>
      </c>
      <c r="D395" s="46" t="str">
        <f>IF(B395="","zzz",LEFT(B395,2))</f>
        <v>Re</v>
      </c>
      <c r="E395" s="46"/>
      <c r="F395" s="47"/>
      <c r="G395" s="47"/>
      <c r="H395" s="46"/>
      <c r="I395" s="46"/>
      <c r="J395" s="46"/>
      <c r="K395" s="46"/>
      <c r="L395" s="46" t="s">
        <v>331</v>
      </c>
      <c r="M395" s="46" t="s">
        <v>331</v>
      </c>
      <c r="N395" s="46"/>
      <c r="O395" s="46"/>
      <c r="P395" s="46"/>
      <c r="Q395" s="46"/>
      <c r="R395" s="46"/>
      <c r="S395" s="46"/>
      <c r="T395" s="46"/>
      <c r="U395" s="46"/>
      <c r="V395" s="46"/>
      <c r="W395" s="59"/>
      <c r="X395" s="60"/>
    </row>
    <row r="396" spans="1:25" x14ac:dyDescent="0.25">
      <c r="A396" s="45">
        <v>3715</v>
      </c>
      <c r="B396" s="46" t="s">
        <v>1344</v>
      </c>
      <c r="C396" s="46" t="s">
        <v>1688</v>
      </c>
      <c r="D396" s="46" t="str">
        <f>IF(B396="","zzz",LEFT(B396,2))</f>
        <v>Re</v>
      </c>
      <c r="E396" s="46"/>
      <c r="F396" s="47"/>
      <c r="G396" s="47"/>
      <c r="H396" s="46"/>
      <c r="I396" s="46"/>
      <c r="J396" s="46"/>
      <c r="K396" s="46"/>
      <c r="L396" s="46" t="s">
        <v>331</v>
      </c>
      <c r="M396" s="46" t="s">
        <v>331</v>
      </c>
      <c r="N396" s="46"/>
      <c r="O396" s="46"/>
      <c r="P396" s="46"/>
      <c r="Q396" s="46"/>
      <c r="R396" s="46"/>
      <c r="S396" s="46"/>
      <c r="T396" s="46"/>
      <c r="U396" s="46"/>
      <c r="V396" s="46"/>
      <c r="W396" s="59"/>
      <c r="X396" s="60"/>
    </row>
    <row r="397" spans="1:25" x14ac:dyDescent="0.25">
      <c r="A397" s="19">
        <v>3731</v>
      </c>
      <c r="B397" s="1" t="s">
        <v>229</v>
      </c>
      <c r="C397" s="1" t="s">
        <v>742</v>
      </c>
      <c r="D397" s="1" t="str">
        <f>IF(B397="","zzz",LEFT(B397,2))</f>
        <v>BR</v>
      </c>
      <c r="E397" s="1">
        <v>373</v>
      </c>
      <c r="F397" s="13">
        <v>1993</v>
      </c>
      <c r="G397" s="13" t="s">
        <v>31</v>
      </c>
      <c r="H397" s="1">
        <f>IF(F397="","",SQRT(F397-1828))</f>
        <v>12.845232578665129</v>
      </c>
      <c r="I397" s="1">
        <v>20</v>
      </c>
      <c r="J397" s="1">
        <v>752</v>
      </c>
      <c r="K397" s="1">
        <v>800</v>
      </c>
      <c r="L397" s="6" t="s">
        <v>85</v>
      </c>
      <c r="M397" s="6" t="s">
        <v>112</v>
      </c>
      <c r="N397" s="1">
        <f>IF(L397="Steam",1,IF(L397="Electric",2,IF(L397="Diesel",4,IF(L397="Diesel-Electric",3,""))))</f>
        <v>2</v>
      </c>
      <c r="P397" s="1">
        <v>186</v>
      </c>
      <c r="Q397" s="1">
        <v>186</v>
      </c>
      <c r="R397" s="1">
        <v>410</v>
      </c>
      <c r="S397" s="1">
        <v>16400</v>
      </c>
      <c r="T397" s="1">
        <f>IF(L397="Wagon",(SQRT(SQRT(S397/27)))*10,IF(S397="","",SQRT(SQRT(S397/27))))</f>
        <v>4.964437196793793</v>
      </c>
      <c r="U397" s="13">
        <f>IF(I397="","",(H397*SQRT(I397)*T397-(I397*2)+2)*0.985)</f>
        <v>243.47742674558805</v>
      </c>
      <c r="V397" s="13">
        <f>IF(L397="Wagon",5*SQRT(H397),IF(L397="","",SQRT(Q397*J397*SQRT(S397))/(26)))</f>
        <v>162.78073550098864</v>
      </c>
      <c r="W397" s="17">
        <f>8/P397</f>
        <v>4.3010752688172046E-2</v>
      </c>
      <c r="X397" s="27">
        <f>R397/10/J397</f>
        <v>5.4521276595744683E-2</v>
      </c>
    </row>
    <row r="398" spans="1:25" x14ac:dyDescent="0.25">
      <c r="A398" s="19">
        <v>3732</v>
      </c>
      <c r="B398" s="1" t="s">
        <v>230</v>
      </c>
      <c r="C398" s="1" t="s">
        <v>743</v>
      </c>
      <c r="D398" s="1" t="str">
        <f>IF(B398="","zzz",LEFT(B398,2))</f>
        <v>BR</v>
      </c>
      <c r="E398" s="1">
        <v>373</v>
      </c>
      <c r="F398" s="13">
        <v>1993</v>
      </c>
      <c r="G398" s="13" t="s">
        <v>31</v>
      </c>
      <c r="H398" s="1">
        <f>IF(F398="","",SQRT(F398-1828))</f>
        <v>12.845232578665129</v>
      </c>
      <c r="I398" s="1">
        <v>16</v>
      </c>
      <c r="J398" s="1">
        <v>665</v>
      </c>
      <c r="K398" s="1">
        <v>610</v>
      </c>
      <c r="L398" s="6" t="s">
        <v>85</v>
      </c>
      <c r="M398" s="6" t="s">
        <v>112</v>
      </c>
      <c r="N398" s="1">
        <f>IF(L398="Steam",1,IF(L398="Electric",2,IF(L398="Diesel",4,IF(L398="Diesel-Electric",3,""))))</f>
        <v>2</v>
      </c>
      <c r="P398" s="1">
        <v>186</v>
      </c>
      <c r="Q398" s="1">
        <v>186</v>
      </c>
      <c r="R398" s="1">
        <v>410</v>
      </c>
      <c r="S398" s="1">
        <v>16400</v>
      </c>
      <c r="T398" s="1">
        <f>IF(L398="Wagon",(SQRT(SQRT(S398/27)))*10,IF(S398="","",SQRT(SQRT(S398/27))))</f>
        <v>4.964437196793793</v>
      </c>
      <c r="U398" s="13">
        <f>IF(I398="","",(H398*SQRT(I398)*T398-(I398*2)+2)*0.985)</f>
        <v>221.70124063507092</v>
      </c>
      <c r="V398" s="13">
        <f>IF(L398="Wagon",5*SQRT(H398),IF(L398="","",SQRT(Q398*J398*SQRT(S398))/(26)))</f>
        <v>153.07522582438176</v>
      </c>
      <c r="W398" s="17">
        <f>8/P398</f>
        <v>4.3010752688172046E-2</v>
      </c>
      <c r="X398" s="27">
        <f>R398/10/J398</f>
        <v>6.1654135338345864E-2</v>
      </c>
    </row>
    <row r="399" spans="1:25" s="41" customFormat="1" x14ac:dyDescent="0.25">
      <c r="A399" s="19">
        <v>3740</v>
      </c>
      <c r="B399" s="1" t="s">
        <v>231</v>
      </c>
      <c r="C399" s="1" t="s">
        <v>744</v>
      </c>
      <c r="D399" s="1" t="str">
        <f>IF(B399="","zzz",LEFT(B399,2))</f>
        <v>BR</v>
      </c>
      <c r="E399" s="1">
        <v>374</v>
      </c>
      <c r="F399" s="13">
        <v>2015</v>
      </c>
      <c r="G399" s="13" t="s">
        <v>31</v>
      </c>
      <c r="H399" s="1">
        <f>IF(F399="","",SQRT(F399-1828))</f>
        <v>13.674794331177344</v>
      </c>
      <c r="I399" s="1">
        <v>16</v>
      </c>
      <c r="J399" s="1">
        <v>950</v>
      </c>
      <c r="K399" s="1">
        <v>894</v>
      </c>
      <c r="L399" s="6" t="s">
        <v>85</v>
      </c>
      <c r="M399" s="6" t="s">
        <v>96</v>
      </c>
      <c r="N399" s="1">
        <f>IF(L399="Steam",1,IF(L399="Electric",2,IF(L399="Diesel",4,IF(L399="Diesel-Electric",3,""))))</f>
        <v>2</v>
      </c>
      <c r="O399" s="1"/>
      <c r="P399" s="1">
        <v>198</v>
      </c>
      <c r="Q399" s="1">
        <v>198</v>
      </c>
      <c r="R399" s="1"/>
      <c r="S399" s="1">
        <v>21000</v>
      </c>
      <c r="T399" s="1">
        <f>IF(L399="Wagon",(SQRT(SQRT(S399/27)))*10,IF(S399="","",SQRT(SQRT(S399/27))))</f>
        <v>5.2809722164707376</v>
      </c>
      <c r="U399" s="13">
        <f>IF(I399="","",(H399*SQRT(I399)*T399-(I399*2)+2)*0.985)</f>
        <v>254.98186317986242</v>
      </c>
      <c r="V399" s="13">
        <f>IF(L399="Wagon",5*SQRT(H399),IF(L399="","",SQRT(Q399*J399*SQRT(S399))/(26)))</f>
        <v>200.80562468394055</v>
      </c>
      <c r="W399" s="17">
        <f>8/P399</f>
        <v>4.0404040404040407E-2</v>
      </c>
      <c r="X399" s="27">
        <f>R399/10/J399</f>
        <v>0</v>
      </c>
    </row>
    <row r="400" spans="1:25" s="41" customFormat="1" x14ac:dyDescent="0.25">
      <c r="A400" s="19">
        <v>3750</v>
      </c>
      <c r="B400" s="1" t="s">
        <v>232</v>
      </c>
      <c r="C400" s="1" t="s">
        <v>1418</v>
      </c>
      <c r="D400" s="1" t="str">
        <f>IF(B400="","zzz",LEFT(B400,2))</f>
        <v>BR</v>
      </c>
      <c r="E400" s="1">
        <v>375</v>
      </c>
      <c r="F400" s="13">
        <v>2001</v>
      </c>
      <c r="G400" s="13" t="s">
        <v>31</v>
      </c>
      <c r="H400" s="1">
        <f>IF(F400="","",SQRT(F400-1828))</f>
        <v>13.152946437965905</v>
      </c>
      <c r="I400" s="1">
        <v>3</v>
      </c>
      <c r="J400" s="1">
        <v>136</v>
      </c>
      <c r="K400" s="1">
        <v>176</v>
      </c>
      <c r="L400" s="1" t="s">
        <v>85</v>
      </c>
      <c r="M400" s="1" t="s">
        <v>86</v>
      </c>
      <c r="N400" s="1">
        <f>IF(L400="Steam",1,IF(L400="Electric",2,IF(L400="Diesel",4,IF(L400="Diesel-Electric",3,""))))</f>
        <v>2</v>
      </c>
      <c r="O400" s="1"/>
      <c r="P400" s="1">
        <v>100</v>
      </c>
      <c r="Q400" s="1">
        <v>100</v>
      </c>
      <c r="R400" s="1">
        <v>168</v>
      </c>
      <c r="S400" s="1">
        <v>1300</v>
      </c>
      <c r="T400" s="1">
        <f>IF(L400="Wagon",(SQRT(SQRT(S400/27)))*10,IF(S400="","",SQRT(SQRT(S400/27))))</f>
        <v>2.6341766578737862</v>
      </c>
      <c r="U400" s="13">
        <f>IF(I400="","",(H400*SQRT(I400)*T400-(I400*2)+2)*0.985)</f>
        <v>55.170523616310575</v>
      </c>
      <c r="V400" s="13">
        <f>IF(L400="Wagon",5*SQRT(H400),IF(L400="","",SQRT(Q400*J400*SQRT(S400))/(26)))</f>
        <v>26.932827175756092</v>
      </c>
      <c r="W400" s="17">
        <f>8/P400</f>
        <v>0.08</v>
      </c>
      <c r="X400" s="27">
        <f>R400/10/J400</f>
        <v>0.12352941176470589</v>
      </c>
      <c r="Y400" s="12"/>
    </row>
    <row r="401" spans="1:24" x14ac:dyDescent="0.25">
      <c r="A401" s="19">
        <v>3751</v>
      </c>
      <c r="B401" s="1" t="s">
        <v>233</v>
      </c>
      <c r="C401" s="1" t="s">
        <v>1419</v>
      </c>
      <c r="D401" s="1" t="str">
        <f>IF(B401="","zzz",LEFT(B401,2))</f>
        <v>BR</v>
      </c>
      <c r="E401" s="1">
        <v>375</v>
      </c>
      <c r="F401" s="13">
        <v>1999</v>
      </c>
      <c r="G401" s="13" t="s">
        <v>31</v>
      </c>
      <c r="H401" s="1">
        <f>IF(F401="","",SQRT(F401-1828))</f>
        <v>13.076696830622021</v>
      </c>
      <c r="I401" s="1">
        <v>4</v>
      </c>
      <c r="J401" s="1">
        <v>143</v>
      </c>
      <c r="K401" s="1">
        <v>242</v>
      </c>
      <c r="L401" s="1" t="s">
        <v>85</v>
      </c>
      <c r="M401" s="4" t="s">
        <v>86</v>
      </c>
      <c r="N401" s="1">
        <f>IF(L401="Steam",1,IF(L401="Electric",2,IF(L401="Diesel",4,IF(L401="Diesel-Electric",3,""))))</f>
        <v>2</v>
      </c>
      <c r="P401" s="1">
        <v>100</v>
      </c>
      <c r="Q401" s="1">
        <v>100</v>
      </c>
      <c r="R401" s="1">
        <v>168</v>
      </c>
      <c r="S401" s="1">
        <v>2000</v>
      </c>
      <c r="T401" s="1">
        <f>IF(L401="Wagon",(SQRT(SQRT(S401/27)))*10,IF(S401="","",SQRT(SQRT(S401/27))))</f>
        <v>2.9337057893113112</v>
      </c>
      <c r="U401" s="13">
        <f>IF(I401="","",(H401*SQRT(I401)*T401-(I401*2)+2)*0.985)</f>
        <v>69.665466958217451</v>
      </c>
      <c r="V401" s="13">
        <f>IF(L401="Wagon",5*SQRT(H401),IF(L401="","",SQRT(Q401*J401*SQRT(S401))/(26)))</f>
        <v>30.757580524343094</v>
      </c>
      <c r="W401" s="17">
        <f>8/P401</f>
        <v>0.08</v>
      </c>
      <c r="X401" s="27">
        <f>R401/10/J401</f>
        <v>0.11748251748251749</v>
      </c>
    </row>
    <row r="402" spans="1:24" x14ac:dyDescent="0.25">
      <c r="A402" s="19">
        <v>3760</v>
      </c>
      <c r="B402" s="1" t="s">
        <v>234</v>
      </c>
      <c r="C402" s="1" t="s">
        <v>745</v>
      </c>
      <c r="D402" s="1" t="str">
        <f>IF(B402="","zzz",LEFT(B402,2))</f>
        <v>BR</v>
      </c>
      <c r="E402" s="1">
        <v>376</v>
      </c>
      <c r="F402" s="13">
        <v>2004</v>
      </c>
      <c r="G402" s="13" t="s">
        <v>31</v>
      </c>
      <c r="H402" s="1">
        <f>IF(F402="","",SQRT(F402-1828))</f>
        <v>13.266499161421599</v>
      </c>
      <c r="I402" s="1">
        <v>5</v>
      </c>
      <c r="J402" s="1">
        <v>175</v>
      </c>
      <c r="K402" s="1">
        <v>344</v>
      </c>
      <c r="L402" s="1" t="s">
        <v>85</v>
      </c>
      <c r="M402" s="1" t="s">
        <v>86</v>
      </c>
      <c r="N402" s="1">
        <f>IF(L402="Steam",1,IF(L402="Electric",2,IF(L402="Diesel",4,IF(L402="Diesel-Electric",3,""))))</f>
        <v>2</v>
      </c>
      <c r="P402" s="1">
        <v>75</v>
      </c>
      <c r="Q402" s="1">
        <v>75</v>
      </c>
      <c r="R402" s="1">
        <v>224</v>
      </c>
      <c r="S402" s="1">
        <v>2862</v>
      </c>
      <c r="T402" s="1">
        <f>IF(L402="Wagon",(SQRT(SQRT(S402/27)))*10,IF(S402="","",SQRT(SQRT(S402/27))))</f>
        <v>3.208680436096278</v>
      </c>
      <c r="U402" s="13">
        <f>IF(I402="","",(H402*SQRT(I402)*T402-(I402*2)+2)*0.985)</f>
        <v>85.877071323257638</v>
      </c>
      <c r="V402" s="13">
        <f>IF(L402="Wagon",5*SQRT(H402),IF(L402="","",SQRT(Q402*J402*SQRT(S402))/(26)))</f>
        <v>32.228768834620652</v>
      </c>
      <c r="W402" s="17">
        <f>8/P402</f>
        <v>0.10666666666666667</v>
      </c>
      <c r="X402" s="27">
        <f>R402/10/J402</f>
        <v>0.128</v>
      </c>
    </row>
    <row r="403" spans="1:24" x14ac:dyDescent="0.25">
      <c r="A403" s="37">
        <v>3771</v>
      </c>
      <c r="B403" s="38" t="s">
        <v>235</v>
      </c>
      <c r="C403" s="38" t="s">
        <v>746</v>
      </c>
      <c r="D403" s="38" t="str">
        <f>IF(B403="","zzz",LEFT(B403,2))</f>
        <v>BR</v>
      </c>
      <c r="E403" s="38">
        <v>377</v>
      </c>
      <c r="F403" s="44">
        <v>2002</v>
      </c>
      <c r="G403" s="44" t="s">
        <v>31</v>
      </c>
      <c r="H403" s="38">
        <f>IF(F403="","",SQRT(F403-1828))</f>
        <v>13.19090595827292</v>
      </c>
      <c r="I403" s="38">
        <v>4</v>
      </c>
      <c r="J403" s="38">
        <v>178</v>
      </c>
      <c r="K403" s="38">
        <v>244</v>
      </c>
      <c r="L403" s="38" t="s">
        <v>85</v>
      </c>
      <c r="M403" s="38" t="s">
        <v>86</v>
      </c>
      <c r="N403" s="38">
        <f>IF(L403="Steam",1,IF(L403="Electric",2,IF(L403="Diesel",4,IF(L403="Diesel-Electric",3,""))))</f>
        <v>2</v>
      </c>
      <c r="O403" s="38"/>
      <c r="P403" s="38">
        <v>100</v>
      </c>
      <c r="Q403" s="38">
        <v>100</v>
      </c>
      <c r="R403" s="38">
        <v>168</v>
      </c>
      <c r="S403" s="38">
        <v>2000</v>
      </c>
      <c r="T403" s="38">
        <f>IF(L403="Wagon",(SQRT(SQRT(S403/27)))*10,IF(S403="","",SQRT(SQRT(S403/27))))</f>
        <v>2.9337057893113112</v>
      </c>
      <c r="U403" s="44">
        <f>IF(I403="","",(H403*SQRT(I403)*T403-(I403*2)+2)*0.985)</f>
        <v>70.325527236811283</v>
      </c>
      <c r="V403" s="44">
        <f>IF(L403="Wagon",5*SQRT(H403),IF(L403="","",SQRT(Q403*J403*SQRT(S403))/(26)))</f>
        <v>34.315801904372364</v>
      </c>
      <c r="W403" s="39">
        <f>8/P403</f>
        <v>0.08</v>
      </c>
      <c r="X403" s="40">
        <f>R403/10/J403</f>
        <v>9.4382022471910118E-2</v>
      </c>
    </row>
    <row r="404" spans="1:24" x14ac:dyDescent="0.25">
      <c r="A404" s="37">
        <v>3772</v>
      </c>
      <c r="B404" s="38" t="s">
        <v>236</v>
      </c>
      <c r="C404" s="38" t="s">
        <v>747</v>
      </c>
      <c r="D404" s="38" t="str">
        <f>IF(B404="","zzz",LEFT(B404,2))</f>
        <v>BR</v>
      </c>
      <c r="E404" s="38">
        <v>377</v>
      </c>
      <c r="F404" s="44">
        <v>2003</v>
      </c>
      <c r="G404" s="44" t="s">
        <v>31</v>
      </c>
      <c r="H404" s="38">
        <f>IF(F404="","",SQRT(F404-1828))</f>
        <v>13.228756555322953</v>
      </c>
      <c r="I404" s="38">
        <v>4</v>
      </c>
      <c r="J404" s="38">
        <v>185</v>
      </c>
      <c r="K404" s="38">
        <v>244</v>
      </c>
      <c r="L404" s="38" t="s">
        <v>85</v>
      </c>
      <c r="M404" s="38" t="s">
        <v>112</v>
      </c>
      <c r="N404" s="38">
        <f>IF(L404="Steam",1,IF(L404="Electric",2,IF(L404="Diesel",4,IF(L404="Diesel-Electric",3,""))))</f>
        <v>2</v>
      </c>
      <c r="O404" s="38"/>
      <c r="P404" s="38">
        <v>100</v>
      </c>
      <c r="Q404" s="38">
        <v>100</v>
      </c>
      <c r="R404" s="38">
        <v>168</v>
      </c>
      <c r="S404" s="38">
        <v>2000</v>
      </c>
      <c r="T404" s="38">
        <f>IF(L404="Wagon",(SQRT(SQRT(S404/27)))*10,IF(S404="","",SQRT(SQRT(S404/27))))</f>
        <v>2.9337057893113112</v>
      </c>
      <c r="U404" s="44">
        <f>IF(I404="","",(H404*SQRT(I404)*T404-(I404*2)+2)*0.985)</f>
        <v>70.544280992729583</v>
      </c>
      <c r="V404" s="44">
        <f>IF(L404="Wagon",5*SQRT(H404),IF(L404="","",SQRT(Q404*J404*SQRT(S404))/(26)))</f>
        <v>34.984044369767503</v>
      </c>
      <c r="W404" s="39">
        <f>8/P404</f>
        <v>0.08</v>
      </c>
      <c r="X404" s="40">
        <f>R404/10/J404</f>
        <v>9.0810810810810813E-2</v>
      </c>
    </row>
    <row r="405" spans="1:24" x14ac:dyDescent="0.25">
      <c r="A405" s="37">
        <v>3773</v>
      </c>
      <c r="B405" s="38" t="s">
        <v>237</v>
      </c>
      <c r="C405" s="38" t="s">
        <v>748</v>
      </c>
      <c r="D405" s="38" t="str">
        <f>IF(B405="","zzz",LEFT(B405,2))</f>
        <v>BR</v>
      </c>
      <c r="E405" s="38">
        <v>377</v>
      </c>
      <c r="F405" s="44">
        <v>2001</v>
      </c>
      <c r="G405" s="44" t="s">
        <v>31</v>
      </c>
      <c r="H405" s="38">
        <f>IF(F405="","",SQRT(F405-1828))</f>
        <v>13.152946437965905</v>
      </c>
      <c r="I405" s="38">
        <v>3</v>
      </c>
      <c r="J405" s="38">
        <v>134</v>
      </c>
      <c r="K405" s="38">
        <v>176</v>
      </c>
      <c r="L405" s="38" t="s">
        <v>85</v>
      </c>
      <c r="M405" s="38" t="s">
        <v>86</v>
      </c>
      <c r="N405" s="38">
        <f>IF(L405="Steam",1,IF(L405="Electric",2,IF(L405="Diesel",4,IF(L405="Diesel-Electric",3,""))))</f>
        <v>2</v>
      </c>
      <c r="O405" s="38"/>
      <c r="P405" s="38">
        <v>100</v>
      </c>
      <c r="Q405" s="38">
        <v>100</v>
      </c>
      <c r="R405" s="38">
        <v>168</v>
      </c>
      <c r="S405" s="38">
        <v>1300</v>
      </c>
      <c r="T405" s="38">
        <f>IF(L405="Wagon",(SQRT(SQRT(S405/27)))*10,IF(S405="","",SQRT(SQRT(S405/27))))</f>
        <v>2.6341766578737862</v>
      </c>
      <c r="U405" s="44">
        <f>IF(I405="","",(H405*SQRT(I405)*T405-(I405*2)+2)*0.985)</f>
        <v>55.170523616310575</v>
      </c>
      <c r="V405" s="44">
        <f>IF(L405="Wagon",5*SQRT(H405),IF(L405="","",SQRT(Q405*J405*SQRT(S405))/(26)))</f>
        <v>26.734058206962818</v>
      </c>
      <c r="W405" s="39">
        <f>8/P405</f>
        <v>0.08</v>
      </c>
      <c r="X405" s="40">
        <f>R405/10/J405</f>
        <v>0.12537313432835823</v>
      </c>
    </row>
    <row r="406" spans="1:24" x14ac:dyDescent="0.25">
      <c r="A406" s="37">
        <v>3774</v>
      </c>
      <c r="B406" s="38" t="s">
        <v>238</v>
      </c>
      <c r="C406" s="38"/>
      <c r="D406" s="38" t="str">
        <f>IF(B406="","zzz",LEFT(B406,2))</f>
        <v>BR</v>
      </c>
      <c r="E406" s="38">
        <v>377</v>
      </c>
      <c r="F406" s="44">
        <v>2004</v>
      </c>
      <c r="G406" s="44" t="s">
        <v>31</v>
      </c>
      <c r="H406" s="38">
        <f>IF(F406="","",SQRT(F406-1828))</f>
        <v>13.266499161421599</v>
      </c>
      <c r="I406" s="38">
        <v>4</v>
      </c>
      <c r="J406" s="38"/>
      <c r="K406" s="38"/>
      <c r="L406" s="38" t="s">
        <v>85</v>
      </c>
      <c r="M406" s="38" t="s">
        <v>86</v>
      </c>
      <c r="N406" s="38">
        <f>IF(L406="Steam",1,IF(L406="Electric",2,IF(L406="Diesel",4,IF(L406="Diesel-Electric",3,""))))</f>
        <v>2</v>
      </c>
      <c r="O406" s="38"/>
      <c r="P406" s="38" t="s">
        <v>1134</v>
      </c>
      <c r="Q406" s="38" t="s">
        <v>1134</v>
      </c>
      <c r="R406" s="38"/>
      <c r="S406" s="38">
        <v>2000</v>
      </c>
      <c r="T406" s="38">
        <f>IF(L406="Wagon",(SQRT(SQRT(S406/27)))*10,IF(S406="","",SQRT(SQRT(S406/27))))</f>
        <v>2.9337057893113112</v>
      </c>
      <c r="U406" s="44">
        <f>IF(I406="","",(H406*SQRT(I406)*T406-(I406*2)+2)*0.985)</f>
        <v>70.762410625699715</v>
      </c>
      <c r="V406" s="44" t="e">
        <f>IF(L406="Wagon",5*SQRT(H406),IF(L406="","",SQRT(Q406*J406*SQRT(S406))/(26)))</f>
        <v>#VALUE!</v>
      </c>
      <c r="W406" s="39" t="e">
        <f>8/P406</f>
        <v>#VALUE!</v>
      </c>
      <c r="X406" s="40" t="e">
        <f>R406/10/J406</f>
        <v>#DIV/0!</v>
      </c>
    </row>
    <row r="407" spans="1:24" x14ac:dyDescent="0.25">
      <c r="A407" s="37">
        <v>3775</v>
      </c>
      <c r="B407" s="38" t="s">
        <v>239</v>
      </c>
      <c r="C407" s="38"/>
      <c r="D407" s="38" t="str">
        <f>IF(B407="","zzz",LEFT(B407,2))</f>
        <v>BR</v>
      </c>
      <c r="E407" s="38">
        <v>377</v>
      </c>
      <c r="F407" s="44">
        <v>2008</v>
      </c>
      <c r="G407" s="44"/>
      <c r="H407" s="38">
        <f>IF(F407="","",SQRT(F407-1828))</f>
        <v>13.416407864998739</v>
      </c>
      <c r="I407" s="38">
        <v>4</v>
      </c>
      <c r="J407" s="38"/>
      <c r="K407" s="38"/>
      <c r="L407" s="38" t="s">
        <v>85</v>
      </c>
      <c r="M407" s="38" t="s">
        <v>112</v>
      </c>
      <c r="N407" s="38">
        <f>IF(L407="Steam",1,IF(L407="Electric",2,IF(L407="Diesel",4,IF(L407="Diesel-Electric",3,""))))</f>
        <v>2</v>
      </c>
      <c r="O407" s="38"/>
      <c r="P407" s="38" t="s">
        <v>1134</v>
      </c>
      <c r="Q407" s="38" t="s">
        <v>1134</v>
      </c>
      <c r="R407" s="38"/>
      <c r="S407" s="38">
        <v>1600</v>
      </c>
      <c r="T407" s="38">
        <f>IF(L407="Wagon",(SQRT(SQRT(S407/27)))*10,IF(S407="","",SQRT(SQRT(S407/27))))</f>
        <v>2.7745276335252114</v>
      </c>
      <c r="U407" s="44">
        <f>IF(I407="","",(H407*SQRT(I407)*T407-(I407*2)+2)*0.985)</f>
        <v>67.421662897245454</v>
      </c>
      <c r="V407" s="44" t="e">
        <f>IF(L407="Wagon",5*SQRT(H407),IF(L407="","",SQRT(Q407*J407*SQRT(S407))/(26)))</f>
        <v>#VALUE!</v>
      </c>
      <c r="W407" s="39" t="e">
        <f>8/P407</f>
        <v>#VALUE!</v>
      </c>
      <c r="X407" s="40" t="e">
        <f>R407/10/J407</f>
        <v>#DIV/0!</v>
      </c>
    </row>
    <row r="408" spans="1:24" x14ac:dyDescent="0.25">
      <c r="A408" s="37">
        <v>3776</v>
      </c>
      <c r="B408" s="38" t="s">
        <v>240</v>
      </c>
      <c r="C408" s="38" t="s">
        <v>749</v>
      </c>
      <c r="D408" s="38" t="str">
        <f>IF(B408="","zzz",LEFT(B408,2))</f>
        <v>BR</v>
      </c>
      <c r="E408" s="38">
        <v>377</v>
      </c>
      <c r="F408" s="44">
        <v>2012</v>
      </c>
      <c r="G408" s="44" t="s">
        <v>31</v>
      </c>
      <c r="H408" s="38">
        <f>IF(F408="","",SQRT(F408-1828))</f>
        <v>13.564659966250536</v>
      </c>
      <c r="I408" s="38">
        <v>5</v>
      </c>
      <c r="J408" s="38">
        <v>220</v>
      </c>
      <c r="K408" s="38">
        <v>297</v>
      </c>
      <c r="L408" s="38" t="s">
        <v>85</v>
      </c>
      <c r="M408" s="38" t="s">
        <v>86</v>
      </c>
      <c r="N408" s="38">
        <f>IF(L408="Steam",1,IF(L408="Electric",2,IF(L408="Diesel",4,IF(L408="Diesel-Electric",3,""))))</f>
        <v>2</v>
      </c>
      <c r="O408" s="38"/>
      <c r="P408" s="38">
        <v>100</v>
      </c>
      <c r="Q408" s="38">
        <v>100</v>
      </c>
      <c r="R408" s="38">
        <v>224</v>
      </c>
      <c r="S408" s="38">
        <v>2000</v>
      </c>
      <c r="T408" s="38">
        <f>IF(L408="Wagon",(SQRT(SQRT(S408/27)))*10,IF(S408="","",SQRT(SQRT(S408/27))))</f>
        <v>2.9337057893113112</v>
      </c>
      <c r="U408" s="44">
        <f>IF(I408="","",(H408*SQRT(I408)*T408-(I408*2)+2)*0.985)</f>
        <v>79.768946823972016</v>
      </c>
      <c r="V408" s="44">
        <f>IF(L408="Wagon",5*SQRT(H408),IF(L408="","",SQRT(Q408*J408*SQRT(S408))/(26)))</f>
        <v>38.15008336943103</v>
      </c>
      <c r="W408" s="39">
        <f>8/P408</f>
        <v>0.08</v>
      </c>
      <c r="X408" s="40">
        <f>R408/10/J408</f>
        <v>0.10181818181818181</v>
      </c>
    </row>
    <row r="409" spans="1:24" x14ac:dyDescent="0.25">
      <c r="A409" s="37">
        <v>3777</v>
      </c>
      <c r="B409" s="38" t="s">
        <v>241</v>
      </c>
      <c r="C409" s="38" t="s">
        <v>750</v>
      </c>
      <c r="D409" s="38" t="str">
        <f>IF(B409="","zzz",LEFT(B409,2))</f>
        <v>BR</v>
      </c>
      <c r="E409" s="38">
        <v>377</v>
      </c>
      <c r="F409" s="44">
        <v>2014</v>
      </c>
      <c r="G409" s="44" t="s">
        <v>31</v>
      </c>
      <c r="H409" s="38">
        <f>IF(F409="","",SQRT(F409-1828))</f>
        <v>13.638181696985855</v>
      </c>
      <c r="I409" s="38">
        <v>5</v>
      </c>
      <c r="J409" s="38">
        <v>220</v>
      </c>
      <c r="K409" s="38">
        <v>297</v>
      </c>
      <c r="L409" s="38" t="s">
        <v>85</v>
      </c>
      <c r="M409" s="38" t="s">
        <v>112</v>
      </c>
      <c r="N409" s="38">
        <f>IF(L409="Steam",1,IF(L409="Electric",2,IF(L409="Diesel",4,IF(L409="Diesel-Electric",3,""))))</f>
        <v>2</v>
      </c>
      <c r="O409" s="38"/>
      <c r="P409" s="38">
        <v>100</v>
      </c>
      <c r="Q409" s="38">
        <v>100</v>
      </c>
      <c r="R409" s="38">
        <v>224</v>
      </c>
      <c r="S409" s="38">
        <v>2680</v>
      </c>
      <c r="T409" s="38">
        <f>IF(L409="Wagon",(SQRT(SQRT(S409/27)))*10,IF(S409="","",SQRT(SQRT(S409/27))))</f>
        <v>3.1564052529180788</v>
      </c>
      <c r="U409" s="44">
        <f>IF(I409="","",(H409*SQRT(I409)*T409-(I409*2)+2)*0.985)</f>
        <v>86.93356190879058</v>
      </c>
      <c r="V409" s="44">
        <f>IF(L409="Wagon",5*SQRT(H409),IF(L409="","",SQRT(Q409*J409*SQRT(S409))/(26)))</f>
        <v>41.04608034836469</v>
      </c>
      <c r="W409" s="39">
        <f>8/P409</f>
        <v>0.08</v>
      </c>
      <c r="X409" s="40">
        <f>R409/10/J409</f>
        <v>0.10181818181818181</v>
      </c>
    </row>
    <row r="410" spans="1:24" x14ac:dyDescent="0.25">
      <c r="A410" s="19">
        <v>3780</v>
      </c>
      <c r="B410" s="1" t="s">
        <v>242</v>
      </c>
      <c r="C410" s="1" t="s">
        <v>751</v>
      </c>
      <c r="D410" s="1" t="str">
        <f>IF(B410="","zzz",LEFT(B410,2))</f>
        <v>BR</v>
      </c>
      <c r="E410" s="1">
        <v>378</v>
      </c>
      <c r="F410" s="13">
        <v>2009</v>
      </c>
      <c r="H410" s="1">
        <f>IF(F410="","",SQRT(F410-1828))</f>
        <v>13.45362404707371</v>
      </c>
      <c r="I410" s="1">
        <v>3</v>
      </c>
      <c r="J410" s="1">
        <v>132</v>
      </c>
      <c r="K410" s="1">
        <v>630</v>
      </c>
      <c r="L410" s="1" t="s">
        <v>85</v>
      </c>
      <c r="M410" s="1" t="s">
        <v>112</v>
      </c>
      <c r="N410" s="1">
        <f>IF(L410="Steam",1,IF(L410="Electric",2,IF(L410="Diesel",4,IF(L410="Diesel-Electric",3,""))))</f>
        <v>2</v>
      </c>
      <c r="P410" s="1">
        <v>75</v>
      </c>
      <c r="Q410" s="1">
        <v>75</v>
      </c>
      <c r="R410" s="1">
        <v>112</v>
      </c>
      <c r="S410" s="1">
        <v>1300</v>
      </c>
      <c r="T410" s="1">
        <f>IF(L410="Wagon",(SQRT(SQRT(S410/27)))*10,IF(S410="","",SQRT(SQRT(S410/27))))</f>
        <v>2.6341766578737862</v>
      </c>
      <c r="U410" s="13">
        <f>IF(I410="","",(H410*SQRT(I410)*T410-(I410*2)+2)*0.985)</f>
        <v>56.52179581968246</v>
      </c>
      <c r="V410" s="13">
        <f>IF(L410="Wagon",5*SQRT(H410),IF(L410="","",SQRT(Q410*J410*SQRT(S410))/(26)))</f>
        <v>22.978945092422205</v>
      </c>
      <c r="W410" s="14">
        <f>8/P410</f>
        <v>0.10666666666666667</v>
      </c>
      <c r="X410" s="30">
        <f>R410/10/J410</f>
        <v>8.484848484848484E-2</v>
      </c>
    </row>
    <row r="411" spans="1:24" x14ac:dyDescent="0.25">
      <c r="A411" s="19">
        <v>3781</v>
      </c>
      <c r="B411" s="1" t="s">
        <v>243</v>
      </c>
      <c r="C411" s="1" t="s">
        <v>752</v>
      </c>
      <c r="D411" s="1" t="str">
        <f>IF(B411="","zzz",LEFT(B411,2))</f>
        <v>BR</v>
      </c>
      <c r="E411" s="1">
        <v>378</v>
      </c>
      <c r="F411" s="13">
        <v>2009</v>
      </c>
      <c r="H411" s="1">
        <f>IF(F411="","",SQRT(F411-1828))</f>
        <v>13.45362404707371</v>
      </c>
      <c r="I411" s="1">
        <v>4</v>
      </c>
      <c r="J411" s="1">
        <v>172</v>
      </c>
      <c r="K411" s="1">
        <v>840</v>
      </c>
      <c r="L411" s="1" t="s">
        <v>85</v>
      </c>
      <c r="M411" s="1" t="s">
        <v>86</v>
      </c>
      <c r="N411" s="1">
        <f>IF(L411="Steam",1,IF(L411="Electric",2,IF(L411="Diesel",4,IF(L411="Diesel-Electric",3,""))))</f>
        <v>2</v>
      </c>
      <c r="P411" s="1">
        <v>75</v>
      </c>
      <c r="Q411" s="1">
        <v>75</v>
      </c>
      <c r="R411" s="1">
        <v>168</v>
      </c>
      <c r="S411" s="1">
        <v>2000</v>
      </c>
      <c r="T411" s="1">
        <f>IF(L411="Wagon",(SQRT(SQRT(S411/27)))*10,IF(S411="","",SQRT(SQRT(S411/27))))</f>
        <v>2.9337057893113112</v>
      </c>
      <c r="U411" s="13">
        <f>IF(I411="","",(H411*SQRT(I411)*T411-(I411*2)+2)*0.985)</f>
        <v>71.843880265612484</v>
      </c>
      <c r="V411" s="13">
        <f>IF(L411="Wagon",5*SQRT(H411),IF(L411="","",SQRT(Q411*J411*SQRT(S411))/(26)))</f>
        <v>29.213191531566334</v>
      </c>
      <c r="W411" s="14">
        <f>8/P411</f>
        <v>0.10666666666666667</v>
      </c>
      <c r="X411" s="30">
        <f>R411/10/J411</f>
        <v>9.7674418604651161E-2</v>
      </c>
    </row>
    <row r="412" spans="1:24" x14ac:dyDescent="0.25">
      <c r="A412" s="19">
        <v>3781</v>
      </c>
      <c r="B412" s="1" t="s">
        <v>243</v>
      </c>
      <c r="C412" s="1" t="s">
        <v>753</v>
      </c>
      <c r="D412" s="1" t="str">
        <f>IF(B412="","zzz",LEFT(B412,2))</f>
        <v>BR</v>
      </c>
      <c r="E412" s="1">
        <v>378</v>
      </c>
      <c r="F412" s="13">
        <v>2009</v>
      </c>
      <c r="H412" s="1">
        <f>IF(F412="","",SQRT(F412-1828))</f>
        <v>13.45362404707371</v>
      </c>
      <c r="I412" s="1">
        <v>5</v>
      </c>
      <c r="J412" s="1">
        <v>194</v>
      </c>
      <c r="K412" s="1">
        <v>1020</v>
      </c>
      <c r="L412" s="1" t="s">
        <v>85</v>
      </c>
      <c r="M412" s="1" t="s">
        <v>86</v>
      </c>
      <c r="N412" s="1">
        <f>IF(L412="Steam",1,IF(L412="Electric",2,IF(L412="Diesel",4,IF(L412="Diesel-Electric",3,""))))</f>
        <v>2</v>
      </c>
      <c r="P412" s="1">
        <v>75</v>
      </c>
      <c r="Q412" s="1">
        <v>75</v>
      </c>
      <c r="R412" s="1">
        <v>224</v>
      </c>
      <c r="S412" s="1">
        <v>2000</v>
      </c>
      <c r="T412" s="1">
        <f>IF(L412="Wagon",(SQRT(SQRT(S412/27)))*10,IF(S412="","",SQRT(SQRT(S412/27))))</f>
        <v>2.9337057893113112</v>
      </c>
      <c r="U412" s="13">
        <f>IF(I412="","",(H412*SQRT(I412)*T412-(I412*2)+2)*0.985)</f>
        <v>79.051480894144461</v>
      </c>
      <c r="V412" s="13">
        <f>IF(L412="Wagon",5*SQRT(H412),IF(L412="","",SQRT(Q412*J412*SQRT(S412))/(26)))</f>
        <v>31.025275567544426</v>
      </c>
      <c r="W412" s="17">
        <f>8/P412</f>
        <v>0.10666666666666667</v>
      </c>
      <c r="X412" s="27">
        <f>R412/10/J412</f>
        <v>0.11546391752577319</v>
      </c>
    </row>
    <row r="413" spans="1:24" x14ac:dyDescent="0.25">
      <c r="A413" s="19">
        <v>3782</v>
      </c>
      <c r="B413" s="1" t="s">
        <v>244</v>
      </c>
      <c r="C413" s="1" t="s">
        <v>754</v>
      </c>
      <c r="D413" s="1" t="str">
        <f>IF(B413="","zzz",LEFT(B413,2))</f>
        <v>BR</v>
      </c>
      <c r="E413" s="1">
        <v>378</v>
      </c>
      <c r="F413" s="13">
        <v>2010</v>
      </c>
      <c r="H413" s="1">
        <f>IF(F413="","",SQRT(F413-1828))</f>
        <v>13.490737563232042</v>
      </c>
      <c r="I413" s="1">
        <v>4</v>
      </c>
      <c r="J413" s="1">
        <v>194</v>
      </c>
      <c r="K413" s="1">
        <v>1020</v>
      </c>
      <c r="L413" s="1" t="s">
        <v>85</v>
      </c>
      <c r="M413" s="4" t="s">
        <v>112</v>
      </c>
      <c r="N413" s="1">
        <f>IF(L413="Steam",1,IF(L413="Electric",2,IF(L413="Diesel",4,IF(L413="Diesel-Electric",3,""))))</f>
        <v>2</v>
      </c>
      <c r="P413" s="1">
        <v>75</v>
      </c>
      <c r="Q413" s="1">
        <v>75</v>
      </c>
      <c r="R413" s="1">
        <v>224</v>
      </c>
      <c r="S413" s="1">
        <v>2000</v>
      </c>
      <c r="T413" s="1">
        <f>IF(L413="Wagon",(SQRT(SQRT(S413/27)))*10,IF(S413="","",SQRT(SQRT(S413/27))))</f>
        <v>2.9337057893113112</v>
      </c>
      <c r="U413" s="13">
        <f>IF(I413="","",(H413*SQRT(I413)*T413-(I413*2)+2)*0.985)</f>
        <v>72.058374135926812</v>
      </c>
      <c r="V413" s="13">
        <f>IF(L413="Wagon",5*SQRT(H413),IF(L413="","",SQRT(Q413*J413*SQRT(S413))/(26)))</f>
        <v>31.025275567544426</v>
      </c>
      <c r="W413" s="17">
        <f>8/P413</f>
        <v>0.10666666666666667</v>
      </c>
      <c r="X413" s="27">
        <f>R413/10/J413</f>
        <v>0.11546391752577319</v>
      </c>
    </row>
    <row r="414" spans="1:24" x14ac:dyDescent="0.25">
      <c r="A414" s="19">
        <v>3790</v>
      </c>
      <c r="B414" s="1" t="s">
        <v>245</v>
      </c>
      <c r="C414" s="1" t="s">
        <v>1287</v>
      </c>
      <c r="D414" s="1" t="str">
        <f>IF(B414="","zzz",LEFT(B414,2))</f>
        <v>BR</v>
      </c>
      <c r="E414" s="1">
        <v>379</v>
      </c>
      <c r="F414" s="13">
        <v>2010</v>
      </c>
      <c r="G414" s="13" t="s">
        <v>31</v>
      </c>
      <c r="H414" s="1">
        <f>IF(F414="","",SQRT(F414-1828))</f>
        <v>13.490737563232042</v>
      </c>
      <c r="I414" s="1">
        <v>4</v>
      </c>
      <c r="K414" s="1">
        <v>209</v>
      </c>
      <c r="L414" s="1" t="s">
        <v>85</v>
      </c>
      <c r="M414" s="5" t="s">
        <v>96</v>
      </c>
      <c r="N414" s="1">
        <f>IF(L414="Steam",1,IF(L414="Electric",2,IF(L414="Diesel",4,IF(L414="Diesel-Electric",3,""))))</f>
        <v>2</v>
      </c>
      <c r="P414" s="1">
        <v>100</v>
      </c>
      <c r="Q414" s="1">
        <v>100</v>
      </c>
      <c r="S414" s="1">
        <v>2250</v>
      </c>
      <c r="T414" s="1">
        <f>IF(L414="Wagon",(SQRT(SQRT(S414/27)))*10,IF(S414="","",SQRT(SQRT(S414/27))))</f>
        <v>3.0213753973567683</v>
      </c>
      <c r="U414" s="13">
        <f>IF(I414="","",(H414*SQRT(I414)*T414-(I414*2)+2)*0.985)</f>
        <v>74.388347654519805</v>
      </c>
      <c r="V414" s="13">
        <f>IF(L414="Wagon",5*SQRT(H414),IF(L414="","",SQRT(Q414*J414*SQRT(S414))/(26)))</f>
        <v>0</v>
      </c>
      <c r="W414" s="17">
        <f>8/P414</f>
        <v>0.08</v>
      </c>
      <c r="X414" s="27" t="e">
        <f>R414/10/J414</f>
        <v>#DIV/0!</v>
      </c>
    </row>
    <row r="415" spans="1:24" x14ac:dyDescent="0.25">
      <c r="A415" s="20">
        <v>3800</v>
      </c>
      <c r="B415" s="6" t="s">
        <v>543</v>
      </c>
      <c r="C415" s="6" t="s">
        <v>755</v>
      </c>
      <c r="D415" s="6" t="str">
        <f>IF(B415="","zzz",LEFT(B415,2))</f>
        <v>BR</v>
      </c>
      <c r="E415" s="6">
        <v>380</v>
      </c>
      <c r="F415" s="7">
        <v>2010</v>
      </c>
      <c r="G415" s="7" t="s">
        <v>31</v>
      </c>
      <c r="H415" s="6">
        <f>IF(F415="","",SQRT(F415-1828))</f>
        <v>13.490737563232042</v>
      </c>
      <c r="I415" s="6">
        <v>3</v>
      </c>
      <c r="J415" s="6">
        <v>133</v>
      </c>
      <c r="K415" s="6">
        <v>191</v>
      </c>
      <c r="L415" s="6" t="s">
        <v>85</v>
      </c>
      <c r="M415" s="6" t="s">
        <v>96</v>
      </c>
      <c r="N415" s="6">
        <f>IF(L415="Steam",1,IF(L415="Electric",2,IF(L415="Diesel",4,IF(L415="Diesel-Electric",3,""))))</f>
        <v>2</v>
      </c>
      <c r="O415" s="6"/>
      <c r="P415" s="6">
        <v>100</v>
      </c>
      <c r="Q415" s="6">
        <v>109</v>
      </c>
      <c r="R415" s="6">
        <v>207</v>
      </c>
      <c r="S415" s="6">
        <v>2000</v>
      </c>
      <c r="T415" s="6">
        <f>IF(L415="Wagon",(SQRT(SQRT(S415/27)))*10,IF(S415="","",SQRT(SQRT(S415/27))))</f>
        <v>2.9337057893113112</v>
      </c>
      <c r="U415" s="7">
        <f>IF(I415="","",(H415*SQRT(I415)*T415-(I415*2)+2)*0.985)</f>
        <v>63.582592693482205</v>
      </c>
      <c r="V415" s="7">
        <f>IF(L415="Wagon",5*SQRT(H415),IF(L415="","",SQRT(Q415*J415*SQRT(S415))/(26)))</f>
        <v>30.968717500148081</v>
      </c>
      <c r="W415" s="26">
        <f>8/P415</f>
        <v>0.08</v>
      </c>
      <c r="X415" s="28">
        <f>R415/10/J415</f>
        <v>0.15563909774436091</v>
      </c>
    </row>
    <row r="416" spans="1:24" x14ac:dyDescent="0.25">
      <c r="A416" s="20">
        <v>3801</v>
      </c>
      <c r="B416" s="6" t="s">
        <v>544</v>
      </c>
      <c r="C416" s="6" t="s">
        <v>756</v>
      </c>
      <c r="D416" s="6" t="str">
        <f>IF(B416="","zzz",LEFT(B416,2))</f>
        <v>BR</v>
      </c>
      <c r="E416" s="6">
        <v>380</v>
      </c>
      <c r="F416" s="7">
        <v>2010</v>
      </c>
      <c r="G416" s="7" t="s">
        <v>31</v>
      </c>
      <c r="H416" s="6">
        <f>IF(F416="","",SQRT(F416-1828))</f>
        <v>13.490737563232042</v>
      </c>
      <c r="I416" s="6">
        <v>4</v>
      </c>
      <c r="J416" s="6">
        <v>168</v>
      </c>
      <c r="K416" s="6">
        <v>265</v>
      </c>
      <c r="L416" s="6" t="s">
        <v>85</v>
      </c>
      <c r="M416" s="6" t="s">
        <v>96</v>
      </c>
      <c r="N416" s="6">
        <f>IF(L416="Steam",1,IF(L416="Electric",2,IF(L416="Diesel",4,IF(L416="Diesel-Electric",3,""))))</f>
        <v>2</v>
      </c>
      <c r="O416" s="6"/>
      <c r="P416" s="6">
        <v>100</v>
      </c>
      <c r="Q416" s="6">
        <v>109</v>
      </c>
      <c r="R416" s="6">
        <v>207</v>
      </c>
      <c r="S416" s="6">
        <v>2000</v>
      </c>
      <c r="T416" s="6">
        <f>IF(L416="Wagon",(SQRT(SQRT(S416/27)))*10,IF(S416="","",SQRT(SQRT(S416/27))))</f>
        <v>2.9337057893113112</v>
      </c>
      <c r="U416" s="7">
        <f>IF(I416="","",(H416*SQRT(I416)*T416-(I416*2)+2)*0.985)</f>
        <v>72.058374135926812</v>
      </c>
      <c r="V416" s="7">
        <f>IF(L416="Wagon",5*SQRT(H416),IF(L416="","",SQRT(Q416*J416*SQRT(S416))/(26)))</f>
        <v>34.805833696224475</v>
      </c>
      <c r="W416" s="26">
        <f>8/P416</f>
        <v>0.08</v>
      </c>
      <c r="X416" s="28">
        <f>R416/10/J416</f>
        <v>0.12321428571428571</v>
      </c>
    </row>
    <row r="417" spans="1:25" x14ac:dyDescent="0.25">
      <c r="A417" s="19">
        <v>3850</v>
      </c>
      <c r="B417" s="1" t="s">
        <v>938</v>
      </c>
      <c r="C417" s="1" t="s">
        <v>933</v>
      </c>
      <c r="D417" s="1" t="str">
        <f>IF(B417="","zzz",LEFT(B417,2))</f>
        <v>BR</v>
      </c>
      <c r="E417" s="1">
        <v>385</v>
      </c>
      <c r="F417" s="13">
        <v>2015</v>
      </c>
      <c r="G417" s="13" t="s">
        <v>31</v>
      </c>
      <c r="H417" s="1">
        <f>IF(F417="","",SQRT(F417-1828))</f>
        <v>13.674794331177344</v>
      </c>
      <c r="I417" s="1">
        <v>3</v>
      </c>
      <c r="K417" s="1">
        <v>206</v>
      </c>
      <c r="L417" s="1" t="s">
        <v>85</v>
      </c>
      <c r="M417" s="5" t="s">
        <v>96</v>
      </c>
      <c r="N417" s="1">
        <f>IF(L417="Steam",1,IF(L417="Electric",2,IF(L417="Diesel",4,IF(L417="Diesel-Electric",3,""))))</f>
        <v>2</v>
      </c>
      <c r="P417" s="1">
        <v>100</v>
      </c>
      <c r="Q417" s="1">
        <v>100</v>
      </c>
      <c r="S417" s="1">
        <v>2010</v>
      </c>
      <c r="T417" s="1">
        <f>IF(L417="Wagon",(SQRT(SQRT(S417/27)))*10,IF(S417="","",SQRT(SQRT(S417/27))))</f>
        <v>2.9373660656609557</v>
      </c>
      <c r="U417" s="13">
        <f>IF(I417="","",(H417*SQRT(I417)*T417-(I417*2)+2)*0.985)</f>
        <v>64.589211437760369</v>
      </c>
      <c r="V417" s="13">
        <f>IF(L417="Wagon",5*SQRT(H417),IF(L417="","",SQRT(Q417*J417*SQRT(S417))/(26)))</f>
        <v>0</v>
      </c>
      <c r="W417" s="17">
        <f>8/P417</f>
        <v>0.08</v>
      </c>
      <c r="X417" s="27" t="e">
        <f>R417/10/J417</f>
        <v>#DIV/0!</v>
      </c>
    </row>
    <row r="418" spans="1:25" x14ac:dyDescent="0.25">
      <c r="A418" s="19">
        <v>3851</v>
      </c>
      <c r="B418" s="1" t="s">
        <v>936</v>
      </c>
      <c r="C418" s="1" t="s">
        <v>937</v>
      </c>
      <c r="D418" s="1" t="str">
        <f>IF(B418="","zzz",LEFT(B418,2))</f>
        <v>BR</v>
      </c>
      <c r="E418" s="1">
        <v>385</v>
      </c>
      <c r="F418" s="13">
        <v>2015</v>
      </c>
      <c r="G418" s="13" t="s">
        <v>31</v>
      </c>
      <c r="H418" s="1">
        <f>IF(F418="","",SQRT(F418-1828))</f>
        <v>13.674794331177344</v>
      </c>
      <c r="I418" s="1">
        <v>4</v>
      </c>
      <c r="K418" s="1">
        <v>273</v>
      </c>
      <c r="L418" s="1" t="s">
        <v>85</v>
      </c>
      <c r="M418" s="5" t="s">
        <v>96</v>
      </c>
      <c r="N418" s="1">
        <f>IF(L418="Steam",1,IF(L418="Electric",2,IF(L418="Diesel",4,IF(L418="Diesel-Electric",3,""))))</f>
        <v>2</v>
      </c>
      <c r="P418" s="1">
        <v>100</v>
      </c>
      <c r="Q418" s="1">
        <v>100</v>
      </c>
      <c r="S418" s="1">
        <v>2680</v>
      </c>
      <c r="T418" s="1">
        <f>IF(L418="Wagon",(SQRT(SQRT(S418/27)))*10,IF(S418="","",SQRT(SQRT(S418/27))))</f>
        <v>3.1564052529180788</v>
      </c>
      <c r="U418" s="13">
        <f>IF(I418="","",(H418*SQRT(I418)*T418-(I418*2)+2)*0.985)</f>
        <v>79.121489539219994</v>
      </c>
      <c r="V418" s="13">
        <f>IF(L418="Wagon",5*SQRT(H418),IF(L418="","",SQRT(Q418*J418*SQRT(S418))/(26)))</f>
        <v>0</v>
      </c>
      <c r="W418" s="17">
        <f>8/P418</f>
        <v>0.08</v>
      </c>
      <c r="X418" s="27" t="e">
        <f>R418/10/J418</f>
        <v>#DIV/0!</v>
      </c>
    </row>
    <row r="419" spans="1:25" x14ac:dyDescent="0.25">
      <c r="A419" s="37">
        <v>3900</v>
      </c>
      <c r="B419" s="38" t="s">
        <v>247</v>
      </c>
      <c r="C419" s="38" t="s">
        <v>757</v>
      </c>
      <c r="D419" s="38" t="str">
        <f>IF(B419="","zzz",LEFT(B419,2))</f>
        <v>BR</v>
      </c>
      <c r="E419" s="38">
        <v>390</v>
      </c>
      <c r="F419" s="44">
        <v>2002</v>
      </c>
      <c r="G419" s="44" t="s">
        <v>31</v>
      </c>
      <c r="H419" s="38">
        <f>IF(F419="","",SQRT(F419-1828))</f>
        <v>13.19090595827292</v>
      </c>
      <c r="I419" s="38">
        <v>9</v>
      </c>
      <c r="J419" s="38">
        <v>466</v>
      </c>
      <c r="K419" s="38">
        <v>467</v>
      </c>
      <c r="L419" s="38" t="s">
        <v>85</v>
      </c>
      <c r="M419" s="38" t="s">
        <v>96</v>
      </c>
      <c r="N419" s="38">
        <f>IF(L419="Steam",1,IF(L419="Electric",2,IF(L419="Diesel",4,IF(L419="Diesel-Electric",3,""))))</f>
        <v>2</v>
      </c>
      <c r="O419" s="38"/>
      <c r="P419" s="38">
        <v>125</v>
      </c>
      <c r="Q419" s="38">
        <v>140</v>
      </c>
      <c r="R419" s="38"/>
      <c r="S419" s="38">
        <v>6840</v>
      </c>
      <c r="T419" s="38">
        <f>IF(L419="Wagon",(SQRT(SQRT(S419/27)))*10,IF(S419="","",SQRT(SQRT(S419/27))))</f>
        <v>3.9895423941956589</v>
      </c>
      <c r="U419" s="44">
        <f>IF(I419="","",(H419*SQRT(I419)*T419-(I419*2)+2)*0.985)</f>
        <v>139.74888008090676</v>
      </c>
      <c r="V419" s="44">
        <f>IF(L419="Wagon",5*SQRT(H419),IF(L419="","",SQRT(Q419*J419*SQRT(S419))/(26)))</f>
        <v>89.340350845673882</v>
      </c>
      <c r="W419" s="39">
        <f>8/P419</f>
        <v>6.4000000000000001E-2</v>
      </c>
      <c r="X419" s="40">
        <f>R419/10/J419</f>
        <v>0</v>
      </c>
    </row>
    <row r="420" spans="1:25" x14ac:dyDescent="0.25">
      <c r="A420" s="37">
        <v>3901</v>
      </c>
      <c r="B420" s="38" t="s">
        <v>248</v>
      </c>
      <c r="C420" s="38" t="s">
        <v>758</v>
      </c>
      <c r="D420" s="38" t="str">
        <f>IF(B420="","zzz",LEFT(B420,2))</f>
        <v>BR</v>
      </c>
      <c r="E420" s="38">
        <v>390</v>
      </c>
      <c r="F420" s="44">
        <v>2002</v>
      </c>
      <c r="G420" s="44" t="s">
        <v>31</v>
      </c>
      <c r="H420" s="38">
        <f>IF(F420="","",SQRT(F420-1828))</f>
        <v>13.19090595827292</v>
      </c>
      <c r="I420" s="38">
        <v>11</v>
      </c>
      <c r="J420" s="38">
        <v>567</v>
      </c>
      <c r="K420" s="38">
        <v>587</v>
      </c>
      <c r="L420" s="38" t="s">
        <v>85</v>
      </c>
      <c r="M420" s="38" t="s">
        <v>96</v>
      </c>
      <c r="N420" s="38">
        <f>IF(L420="Steam",1,IF(L420="Electric",2,IF(L420="Diesel",4,IF(L420="Diesel-Electric",3,""))))</f>
        <v>2</v>
      </c>
      <c r="O420" s="38"/>
      <c r="P420" s="38">
        <v>125</v>
      </c>
      <c r="Q420" s="38">
        <v>140</v>
      </c>
      <c r="R420" s="38"/>
      <c r="S420" s="38">
        <v>7980</v>
      </c>
      <c r="T420" s="38">
        <f>IF(L420="Wagon",(SQRT(SQRT(S420/27)))*10,IF(S420="","",SQRT(SQRT(S420/27))))</f>
        <v>4.1462910266449988</v>
      </c>
      <c r="U420" s="44">
        <f>IF(I420="","",(H420*SQRT(I420)*T420-(I420*2)+2)*0.985)</f>
        <v>158.97631169376766</v>
      </c>
      <c r="V420" s="44">
        <f>IF(L420="Wagon",5*SQRT(H420),IF(L420="","",SQRT(Q420*J420*SQRT(S420))/(26)))</f>
        <v>102.41956386826025</v>
      </c>
      <c r="W420" s="39">
        <f>8/P420</f>
        <v>6.4000000000000001E-2</v>
      </c>
      <c r="X420" s="40">
        <f>R420/10/J420</f>
        <v>0</v>
      </c>
    </row>
    <row r="421" spans="1:25" x14ac:dyDescent="0.25">
      <c r="A421" s="45">
        <v>3902</v>
      </c>
      <c r="B421" s="46" t="s">
        <v>1344</v>
      </c>
      <c r="C421" s="46" t="s">
        <v>1359</v>
      </c>
      <c r="D421" s="46" t="str">
        <f>IF(B421="","zzz",LEFT(B421,2))</f>
        <v>Re</v>
      </c>
      <c r="E421" s="46"/>
      <c r="F421" s="47"/>
      <c r="G421" s="47"/>
      <c r="H421" s="46" t="str">
        <f>IF(F421="","",SQRT(F421-1828))</f>
        <v/>
      </c>
      <c r="I421" s="46"/>
      <c r="J421" s="46"/>
      <c r="K421" s="46"/>
      <c r="L421" s="46"/>
      <c r="M421" s="46"/>
      <c r="N421" s="46" t="str">
        <f>IF(L421="Steam",1,IF(L421="Electric",2,IF(L421="Diesel",4,IF(L421="Diesel-Electric",3,""))))</f>
        <v/>
      </c>
      <c r="O421" s="46"/>
      <c r="P421" s="46" t="s">
        <v>1134</v>
      </c>
      <c r="Q421" s="46" t="s">
        <v>1134</v>
      </c>
      <c r="R421" s="46"/>
      <c r="S421" s="46"/>
      <c r="T421" s="46" t="str">
        <f>IF(L421="Wagon",(SQRT(SQRT(S421/27)))*10,IF(S421="","",SQRT(SQRT(S421/27))))</f>
        <v/>
      </c>
      <c r="U421" s="47" t="str">
        <f>IF(I421="","",(H421*SQRT(I421)*T421-(I421*2)+2)*0.985)</f>
        <v/>
      </c>
      <c r="V421" s="47" t="str">
        <f>IF(L421="Wagon",5*SQRT(H421),IF(L421="","",SQRT(Q421*J421*SQRT(S421))/(26)))</f>
        <v/>
      </c>
      <c r="W421" s="55" t="e">
        <f>8/P421</f>
        <v>#VALUE!</v>
      </c>
      <c r="X421" s="56" t="e">
        <f>R421/10/J421</f>
        <v>#DIV/0!</v>
      </c>
    </row>
    <row r="422" spans="1:25" x14ac:dyDescent="0.25">
      <c r="A422" s="45">
        <v>3903</v>
      </c>
      <c r="B422" s="46" t="s">
        <v>1344</v>
      </c>
      <c r="C422" s="46" t="s">
        <v>1359</v>
      </c>
      <c r="D422" s="46" t="str">
        <f>IF(B422="","zzz",LEFT(B422,2))</f>
        <v>Re</v>
      </c>
      <c r="E422" s="46"/>
      <c r="F422" s="47"/>
      <c r="G422" s="47"/>
      <c r="H422" s="46" t="str">
        <f>IF(F422="","",SQRT(F422-1828))</f>
        <v/>
      </c>
      <c r="I422" s="46"/>
      <c r="J422" s="46"/>
      <c r="K422" s="46"/>
      <c r="L422" s="46"/>
      <c r="M422" s="46"/>
      <c r="N422" s="46" t="str">
        <f>IF(L422="Steam",1,IF(L422="Electric",2,IF(L422="Diesel",4,IF(L422="Diesel-Electric",3,""))))</f>
        <v/>
      </c>
      <c r="O422" s="46"/>
      <c r="P422" s="46" t="s">
        <v>1134</v>
      </c>
      <c r="Q422" s="46" t="s">
        <v>1134</v>
      </c>
      <c r="R422" s="46"/>
      <c r="S422" s="46"/>
      <c r="T422" s="46" t="str">
        <f>IF(L422="Wagon",(SQRT(SQRT(S422/27)))*10,IF(S422="","",SQRT(SQRT(S422/27))))</f>
        <v/>
      </c>
      <c r="U422" s="47" t="str">
        <f>IF(I422="","",(H422*SQRT(I422)*T422-(I422*2)+2)*0.985)</f>
        <v/>
      </c>
      <c r="V422" s="47" t="str">
        <f>IF(L422="Wagon",5*SQRT(H422),IF(L422="","",SQRT(Q422*J422*SQRT(S422))/(26)))</f>
        <v/>
      </c>
      <c r="W422" s="55" t="e">
        <f>8/P422</f>
        <v>#VALUE!</v>
      </c>
      <c r="X422" s="56" t="e">
        <f>R422/10/J422</f>
        <v>#DIV/0!</v>
      </c>
    </row>
    <row r="423" spans="1:25" s="41" customFormat="1" x14ac:dyDescent="0.25">
      <c r="A423" s="45">
        <v>3904</v>
      </c>
      <c r="B423" s="46" t="s">
        <v>1344</v>
      </c>
      <c r="C423" s="46" t="s">
        <v>1359</v>
      </c>
      <c r="D423" s="46" t="str">
        <f>IF(B423="","zzz",LEFT(B423,2))</f>
        <v>Re</v>
      </c>
      <c r="E423" s="46"/>
      <c r="F423" s="47"/>
      <c r="G423" s="47"/>
      <c r="H423" s="46" t="str">
        <f>IF(F423="","",SQRT(F423-1828))</f>
        <v/>
      </c>
      <c r="I423" s="46"/>
      <c r="J423" s="46"/>
      <c r="K423" s="46"/>
      <c r="L423" s="46"/>
      <c r="M423" s="46"/>
      <c r="N423" s="46" t="str">
        <f>IF(L423="Steam",1,IF(L423="Electric",2,IF(L423="Diesel",4,IF(L423="Diesel-Electric",3,""))))</f>
        <v/>
      </c>
      <c r="O423" s="46"/>
      <c r="P423" s="46" t="s">
        <v>1134</v>
      </c>
      <c r="Q423" s="46" t="s">
        <v>1134</v>
      </c>
      <c r="R423" s="46"/>
      <c r="S423" s="46"/>
      <c r="T423" s="46" t="str">
        <f>IF(L423="Wagon",(SQRT(SQRT(S423/27)))*10,IF(S423="","",SQRT(SQRT(S423/27))))</f>
        <v/>
      </c>
      <c r="U423" s="47" t="str">
        <f>IF(I423="","",(H423*SQRT(I423)*T423-(I423*2)+2)*0.985)</f>
        <v/>
      </c>
      <c r="V423" s="47" t="str">
        <f>IF(L423="Wagon",5*SQRT(H423),IF(L423="","",SQRT(Q423*J423*SQRT(S423))/(26)))</f>
        <v/>
      </c>
      <c r="W423" s="55" t="e">
        <f>8/P423</f>
        <v>#VALUE!</v>
      </c>
      <c r="X423" s="56" t="e">
        <f>R423/10/J423</f>
        <v>#DIV/0!</v>
      </c>
      <c r="Y423" s="12"/>
    </row>
    <row r="424" spans="1:25" x14ac:dyDescent="0.25">
      <c r="A424" s="45">
        <v>3905</v>
      </c>
      <c r="B424" s="46" t="s">
        <v>1344</v>
      </c>
      <c r="C424" s="46" t="s">
        <v>1359</v>
      </c>
      <c r="D424" s="46" t="str">
        <f>IF(B424="","zzz",LEFT(B424,2))</f>
        <v>Re</v>
      </c>
      <c r="E424" s="46"/>
      <c r="F424" s="47"/>
      <c r="G424" s="47"/>
      <c r="H424" s="46" t="str">
        <f>IF(F424="","",SQRT(F424-1828))</f>
        <v/>
      </c>
      <c r="I424" s="46"/>
      <c r="J424" s="46"/>
      <c r="K424" s="46"/>
      <c r="L424" s="46"/>
      <c r="M424" s="46"/>
      <c r="N424" s="46" t="str">
        <f>IF(L424="Steam",1,IF(L424="Electric",2,IF(L424="Diesel",4,IF(L424="Diesel-Electric",3,""))))</f>
        <v/>
      </c>
      <c r="O424" s="46"/>
      <c r="P424" s="46" t="s">
        <v>1134</v>
      </c>
      <c r="Q424" s="46" t="s">
        <v>1134</v>
      </c>
      <c r="R424" s="46"/>
      <c r="S424" s="46"/>
      <c r="T424" s="46" t="str">
        <f>IF(L424="Wagon",(SQRT(SQRT(S424/27)))*10,IF(S424="","",SQRT(SQRT(S424/27))))</f>
        <v/>
      </c>
      <c r="U424" s="47" t="str">
        <f>IF(I424="","",(H424*SQRT(I424)*T424-(I424*2)+2)*0.985)</f>
        <v/>
      </c>
      <c r="V424" s="47" t="str">
        <f>IF(L424="Wagon",5*SQRT(H424),IF(L424="","",SQRT(Q424*J424*SQRT(S424))/(26)))</f>
        <v/>
      </c>
      <c r="W424" s="55" t="e">
        <f>8/P424</f>
        <v>#VALUE!</v>
      </c>
      <c r="X424" s="56" t="e">
        <f>R424/10/J424</f>
        <v>#DIV/0!</v>
      </c>
    </row>
    <row r="425" spans="1:25" x14ac:dyDescent="0.25">
      <c r="A425" s="45">
        <v>3906</v>
      </c>
      <c r="B425" s="46" t="s">
        <v>1344</v>
      </c>
      <c r="C425" s="46" t="s">
        <v>1359</v>
      </c>
      <c r="D425" s="46" t="str">
        <f>IF(B425="","zzz",LEFT(B425,2))</f>
        <v>Re</v>
      </c>
      <c r="E425" s="46"/>
      <c r="F425" s="47"/>
      <c r="G425" s="47"/>
      <c r="H425" s="46" t="str">
        <f>IF(F425="","",SQRT(F425-1828))</f>
        <v/>
      </c>
      <c r="I425" s="46"/>
      <c r="J425" s="46"/>
      <c r="K425" s="46"/>
      <c r="L425" s="46"/>
      <c r="M425" s="46"/>
      <c r="N425" s="46" t="str">
        <f>IF(L425="Steam",1,IF(L425="Electric",2,IF(L425="Diesel",4,IF(L425="Diesel-Electric",3,""))))</f>
        <v/>
      </c>
      <c r="O425" s="46"/>
      <c r="P425" s="46" t="s">
        <v>1134</v>
      </c>
      <c r="Q425" s="46" t="s">
        <v>1134</v>
      </c>
      <c r="R425" s="46"/>
      <c r="S425" s="46"/>
      <c r="T425" s="46" t="str">
        <f>IF(L425="Wagon",(SQRT(SQRT(S425/27)))*10,IF(S425="","",SQRT(SQRT(S425/27))))</f>
        <v/>
      </c>
      <c r="U425" s="47" t="str">
        <f>IF(I425="","",(H425*SQRT(I425)*T425-(I425*2)+2)*0.985)</f>
        <v/>
      </c>
      <c r="V425" s="47" t="str">
        <f>IF(L425="Wagon",5*SQRT(H425),IF(L425="","",SQRT(Q425*J425*SQRT(S425))/(26)))</f>
        <v/>
      </c>
      <c r="W425" s="55" t="e">
        <f>8/P425</f>
        <v>#VALUE!</v>
      </c>
      <c r="X425" s="56" t="e">
        <f>R425/10/J425</f>
        <v>#DIV/0!</v>
      </c>
    </row>
    <row r="426" spans="1:25" s="41" customFormat="1" x14ac:dyDescent="0.25">
      <c r="A426" s="45">
        <v>3907</v>
      </c>
      <c r="B426" s="46" t="s">
        <v>1344</v>
      </c>
      <c r="C426" s="46" t="s">
        <v>1359</v>
      </c>
      <c r="D426" s="46" t="str">
        <f>IF(B426="","zzz",LEFT(B426,2))</f>
        <v>Re</v>
      </c>
      <c r="E426" s="46"/>
      <c r="F426" s="47"/>
      <c r="G426" s="47"/>
      <c r="H426" s="46" t="str">
        <f>IF(F426="","",SQRT(F426-1828))</f>
        <v/>
      </c>
      <c r="I426" s="46"/>
      <c r="J426" s="46"/>
      <c r="K426" s="46"/>
      <c r="L426" s="46"/>
      <c r="M426" s="46"/>
      <c r="N426" s="46" t="str">
        <f>IF(L426="Steam",1,IF(L426="Electric",2,IF(L426="Diesel",4,IF(L426="Diesel-Electric",3,""))))</f>
        <v/>
      </c>
      <c r="O426" s="46"/>
      <c r="P426" s="46" t="s">
        <v>1134</v>
      </c>
      <c r="Q426" s="46" t="s">
        <v>1134</v>
      </c>
      <c r="R426" s="46"/>
      <c r="S426" s="46"/>
      <c r="T426" s="46" t="str">
        <f>IF(L426="Wagon",(SQRT(SQRT(S426/27)))*10,IF(S426="","",SQRT(SQRT(S426/27))))</f>
        <v/>
      </c>
      <c r="U426" s="47" t="str">
        <f>IF(I426="","",(H426*SQRT(I426)*T426-(I426*2)+2)*0.985)</f>
        <v/>
      </c>
      <c r="V426" s="47" t="str">
        <f>IF(L426="Wagon",5*SQRT(H426),IF(L426="","",SQRT(Q426*J426*SQRT(S426))/(26)))</f>
        <v/>
      </c>
      <c r="W426" s="55" t="e">
        <f>8/P426</f>
        <v>#VALUE!</v>
      </c>
      <c r="X426" s="56" t="e">
        <f>R426/10/J426</f>
        <v>#DIV/0!</v>
      </c>
      <c r="Y426" s="12"/>
    </row>
    <row r="427" spans="1:25" x14ac:dyDescent="0.25">
      <c r="A427" s="45">
        <v>3908</v>
      </c>
      <c r="B427" s="46" t="s">
        <v>1344</v>
      </c>
      <c r="C427" s="46" t="s">
        <v>1359</v>
      </c>
      <c r="D427" s="46" t="str">
        <f>IF(B427="","zzz",LEFT(B427,2))</f>
        <v>Re</v>
      </c>
      <c r="E427" s="46"/>
      <c r="F427" s="47"/>
      <c r="G427" s="47"/>
      <c r="H427" s="46" t="str">
        <f>IF(F427="","",SQRT(F427-1828))</f>
        <v/>
      </c>
      <c r="I427" s="46"/>
      <c r="J427" s="46"/>
      <c r="K427" s="46"/>
      <c r="L427" s="46"/>
      <c r="M427" s="46"/>
      <c r="N427" s="46" t="str">
        <f>IF(L427="Steam",1,IF(L427="Electric",2,IF(L427="Diesel",4,IF(L427="Diesel-Electric",3,""))))</f>
        <v/>
      </c>
      <c r="O427" s="46"/>
      <c r="P427" s="46" t="s">
        <v>1134</v>
      </c>
      <c r="Q427" s="46" t="s">
        <v>1134</v>
      </c>
      <c r="R427" s="46"/>
      <c r="S427" s="46"/>
      <c r="T427" s="46" t="str">
        <f>IF(L427="Wagon",(SQRT(SQRT(S427/27)))*10,IF(S427="","",SQRT(SQRT(S427/27))))</f>
        <v/>
      </c>
      <c r="U427" s="47" t="str">
        <f>IF(I427="","",(H427*SQRT(I427)*T427-(I427*2)+2)*0.985)</f>
        <v/>
      </c>
      <c r="V427" s="47" t="str">
        <f>IF(L427="Wagon",5*SQRT(H427),IF(L427="","",SQRT(Q427*J427*SQRT(S427))/(26)))</f>
        <v/>
      </c>
      <c r="W427" s="55" t="e">
        <f>8/P427</f>
        <v>#VALUE!</v>
      </c>
      <c r="X427" s="56" t="e">
        <f>R427/10/J427</f>
        <v>#DIV/0!</v>
      </c>
    </row>
    <row r="428" spans="1:25" x14ac:dyDescent="0.25">
      <c r="A428" s="45">
        <v>3909</v>
      </c>
      <c r="B428" s="46" t="s">
        <v>1344</v>
      </c>
      <c r="C428" s="46" t="s">
        <v>1359</v>
      </c>
      <c r="D428" s="46" t="str">
        <f>IF(B428="","zzz",LEFT(B428,2))</f>
        <v>Re</v>
      </c>
      <c r="E428" s="46"/>
      <c r="F428" s="47"/>
      <c r="G428" s="47"/>
      <c r="H428" s="46" t="str">
        <f>IF(F428="","",SQRT(F428-1828))</f>
        <v/>
      </c>
      <c r="I428" s="46"/>
      <c r="J428" s="46"/>
      <c r="K428" s="46"/>
      <c r="L428" s="46"/>
      <c r="M428" s="46"/>
      <c r="N428" s="46" t="str">
        <f>IF(L428="Steam",1,IF(L428="Electric",2,IF(L428="Diesel",4,IF(L428="Diesel-Electric",3,""))))</f>
        <v/>
      </c>
      <c r="O428" s="46"/>
      <c r="P428" s="46" t="s">
        <v>1134</v>
      </c>
      <c r="Q428" s="46" t="s">
        <v>1134</v>
      </c>
      <c r="R428" s="46"/>
      <c r="S428" s="46"/>
      <c r="T428" s="46" t="str">
        <f>IF(L428="Wagon",(SQRT(SQRT(S428/27)))*10,IF(S428="","",SQRT(SQRT(S428/27))))</f>
        <v/>
      </c>
      <c r="U428" s="47" t="str">
        <f>IF(I428="","",(H428*SQRT(I428)*T428-(I428*2)+2)*0.985)</f>
        <v/>
      </c>
      <c r="V428" s="47" t="str">
        <f>IF(L428="Wagon",5*SQRT(H428),IF(L428="","",SQRT(Q428*J428*SQRT(S428))/(26)))</f>
        <v/>
      </c>
      <c r="W428" s="55" t="e">
        <f>8/P428</f>
        <v>#VALUE!</v>
      </c>
      <c r="X428" s="56" t="e">
        <f>R428/10/J428</f>
        <v>#DIV/0!</v>
      </c>
    </row>
    <row r="429" spans="1:25" x14ac:dyDescent="0.25">
      <c r="A429" s="19">
        <v>3950</v>
      </c>
      <c r="B429" s="1" t="s">
        <v>250</v>
      </c>
      <c r="C429" s="1" t="s">
        <v>759</v>
      </c>
      <c r="D429" s="1" t="str">
        <f>IF(B429="","zzz",LEFT(B429,2))</f>
        <v>BR</v>
      </c>
      <c r="E429" s="1">
        <v>395</v>
      </c>
      <c r="F429" s="13">
        <v>2009</v>
      </c>
      <c r="G429" s="13" t="s">
        <v>31</v>
      </c>
      <c r="H429" s="1">
        <f>IF(F429="","",SQRT(F429-1828))</f>
        <v>13.45362404707371</v>
      </c>
      <c r="I429" s="1">
        <v>6</v>
      </c>
      <c r="J429" s="1">
        <v>265</v>
      </c>
      <c r="K429" s="1">
        <v>340</v>
      </c>
      <c r="L429" s="6" t="s">
        <v>85</v>
      </c>
      <c r="M429" s="6" t="s">
        <v>112</v>
      </c>
      <c r="N429" s="1">
        <f>IF(L429="Steam",1,IF(L429="Electric",2,IF(L429="Diesel",4,IF(L429="Diesel-Electric",3,""))))</f>
        <v>2</v>
      </c>
      <c r="P429" s="1">
        <v>100</v>
      </c>
      <c r="Q429" s="1">
        <v>100</v>
      </c>
      <c r="S429" s="1">
        <v>4480</v>
      </c>
      <c r="T429" s="1">
        <f>IF(L429="Wagon",(SQRT(SQRT(S429/27)))*10,IF(S429="","",SQRT(SQRT(S429/27))))</f>
        <v>3.5890421806368633</v>
      </c>
      <c r="U429" s="13">
        <f>IF(I429="","",(H429*SQRT(I429)*T429-(I429*2)+2)*0.985)</f>
        <v>106.65101405330265</v>
      </c>
      <c r="V429" s="13">
        <f>IF(L429="Wagon",5*SQRT(H429),IF(L429="","",SQRT(Q429*J429*SQRT(S429))/(26)))</f>
        <v>51.22348146726825</v>
      </c>
      <c r="W429" s="17">
        <f>8/P429</f>
        <v>0.08</v>
      </c>
      <c r="X429" s="27">
        <f>R429/10/J429</f>
        <v>0</v>
      </c>
    </row>
    <row r="430" spans="1:25" x14ac:dyDescent="0.25">
      <c r="A430" s="19">
        <v>3950</v>
      </c>
      <c r="B430" s="1" t="s">
        <v>249</v>
      </c>
      <c r="C430" s="1" t="s">
        <v>759</v>
      </c>
      <c r="D430" s="1" t="str">
        <f>IF(B430="","zzz",LEFT(B430,2))</f>
        <v>BR</v>
      </c>
      <c r="E430" s="1">
        <v>395</v>
      </c>
      <c r="F430" s="13">
        <v>2009</v>
      </c>
      <c r="G430" s="13" t="s">
        <v>31</v>
      </c>
      <c r="H430" s="1">
        <f>IF(F430="","",SQRT(F430-1828))</f>
        <v>13.45362404707371</v>
      </c>
      <c r="I430" s="1">
        <v>6</v>
      </c>
      <c r="J430" s="1">
        <v>265</v>
      </c>
      <c r="K430" s="1">
        <v>340</v>
      </c>
      <c r="L430" s="6" t="s">
        <v>85</v>
      </c>
      <c r="M430" s="6" t="s">
        <v>112</v>
      </c>
      <c r="N430" s="1">
        <f>IF(L430="Steam",1,IF(L430="Electric",2,IF(L430="Diesel",4,IF(L430="Diesel-Electric",3,""))))</f>
        <v>2</v>
      </c>
      <c r="P430" s="1">
        <v>140</v>
      </c>
      <c r="Q430" s="1">
        <v>140</v>
      </c>
      <c r="S430" s="1">
        <v>4480</v>
      </c>
      <c r="T430" s="1">
        <f>IF(L430="Wagon",(SQRT(SQRT(S430/27)))*10,IF(S430="","",SQRT(SQRT(S430/27))))</f>
        <v>3.5890421806368633</v>
      </c>
      <c r="U430" s="13">
        <f>IF(I430="","",(H430*SQRT(I430)*T430-(I430*2)+2)*0.985)</f>
        <v>106.65101405330265</v>
      </c>
      <c r="V430" s="13">
        <f>IF(L430="Wagon",5*SQRT(H430),IF(L430="","",SQRT(Q430*J430*SQRT(S430))/(26)))</f>
        <v>60.608440625696716</v>
      </c>
      <c r="W430" s="17">
        <f>8/P430</f>
        <v>5.7142857142857141E-2</v>
      </c>
      <c r="X430" s="27">
        <f>R430/10/J430</f>
        <v>0</v>
      </c>
    </row>
    <row r="431" spans="1:25" s="41" customFormat="1" x14ac:dyDescent="0.25">
      <c r="A431" s="19">
        <v>3970</v>
      </c>
      <c r="B431" s="1" t="s">
        <v>970</v>
      </c>
      <c r="C431" s="1" t="s">
        <v>971</v>
      </c>
      <c r="D431" s="1" t="str">
        <f>IF(B431="","zzz",LEFT(B431,2))</f>
        <v>BR</v>
      </c>
      <c r="E431" s="1">
        <v>397</v>
      </c>
      <c r="F431" s="13">
        <v>2019</v>
      </c>
      <c r="G431" s="13" t="s">
        <v>31</v>
      </c>
      <c r="H431" s="1">
        <f>IF(F431="","",SQRT(F431-1828))</f>
        <v>13.820274961085254</v>
      </c>
      <c r="I431" s="1">
        <v>5</v>
      </c>
      <c r="J431" s="1"/>
      <c r="K431" s="1">
        <v>286</v>
      </c>
      <c r="L431" s="1" t="s">
        <v>85</v>
      </c>
      <c r="M431" s="1" t="s">
        <v>96</v>
      </c>
      <c r="N431" s="1">
        <f>IF(L431="Steam",1,IF(L431="Electric",2,IF(L431="Diesel",4,IF(L431="Diesel-Electric",3,""))))</f>
        <v>2</v>
      </c>
      <c r="O431" s="1"/>
      <c r="P431" s="1">
        <v>124</v>
      </c>
      <c r="Q431" s="1">
        <v>124</v>
      </c>
      <c r="R431" s="1"/>
      <c r="S431" s="1"/>
      <c r="T431" s="1" t="str">
        <f>IF(L431="Wagon",(SQRT(SQRT(S431/27)))*10,IF(S431="","",SQRT(SQRT(S431/27))))</f>
        <v/>
      </c>
      <c r="U431" s="13" t="e">
        <f>IF(I431="","",(H431*SQRT(I431)*T431-(I431*2)+2)*0.985)</f>
        <v>#VALUE!</v>
      </c>
      <c r="V431" s="13">
        <f>IF(L431="Wagon",5*SQRT(H431),IF(L431="","",SQRT(Q431*J431*SQRT(S431))/(26)))</f>
        <v>0</v>
      </c>
      <c r="W431" s="17">
        <f>8/P431</f>
        <v>6.4516129032258063E-2</v>
      </c>
      <c r="X431" s="27" t="e">
        <f>R431/10/J431</f>
        <v>#DIV/0!</v>
      </c>
      <c r="Y431" s="12"/>
    </row>
    <row r="432" spans="1:25" s="41" customFormat="1" x14ac:dyDescent="0.25">
      <c r="A432" s="19">
        <v>3980</v>
      </c>
      <c r="B432" s="1" t="s">
        <v>1573</v>
      </c>
      <c r="C432" s="1" t="s">
        <v>1574</v>
      </c>
      <c r="D432" s="1" t="str">
        <f>IF(B432="","zzz",LEFT(B432,2))</f>
        <v>BR</v>
      </c>
      <c r="E432" s="1">
        <v>398</v>
      </c>
      <c r="F432" s="13">
        <v>2020</v>
      </c>
      <c r="G432" s="13" t="s">
        <v>31</v>
      </c>
      <c r="H432" s="1">
        <f>IF(F432="","",SQRT(F432-1828))</f>
        <v>13.856406460551018</v>
      </c>
      <c r="I432" s="1">
        <v>3</v>
      </c>
      <c r="J432" s="1"/>
      <c r="K432" s="1">
        <v>252</v>
      </c>
      <c r="L432" s="1" t="s">
        <v>85</v>
      </c>
      <c r="M432" s="1" t="s">
        <v>96</v>
      </c>
      <c r="N432" s="1">
        <f>IF(L432="Steam",1,IF(L432="Electric",2,IF(L432="Diesel",4,IF(L432="Diesel-Electric",3,""))))</f>
        <v>2</v>
      </c>
      <c r="O432" s="1" t="s">
        <v>842</v>
      </c>
      <c r="P432" s="1">
        <v>62</v>
      </c>
      <c r="Q432" s="1">
        <v>62</v>
      </c>
      <c r="R432" s="1"/>
      <c r="S432" s="1">
        <v>805</v>
      </c>
      <c r="T432" s="1">
        <f>IF(L432="Wagon",(SQRT(SQRT(S432/27)))*10,IF(S432="","",SQRT(SQRT(S432/27))))</f>
        <v>2.3367272816965006</v>
      </c>
      <c r="U432" s="13">
        <f>IF(I432="","",(H432*SQRT(I432)*T432-(I432*2)+2)*0.985)</f>
        <v>51.300232939305268</v>
      </c>
      <c r="V432" s="13">
        <f>IF(L432="Wagon",5*SQRT(H432),IF(L432="","",SQRT(Q432*J432*SQRT(S432))/(26)))</f>
        <v>0</v>
      </c>
      <c r="W432" s="17">
        <f>8/P432</f>
        <v>0.12903225806451613</v>
      </c>
      <c r="X432" s="27" t="e">
        <f>R433/10/J432</f>
        <v>#DIV/0!</v>
      </c>
      <c r="Y432" s="12"/>
    </row>
    <row r="433" spans="1:25" x14ac:dyDescent="0.25">
      <c r="A433" s="19">
        <v>3990</v>
      </c>
      <c r="B433" s="1" t="s">
        <v>1575</v>
      </c>
      <c r="C433" s="1" t="s">
        <v>1576</v>
      </c>
      <c r="D433" s="1" t="str">
        <f>IF(B433="","zzz",LEFT(B433,2))</f>
        <v>BR</v>
      </c>
      <c r="E433" s="1">
        <v>399</v>
      </c>
      <c r="F433" s="13">
        <v>2014</v>
      </c>
      <c r="G433" s="13" t="s">
        <v>31</v>
      </c>
      <c r="H433" s="1">
        <f>IF(F433="","",SQRT(F433-1828))</f>
        <v>13.638181696985855</v>
      </c>
      <c r="I433" s="1">
        <v>4</v>
      </c>
      <c r="J433" s="1">
        <v>66</v>
      </c>
      <c r="K433" s="1">
        <v>236</v>
      </c>
      <c r="L433" s="1" t="s">
        <v>85</v>
      </c>
      <c r="M433" s="1" t="s">
        <v>96</v>
      </c>
      <c r="N433" s="1">
        <f>IF(L433="Steam",1,IF(L433="Electric",2,IF(L433="Diesel",4,IF(L433="Diesel-Electric",3,""))))</f>
        <v>2</v>
      </c>
      <c r="O433" s="1" t="s">
        <v>842</v>
      </c>
      <c r="P433" s="1">
        <v>62</v>
      </c>
      <c r="Q433" s="1">
        <v>62</v>
      </c>
      <c r="R433" s="1">
        <v>75.900000000000006</v>
      </c>
      <c r="S433" s="1">
        <v>1170</v>
      </c>
      <c r="T433" s="1">
        <f>IF(L433="Wagon",(SQRT(SQRT(S433/27)))*10,IF(S433="","",SQRT(SQRT(S433/27))))</f>
        <v>2.5656979335151351</v>
      </c>
      <c r="U433" s="13">
        <f>IF(I433="","",(H433*SQRT(I433)*T433-(I433*2)+2)*0.985)</f>
        <v>63.023165555815282</v>
      </c>
      <c r="V433" s="13">
        <f>IF(L433="Wagon",5*SQRT(H433),IF(L433="","",SQRT(Q433*J433*SQRT(S433))/(26)))</f>
        <v>14.389341838942602</v>
      </c>
      <c r="W433" s="17">
        <f>8/P433</f>
        <v>0.12903225806451613</v>
      </c>
      <c r="X433" s="27" t="e">
        <f>#REF!/10/J433</f>
        <v>#REF!</v>
      </c>
    </row>
    <row r="434" spans="1:25" x14ac:dyDescent="0.25">
      <c r="A434" s="37">
        <v>4000</v>
      </c>
      <c r="B434" s="38" t="s">
        <v>58</v>
      </c>
      <c r="C434" s="38" t="s">
        <v>760</v>
      </c>
      <c r="D434" s="38" t="str">
        <f>IF(B434="","zzz",LEFT(B434,2))</f>
        <v>BR</v>
      </c>
      <c r="E434" s="38">
        <v>40</v>
      </c>
      <c r="F434" s="44">
        <v>1958</v>
      </c>
      <c r="G434" s="44">
        <v>1985</v>
      </c>
      <c r="H434" s="38">
        <f>IF(F434="","",SQRT(F434-1828))</f>
        <v>11.401754250991379</v>
      </c>
      <c r="I434" s="38">
        <v>1</v>
      </c>
      <c r="J434" s="38">
        <v>135</v>
      </c>
      <c r="K434" s="38">
        <v>0</v>
      </c>
      <c r="L434" s="38" t="s">
        <v>22</v>
      </c>
      <c r="M434" s="38" t="s">
        <v>22</v>
      </c>
      <c r="N434" s="38">
        <f>IF(L434="Steam",1,IF(L434="Electric",2,IF(L434="Diesel",4,IF(L434="Diesel-Electric",3,""))))</f>
        <v>4</v>
      </c>
      <c r="O434" s="38" t="s">
        <v>23</v>
      </c>
      <c r="P434" s="38">
        <v>86</v>
      </c>
      <c r="Q434" s="38">
        <v>86</v>
      </c>
      <c r="R434" s="38">
        <v>231</v>
      </c>
      <c r="S434" s="38">
        <v>2000</v>
      </c>
      <c r="T434" s="38">
        <f>IF(L434="Wagon",(SQRT(SQRT(S434/27)))*10,IF(S434="","",SQRT(SQRT(S434/27))))</f>
        <v>2.9337057893113112</v>
      </c>
      <c r="U434" s="44">
        <f>IF(I434="","",(H434*SQRT(I434)*T434-(I434*2)+2)*0.985)</f>
        <v>32.947651567621683</v>
      </c>
      <c r="V434" s="44">
        <f>IF(L434="Wagon",5*SQRT(H434),IF(L434="","",SQRT(Q434*J434*SQRT(S434))/(26)))</f>
        <v>27.714066888747688</v>
      </c>
      <c r="W434" s="39">
        <f>8/P434</f>
        <v>9.3023255813953487E-2</v>
      </c>
      <c r="X434" s="40">
        <f>R434/10/J434</f>
        <v>0.17111111111111113</v>
      </c>
    </row>
    <row r="435" spans="1:25" x14ac:dyDescent="0.25">
      <c r="A435" s="19">
        <v>4010</v>
      </c>
      <c r="B435" s="1" t="s">
        <v>251</v>
      </c>
      <c r="C435" s="1" t="s">
        <v>1403</v>
      </c>
      <c r="D435" s="1" t="str">
        <f>IF(B435="","zzz",LEFT(B435,2))</f>
        <v>BR</v>
      </c>
      <c r="E435" s="1">
        <v>401</v>
      </c>
      <c r="F435" s="13">
        <v>1935</v>
      </c>
      <c r="G435" s="13">
        <v>1971</v>
      </c>
      <c r="H435" s="1">
        <f>IF(F435="","",SQRT(F435-1828))</f>
        <v>10.344080432788601</v>
      </c>
      <c r="I435" s="1">
        <v>2</v>
      </c>
      <c r="J435" s="1">
        <v>76</v>
      </c>
      <c r="K435" s="1">
        <v>108</v>
      </c>
      <c r="L435" s="1" t="s">
        <v>85</v>
      </c>
      <c r="M435" s="1" t="s">
        <v>86</v>
      </c>
      <c r="N435" s="1">
        <f>IF(L435="Steam",1,IF(L435="Electric",2,IF(L435="Diesel",4,IF(L435="Diesel-Electric",3,""))))</f>
        <v>2</v>
      </c>
      <c r="O435" s="1" t="s">
        <v>842</v>
      </c>
      <c r="P435" s="1">
        <v>75</v>
      </c>
      <c r="Q435" s="1">
        <v>75</v>
      </c>
      <c r="S435" s="1">
        <v>550</v>
      </c>
      <c r="T435" s="1">
        <f>IF(L435="Wagon",(SQRT(SQRT(S435/27)))*10,IF(S435="","",SQRT(SQRT(S435/27))))</f>
        <v>2.1244657373660325</v>
      </c>
      <c r="U435" s="13">
        <f>IF(I435="","",(H435*SQRT(I435)*T435-(I435*2)+2)*0.985)</f>
        <v>28.642080626259627</v>
      </c>
      <c r="V435" s="13">
        <f>IF(L435="Wagon",5*SQRT(H435),IF(L435="","",SQRT(Q435*J435*SQRT(S435))/(26)))</f>
        <v>14.062247980909008</v>
      </c>
      <c r="W435" s="17">
        <f>8/P435</f>
        <v>0.10666666666666667</v>
      </c>
      <c r="X435" s="27">
        <f>R435/10/J435</f>
        <v>0</v>
      </c>
    </row>
    <row r="436" spans="1:25" s="41" customFormat="1" x14ac:dyDescent="0.25">
      <c r="A436" s="19">
        <v>4020</v>
      </c>
      <c r="B436" s="1" t="s">
        <v>252</v>
      </c>
      <c r="C436" s="69" t="s">
        <v>1404</v>
      </c>
      <c r="D436" s="1" t="str">
        <f>IF(B436="","zzz",LEFT(B436,2))</f>
        <v>BR</v>
      </c>
      <c r="E436" s="1">
        <v>402</v>
      </c>
      <c r="F436" s="13">
        <v>1939</v>
      </c>
      <c r="G436" s="13">
        <v>1971</v>
      </c>
      <c r="H436" s="1">
        <f>IF(F436="","",SQRT(F436-1828))</f>
        <v>10.535653752852738</v>
      </c>
      <c r="I436" s="1">
        <v>2</v>
      </c>
      <c r="J436" s="1">
        <v>77</v>
      </c>
      <c r="K436" s="1">
        <v>134</v>
      </c>
      <c r="L436" s="1" t="s">
        <v>85</v>
      </c>
      <c r="M436" s="1" t="s">
        <v>86</v>
      </c>
      <c r="N436" s="1">
        <f>IF(L436="Steam",1,IF(L436="Electric",2,IF(L436="Diesel",4,IF(L436="Diesel-Electric",3,""))))</f>
        <v>2</v>
      </c>
      <c r="O436" s="1" t="s">
        <v>842</v>
      </c>
      <c r="P436" s="1">
        <v>75</v>
      </c>
      <c r="Q436" s="1">
        <v>75</v>
      </c>
      <c r="R436" s="1"/>
      <c r="S436" s="1">
        <v>550</v>
      </c>
      <c r="T436" s="1">
        <f>IF(L436="Wagon",(SQRT(SQRT(S436/27)))*10,IF(S436="","",SQRT(SQRT(S436/27))))</f>
        <v>2.1244657373660325</v>
      </c>
      <c r="U436" s="13">
        <f>IF(I436="","",(H436*SQRT(I436)*T436-(I436*2)+2)*0.985)</f>
        <v>29.209019172198857</v>
      </c>
      <c r="V436" s="13">
        <f>IF(L436="Wagon",5*SQRT(H436),IF(L436="","",SQRT(Q436*J436*SQRT(S436))/(26)))</f>
        <v>14.154460431115281</v>
      </c>
      <c r="W436" s="17">
        <f>8/P436</f>
        <v>0.10666666666666667</v>
      </c>
      <c r="X436" s="27">
        <f>R436/10/J436</f>
        <v>0</v>
      </c>
      <c r="Y436" s="12"/>
    </row>
    <row r="437" spans="1:25" x14ac:dyDescent="0.25">
      <c r="A437" s="19">
        <v>4030</v>
      </c>
      <c r="B437" s="1" t="s">
        <v>253</v>
      </c>
      <c r="C437" s="1" t="s">
        <v>1405</v>
      </c>
      <c r="D437" s="1" t="str">
        <f>IF(B437="","zzz",LEFT(B437,2))</f>
        <v>BR</v>
      </c>
      <c r="E437" s="1">
        <v>403</v>
      </c>
      <c r="F437" s="13">
        <v>1932</v>
      </c>
      <c r="G437" s="13">
        <v>1972</v>
      </c>
      <c r="H437" s="1">
        <f>IF(F437="","",SQRT(F437-1828))</f>
        <v>10.198039027185569</v>
      </c>
      <c r="I437" s="1">
        <v>5</v>
      </c>
      <c r="J437" s="1">
        <v>253</v>
      </c>
      <c r="K437" s="1">
        <v>172</v>
      </c>
      <c r="L437" s="1" t="s">
        <v>85</v>
      </c>
      <c r="M437" s="1" t="s">
        <v>86</v>
      </c>
      <c r="N437" s="1">
        <f>IF(L437="Steam",1,IF(L437="Electric",2,IF(L437="Diesel",4,IF(L437="Diesel-Electric",3,""))))</f>
        <v>2</v>
      </c>
      <c r="O437" s="1" t="s">
        <v>842</v>
      </c>
      <c r="P437" s="1">
        <v>75</v>
      </c>
      <c r="Q437" s="1">
        <v>75</v>
      </c>
      <c r="S437" s="1">
        <v>1800</v>
      </c>
      <c r="T437" s="1">
        <f>IF(L437="Wagon",(SQRT(SQRT(S437/27)))*10,IF(S437="","",SQRT(SQRT(S437/27))))</f>
        <v>2.8574404296987996</v>
      </c>
      <c r="U437" s="13">
        <f>IF(I437="","",(H437*SQRT(I437)*T437-(I437*2)+2)*0.985)</f>
        <v>56.302272125557657</v>
      </c>
      <c r="V437" s="13">
        <f>IF(L437="Wagon",5*SQRT(H437),IF(L437="","",SQRT(Q437*J437*SQRT(S437))/(26)))</f>
        <v>34.509261907032609</v>
      </c>
      <c r="W437" s="17">
        <f>8/P437</f>
        <v>0.10666666666666667</v>
      </c>
      <c r="X437" s="27">
        <f>R437/10/J437</f>
        <v>0</v>
      </c>
    </row>
    <row r="438" spans="1:25" x14ac:dyDescent="0.25">
      <c r="A438" s="19">
        <v>4040</v>
      </c>
      <c r="B438" s="1" t="s">
        <v>254</v>
      </c>
      <c r="C438" s="1" t="s">
        <v>1412</v>
      </c>
      <c r="D438" s="1" t="str">
        <f>IF(B438="","zzz",LEFT(B438,2))</f>
        <v>BR</v>
      </c>
      <c r="E438" s="1">
        <v>404</v>
      </c>
      <c r="F438" s="13">
        <v>1937</v>
      </c>
      <c r="G438" s="13">
        <v>1972</v>
      </c>
      <c r="H438" s="1">
        <f>IF(F438="","",SQRT(F438-1828))</f>
        <v>10.440306508910551</v>
      </c>
      <c r="I438" s="1">
        <v>4</v>
      </c>
      <c r="J438" s="1">
        <v>161</v>
      </c>
      <c r="L438" s="1" t="s">
        <v>85</v>
      </c>
      <c r="M438" s="1" t="s">
        <v>86</v>
      </c>
      <c r="N438" s="1">
        <f>IF(L438="Steam",1,IF(L438="Electric",2,IF(L438="Diesel",4,IF(L438="Diesel-Electric",3,""))))</f>
        <v>2</v>
      </c>
      <c r="O438" s="1" t="s">
        <v>842</v>
      </c>
      <c r="P438" s="1">
        <v>75</v>
      </c>
      <c r="Q438" s="1">
        <v>75</v>
      </c>
      <c r="S438" s="1">
        <v>900</v>
      </c>
      <c r="T438" s="1">
        <f>IF(L438="Wagon",(SQRT(SQRT(S438/27)))*10,IF(S438="","",SQRT(SQRT(S438/27))))</f>
        <v>2.4028114141347543</v>
      </c>
      <c r="U438" s="13">
        <f>IF(I438="","",(H438*SQRT(I438)*T438-(I438*2)+2)*0.985)</f>
        <v>43.509592663951011</v>
      </c>
      <c r="V438" s="13">
        <f>IF(L438="Wagon",5*SQRT(H438),IF(L438="","",SQRT(Q438*J438*SQRT(S438))/(26)))</f>
        <v>23.148926132006402</v>
      </c>
      <c r="W438" s="17">
        <f>8/P438</f>
        <v>0.10666666666666667</v>
      </c>
      <c r="X438" s="27">
        <f>R438/10/J438</f>
        <v>0</v>
      </c>
    </row>
    <row r="439" spans="1:25" s="41" customFormat="1" x14ac:dyDescent="0.25">
      <c r="A439" s="19">
        <v>4041</v>
      </c>
      <c r="B439" s="1" t="s">
        <v>1409</v>
      </c>
      <c r="C439" s="1" t="s">
        <v>1408</v>
      </c>
      <c r="D439" s="1" t="str">
        <f>IF(B439="","zzz",LEFT(B439,2))</f>
        <v>BR</v>
      </c>
      <c r="E439" s="1">
        <v>404</v>
      </c>
      <c r="F439" s="13">
        <v>1938</v>
      </c>
      <c r="G439" s="13">
        <v>1972</v>
      </c>
      <c r="H439" s="1">
        <f>IF(F439="","",SQRT(F439-1828))</f>
        <v>10.488088481701515</v>
      </c>
      <c r="I439" s="1">
        <v>4</v>
      </c>
      <c r="J439" s="1">
        <v>161</v>
      </c>
      <c r="K439" s="1"/>
      <c r="L439" s="1" t="s">
        <v>85</v>
      </c>
      <c r="M439" s="1" t="s">
        <v>86</v>
      </c>
      <c r="N439" s="1">
        <f>IF(L439="Steam",1,IF(L439="Electric",2,IF(L439="Diesel",4,IF(L439="Diesel-Electric",3,""))))</f>
        <v>2</v>
      </c>
      <c r="O439" s="1" t="s">
        <v>842</v>
      </c>
      <c r="P439" s="1">
        <v>75</v>
      </c>
      <c r="Q439" s="1">
        <v>75</v>
      </c>
      <c r="R439" s="1"/>
      <c r="S439" s="1">
        <v>900</v>
      </c>
      <c r="T439" s="1">
        <f>IF(L439="Wagon",(SQRT(SQRT(S439/27)))*10,IF(S439="","",SQRT(SQRT(S439/27))))</f>
        <v>2.4028114141347543</v>
      </c>
      <c r="U439" s="13">
        <f>IF(I439="","",(H439*SQRT(I439)*T439-(I439*2)+2)*0.985)</f>
        <v>43.73577047108666</v>
      </c>
      <c r="V439" s="13">
        <f>IF(L439="Wagon",5*SQRT(H439),IF(L439="","",SQRT(Q439*J439*SQRT(S439))/(26)))</f>
        <v>23.148926132006402</v>
      </c>
      <c r="W439" s="17">
        <f>8/P439</f>
        <v>0.10666666666666667</v>
      </c>
      <c r="X439" s="27">
        <f>R439/10/J439</f>
        <v>0</v>
      </c>
      <c r="Y439" s="12"/>
    </row>
    <row r="440" spans="1:25" x14ac:dyDescent="0.25">
      <c r="A440" s="19">
        <v>4042</v>
      </c>
      <c r="B440" s="1" t="s">
        <v>1410</v>
      </c>
      <c r="C440" s="1" t="s">
        <v>1407</v>
      </c>
      <c r="D440" s="1" t="str">
        <f>IF(B440="","zzz",LEFT(B440,2))</f>
        <v>BR</v>
      </c>
      <c r="E440" s="1">
        <v>404</v>
      </c>
      <c r="F440" s="13">
        <v>1937</v>
      </c>
      <c r="G440" s="13">
        <v>1972</v>
      </c>
      <c r="H440" s="1">
        <f>IF(F440="","",SQRT(F440-1828))</f>
        <v>10.440306508910551</v>
      </c>
      <c r="I440" s="1">
        <v>4</v>
      </c>
      <c r="J440" s="1">
        <v>161</v>
      </c>
      <c r="L440" s="1" t="s">
        <v>85</v>
      </c>
      <c r="M440" s="1" t="s">
        <v>86</v>
      </c>
      <c r="N440" s="1">
        <f>IF(L440="Steam",1,IF(L440="Electric",2,IF(L440="Diesel",4,IF(L440="Diesel-Electric",3,""))))</f>
        <v>2</v>
      </c>
      <c r="O440" s="1" t="s">
        <v>842</v>
      </c>
      <c r="P440" s="1">
        <v>75</v>
      </c>
      <c r="Q440" s="1">
        <v>75</v>
      </c>
      <c r="S440" s="1">
        <v>900</v>
      </c>
      <c r="T440" s="1">
        <f>IF(L440="Wagon",(SQRT(SQRT(S440/27)))*10,IF(S440="","",SQRT(SQRT(S440/27))))</f>
        <v>2.4028114141347543</v>
      </c>
      <c r="U440" s="13">
        <f>IF(I440="","",(H440*SQRT(I440)*T440-(I440*2)+2)*0.985)</f>
        <v>43.509592663951011</v>
      </c>
      <c r="V440" s="13">
        <f>IF(L440="Wagon",5*SQRT(H440),IF(L440="","",SQRT(Q440*J440*SQRT(S440))/(26)))</f>
        <v>23.148926132006402</v>
      </c>
      <c r="W440" s="17">
        <f>8/P440</f>
        <v>0.10666666666666667</v>
      </c>
      <c r="X440" s="27">
        <f>R440/10/J440</f>
        <v>0</v>
      </c>
    </row>
    <row r="441" spans="1:25" x14ac:dyDescent="0.25">
      <c r="A441" s="19">
        <v>4043</v>
      </c>
      <c r="B441" s="1" t="s">
        <v>1411</v>
      </c>
      <c r="C441" s="1" t="s">
        <v>1406</v>
      </c>
      <c r="D441" s="1" t="str">
        <f>IF(B441="","zzz",LEFT(B441,2))</f>
        <v>BR</v>
      </c>
      <c r="E441" s="1">
        <v>404</v>
      </c>
      <c r="F441" s="13">
        <v>1961</v>
      </c>
      <c r="G441" s="13">
        <v>1972</v>
      </c>
      <c r="H441" s="1">
        <f>IF(F441="","",SQRT(F441-1828))</f>
        <v>11.532562594670797</v>
      </c>
      <c r="I441" s="1">
        <v>4</v>
      </c>
      <c r="J441" s="1">
        <v>161</v>
      </c>
      <c r="L441" s="1" t="s">
        <v>85</v>
      </c>
      <c r="M441" s="1" t="s">
        <v>86</v>
      </c>
      <c r="N441" s="1">
        <f>IF(L441="Steam",1,IF(L441="Electric",2,IF(L441="Diesel",4,IF(L441="Diesel-Electric",3,""))))</f>
        <v>2</v>
      </c>
      <c r="O441" s="1" t="s">
        <v>842</v>
      </c>
      <c r="P441" s="1">
        <v>75</v>
      </c>
      <c r="Q441" s="1">
        <v>75</v>
      </c>
      <c r="S441" s="1">
        <v>900</v>
      </c>
      <c r="T441" s="1">
        <f>IF(L441="Wagon",(SQRT(SQRT(S441/27)))*10,IF(S441="","",SQRT(SQRT(S441/27))))</f>
        <v>2.4028114141347543</v>
      </c>
      <c r="U441" s="13">
        <f>IF(I441="","",(H441*SQRT(I441)*T441-(I441*2)+2)*0.985)</f>
        <v>48.679828882296064</v>
      </c>
      <c r="V441" s="13">
        <f>IF(L441="Wagon",5*SQRT(H441),IF(L441="","",SQRT(Q441*J441*SQRT(S441))/(26)))</f>
        <v>23.148926132006402</v>
      </c>
      <c r="W441" s="17">
        <f>8/P441</f>
        <v>0.10666666666666667</v>
      </c>
      <c r="X441" s="27">
        <f>R441/10/J441</f>
        <v>0</v>
      </c>
    </row>
    <row r="442" spans="1:25" x14ac:dyDescent="0.25">
      <c r="A442" s="19">
        <v>4050</v>
      </c>
      <c r="B442" s="1" t="s">
        <v>255</v>
      </c>
      <c r="C442" s="1" t="s">
        <v>1413</v>
      </c>
      <c r="D442" s="1" t="str">
        <f>IF(B442="","zzz",LEFT(B442,2))</f>
        <v>BR</v>
      </c>
      <c r="E442" s="1">
        <v>405</v>
      </c>
      <c r="F442" s="13">
        <v>1941</v>
      </c>
      <c r="G442" s="13">
        <v>1983</v>
      </c>
      <c r="H442" s="1">
        <f>IF(F442="","",SQRT(F442-1828))</f>
        <v>10.63014581273465</v>
      </c>
      <c r="I442" s="1">
        <v>4</v>
      </c>
      <c r="J442" s="1">
        <v>136</v>
      </c>
      <c r="K442" s="1">
        <v>368</v>
      </c>
      <c r="L442" s="1" t="s">
        <v>85</v>
      </c>
      <c r="M442" s="1" t="s">
        <v>86</v>
      </c>
      <c r="N442" s="1">
        <f>IF(L442="Steam",1,IF(L442="Electric",2,IF(L442="Diesel",4,IF(L442="Diesel-Electric",3,""))))</f>
        <v>2</v>
      </c>
      <c r="O442" s="1" t="s">
        <v>842</v>
      </c>
      <c r="P442" s="1">
        <v>75</v>
      </c>
      <c r="Q442" s="1">
        <v>75</v>
      </c>
      <c r="S442" s="1">
        <v>1100</v>
      </c>
      <c r="T442" s="1">
        <f>IF(L442="Wagon",(SQRT(SQRT(S442/27)))*10,IF(S442="","",SQRT(SQRT(S442/27))))</f>
        <v>2.5264297704551879</v>
      </c>
      <c r="U442" s="13">
        <f>IF(I442="","",(H442*SQRT(I442)*T442-(I442*2)+2)*0.985)</f>
        <v>46.996944185777586</v>
      </c>
      <c r="V442" s="13">
        <f>IF(L442="Wagon",5*SQRT(H442),IF(L442="","",SQRT(Q442*J442*SQRT(S442))/(26)))</f>
        <v>22.370459726327372</v>
      </c>
      <c r="W442" s="17">
        <f>8/P442</f>
        <v>0.10666666666666667</v>
      </c>
      <c r="X442" s="27">
        <f>R442/10/J442</f>
        <v>0</v>
      </c>
    </row>
    <row r="443" spans="1:25" x14ac:dyDescent="0.25">
      <c r="A443" s="37">
        <v>4051</v>
      </c>
      <c r="B443" s="38" t="s">
        <v>1072</v>
      </c>
      <c r="C443" s="38" t="s">
        <v>1073</v>
      </c>
      <c r="D443" s="38" t="str">
        <f>IF(B443="","zzz",LEFT(B443,2))</f>
        <v>LM</v>
      </c>
      <c r="E443" s="38" t="s">
        <v>349</v>
      </c>
      <c r="F443" s="44">
        <v>1928</v>
      </c>
      <c r="G443" s="44">
        <v>1962</v>
      </c>
      <c r="H443" s="38">
        <f>IF(F443="","",SQRT(F443-1828))</f>
        <v>10</v>
      </c>
      <c r="I443" s="38">
        <v>2</v>
      </c>
      <c r="J443" s="38">
        <v>98</v>
      </c>
      <c r="K443" s="38">
        <v>0</v>
      </c>
      <c r="L443" s="38" t="s">
        <v>357</v>
      </c>
      <c r="M443" s="38" t="s">
        <v>357</v>
      </c>
      <c r="N443" s="38">
        <f>IF(L443="Steam",1,IF(L443="Electric",2,IF(L443="Diesel",4,IF(L443="Diesel-Electric",3,""))))</f>
        <v>1</v>
      </c>
      <c r="O443" s="38"/>
      <c r="P443" s="38" t="s">
        <v>1134</v>
      </c>
      <c r="Q443" s="38" t="s">
        <v>1134</v>
      </c>
      <c r="R443" s="38">
        <v>79</v>
      </c>
      <c r="S443" s="38"/>
      <c r="T443" s="38" t="str">
        <f>IF(L443="Wagon",(SQRT(SQRT(S443/27)))*10,IF(S443="","",SQRT(SQRT(S443/27))))</f>
        <v/>
      </c>
      <c r="U443" s="44" t="e">
        <f>IF(I443="","",(H443*SQRT(I443)*T443-(I443*2)+2)*0.985)</f>
        <v>#VALUE!</v>
      </c>
      <c r="V443" s="44" t="e">
        <f>IF(L443="Wagon",5*SQRT(H443),IF(L443="","",SQRT(Q443*J443*SQRT(S443))/(26)))</f>
        <v>#VALUE!</v>
      </c>
      <c r="W443" s="39" t="e">
        <f>8/P443</f>
        <v>#VALUE!</v>
      </c>
      <c r="X443" s="40">
        <f>R443/10/J443</f>
        <v>8.0612244897959193E-2</v>
      </c>
    </row>
    <row r="444" spans="1:25" x14ac:dyDescent="0.25">
      <c r="A444" s="19">
        <v>4052</v>
      </c>
      <c r="B444" s="1" t="s">
        <v>1414</v>
      </c>
      <c r="C444" s="1" t="s">
        <v>1415</v>
      </c>
      <c r="D444" s="1" t="str">
        <f>IF(B444="","zzz",LEFT(B444,2))</f>
        <v>SR</v>
      </c>
      <c r="E444" s="1" t="s">
        <v>349</v>
      </c>
      <c r="F444" s="13">
        <v>1915</v>
      </c>
      <c r="G444" s="13">
        <v>1948</v>
      </c>
      <c r="H444" s="1">
        <f>IF(F444="","",SQRT(F444-1828))</f>
        <v>9.3273790530888157</v>
      </c>
      <c r="I444" s="1">
        <v>3</v>
      </c>
      <c r="L444" s="1" t="s">
        <v>85</v>
      </c>
      <c r="M444" s="1" t="s">
        <v>86</v>
      </c>
      <c r="N444" s="1">
        <f>IF(L444="Steam",1,IF(L444="Electric",2,IF(L444="Diesel",4,IF(L444="Diesel-Electric",3,""))))</f>
        <v>2</v>
      </c>
      <c r="P444" s="1" t="s">
        <v>1134</v>
      </c>
      <c r="Q444" s="1" t="s">
        <v>1134</v>
      </c>
      <c r="S444" s="1">
        <v>1100</v>
      </c>
      <c r="T444" s="1">
        <f>IF(L444="Wagon",(SQRT(SQRT(S444/27)))*10,IF(S444="","",SQRT(SQRT(S444/27))))</f>
        <v>2.5264297704551879</v>
      </c>
      <c r="U444" s="13">
        <f>IF(I444="","",(H444*SQRT(I444)*T444-(I444*2)+2)*0.985)</f>
        <v>36.263486231716698</v>
      </c>
      <c r="V444" s="13" t="e">
        <f>IF(L444="Wagon",5*SQRT(H444),IF(L444="","",SQRT(Q444*J444*SQRT(S444))/(26)))</f>
        <v>#VALUE!</v>
      </c>
      <c r="W444" s="17" t="e">
        <f>8/P444</f>
        <v>#VALUE!</v>
      </c>
      <c r="X444" s="27" t="e">
        <f>R444/10/J444</f>
        <v>#DIV/0!</v>
      </c>
    </row>
    <row r="445" spans="1:25" x14ac:dyDescent="0.25">
      <c r="A445" s="19">
        <v>4100</v>
      </c>
      <c r="B445" s="1" t="s">
        <v>59</v>
      </c>
      <c r="C445" s="1" t="s">
        <v>761</v>
      </c>
      <c r="D445" s="1" t="str">
        <f>IF(B445="","zzz",LEFT(B445,2))</f>
        <v>BR</v>
      </c>
      <c r="E445" s="1">
        <v>41</v>
      </c>
      <c r="F445" s="13">
        <v>1958</v>
      </c>
      <c r="G445" s="13">
        <v>1967</v>
      </c>
      <c r="H445" s="1">
        <f>IF(F445="","",SQRT(F445-1828))</f>
        <v>11.401754250991379</v>
      </c>
      <c r="I445" s="1">
        <v>1</v>
      </c>
      <c r="J445" s="1">
        <v>119</v>
      </c>
      <c r="K445" s="1">
        <v>0</v>
      </c>
      <c r="L445" s="1" t="s">
        <v>22</v>
      </c>
      <c r="M445" s="1" t="s">
        <v>22</v>
      </c>
      <c r="N445" s="1">
        <f>IF(L445="Steam",1,IF(L445="Electric",2,IF(L445="Diesel",4,IF(L445="Diesel-Electric",3,""))))</f>
        <v>4</v>
      </c>
      <c r="O445" s="1" t="s">
        <v>23</v>
      </c>
      <c r="P445" s="1">
        <v>90</v>
      </c>
      <c r="Q445" s="1">
        <v>90</v>
      </c>
      <c r="R445" s="1">
        <v>222</v>
      </c>
      <c r="S445" s="1">
        <v>2000</v>
      </c>
      <c r="T445" s="1">
        <f>IF(L445="Wagon",(SQRT(SQRT(S445/27)))*10,IF(S445="","",SQRT(SQRT(S445/27))))</f>
        <v>2.9337057893113112</v>
      </c>
      <c r="U445" s="13">
        <f>IF(I445="","",(H445*SQRT(I445)*T445-(I445*2)+2)*0.985)</f>
        <v>32.947651567621683</v>
      </c>
      <c r="V445" s="13">
        <f>IF(L445="Wagon",5*SQRT(H445),IF(L445="","",SQRT(Q445*J445*SQRT(S445))/(26)))</f>
        <v>26.618212410373278</v>
      </c>
      <c r="W445" s="17">
        <f>8/P445</f>
        <v>8.8888888888888892E-2</v>
      </c>
      <c r="X445" s="27">
        <f>R445/10/J445</f>
        <v>0.1865546218487395</v>
      </c>
    </row>
    <row r="446" spans="1:25" s="41" customFormat="1" x14ac:dyDescent="0.25">
      <c r="A446" s="19">
        <v>4100</v>
      </c>
      <c r="B446" s="1" t="s">
        <v>256</v>
      </c>
      <c r="C446" s="1" t="s">
        <v>1417</v>
      </c>
      <c r="D446" s="1" t="str">
        <f>IF(B446="","zzz",LEFT(B446,2))</f>
        <v>BR</v>
      </c>
      <c r="E446" s="1">
        <v>410</v>
      </c>
      <c r="F446" s="13"/>
      <c r="G446" s="13"/>
      <c r="H446" s="1" t="str">
        <f>IF(F446="","",SQRT(F446-1828))</f>
        <v/>
      </c>
      <c r="I446" s="1"/>
      <c r="J446" s="1"/>
      <c r="K446" s="1"/>
      <c r="L446" s="1" t="s">
        <v>85</v>
      </c>
      <c r="M446" s="1" t="s">
        <v>86</v>
      </c>
      <c r="N446" s="1">
        <f>IF(L446="Steam",1,IF(L446="Electric",2,IF(L446="Diesel",4,IF(L446="Diesel-Electric",3,""))))</f>
        <v>2</v>
      </c>
      <c r="O446" s="1"/>
      <c r="P446" s="1" t="s">
        <v>1134</v>
      </c>
      <c r="Q446" s="1" t="s">
        <v>1134</v>
      </c>
      <c r="R446" s="1"/>
      <c r="S446" s="1"/>
      <c r="T446" s="1" t="str">
        <f>IF(L446="Wagon",(SQRT(SQRT(S446/27)))*10,IF(S446="","",SQRT(SQRT(S446/27))))</f>
        <v/>
      </c>
      <c r="U446" s="13" t="str">
        <f>IF(I446="","",(H446*SQRT(I446)*T446-(I446*2)+2)*0.985)</f>
        <v/>
      </c>
      <c r="V446" s="13" t="e">
        <f>IF(L446="Wagon",5*SQRT(H446),IF(L446="","",SQRT(Q446*J446*SQRT(S446))/(26)))</f>
        <v>#VALUE!</v>
      </c>
      <c r="W446" s="17" t="e">
        <f>8/P446</f>
        <v>#VALUE!</v>
      </c>
      <c r="X446" s="27" t="e">
        <f>R446/10/J446</f>
        <v>#DIV/0!</v>
      </c>
      <c r="Y446" s="12"/>
    </row>
    <row r="447" spans="1:25" x14ac:dyDescent="0.25">
      <c r="A447" s="19">
        <v>4110</v>
      </c>
      <c r="B447" s="1" t="s">
        <v>257</v>
      </c>
      <c r="C447" s="1" t="s">
        <v>1416</v>
      </c>
      <c r="D447" s="1" t="str">
        <f>IF(B447="","zzz",LEFT(B447,2))</f>
        <v>BR</v>
      </c>
      <c r="E447" s="1">
        <v>411</v>
      </c>
      <c r="F447" s="13">
        <v>1956</v>
      </c>
      <c r="G447" s="13">
        <v>2005</v>
      </c>
      <c r="H447" s="1">
        <f>IF(F447="","",SQRT(F447-1828))</f>
        <v>11.313708498984761</v>
      </c>
      <c r="I447" s="1">
        <v>4</v>
      </c>
      <c r="J447" s="1">
        <v>142</v>
      </c>
      <c r="K447" s="1">
        <v>224</v>
      </c>
      <c r="L447" s="1" t="s">
        <v>85</v>
      </c>
      <c r="M447" s="1" t="s">
        <v>86</v>
      </c>
      <c r="N447" s="1">
        <f>IF(L447="Steam",1,IF(L447="Electric",2,IF(L447="Diesel",4,IF(L447="Diesel-Electric",3,""))))</f>
        <v>2</v>
      </c>
      <c r="P447" s="1">
        <v>90</v>
      </c>
      <c r="Q447" s="1">
        <v>90</v>
      </c>
      <c r="R447" s="1">
        <v>110</v>
      </c>
      <c r="S447" s="1">
        <v>1000</v>
      </c>
      <c r="T447" s="1">
        <f>IF(L447="Wagon",(SQRT(SQRT(S447/27)))*10,IF(S447="","",SQRT(SQRT(S447/27))))</f>
        <v>2.4669426816409508</v>
      </c>
      <c r="U447" s="13">
        <f>IF(I447="","",(H447*SQRT(I447)*T447-(I447*2)+2)*0.985)</f>
        <v>49.073232656065287</v>
      </c>
      <c r="V447" s="13">
        <f>IF(L447="Wagon",5*SQRT(H447),IF(L447="","",SQRT(Q447*J447*SQRT(S447))/(26)))</f>
        <v>24.450744019170546</v>
      </c>
      <c r="W447" s="17">
        <f>8/P447</f>
        <v>8.8888888888888892E-2</v>
      </c>
      <c r="X447" s="27">
        <f>R447/10/J447</f>
        <v>7.746478873239436E-2</v>
      </c>
    </row>
    <row r="448" spans="1:25" x14ac:dyDescent="0.25">
      <c r="A448" s="19">
        <v>4111</v>
      </c>
      <c r="B448" s="1" t="s">
        <v>258</v>
      </c>
      <c r="C448" s="1" t="s">
        <v>819</v>
      </c>
      <c r="D448" s="1" t="str">
        <f>IF(B448="","zzz",LEFT(B448,2))</f>
        <v>BR</v>
      </c>
      <c r="E448" s="1" t="s">
        <v>259</v>
      </c>
      <c r="F448" s="13">
        <v>1993</v>
      </c>
      <c r="G448" s="13">
        <v>2005</v>
      </c>
      <c r="H448" s="1">
        <f>IF(F448="","",SQRT(F448-1828))</f>
        <v>12.845232578665129</v>
      </c>
      <c r="I448" s="1">
        <v>3</v>
      </c>
      <c r="J448" s="1">
        <v>124</v>
      </c>
      <c r="K448" s="1">
        <v>158</v>
      </c>
      <c r="L448" s="1" t="s">
        <v>85</v>
      </c>
      <c r="M448" s="1" t="s">
        <v>86</v>
      </c>
      <c r="N448" s="1">
        <f>IF(L448="Steam",1,IF(L448="Electric",2,IF(L448="Diesel",4,IF(L448="Diesel-Electric",3,""))))</f>
        <v>2</v>
      </c>
      <c r="P448" s="1">
        <v>90</v>
      </c>
      <c r="Q448" s="1">
        <v>90</v>
      </c>
      <c r="R448" s="1">
        <v>110</v>
      </c>
      <c r="S448" s="1">
        <v>1000</v>
      </c>
      <c r="T448" s="1">
        <f>IF(L448="Wagon",(SQRT(SQRT(S448/27)))*10,IF(S448="","",SQRT(SQRT(S448/27))))</f>
        <v>2.4669426816409508</v>
      </c>
      <c r="U448" s="13">
        <f>IF(I448="","",(H448*SQRT(I448)*T448-(I448*2)+2)*0.985)</f>
        <v>50.12271960376183</v>
      </c>
      <c r="V448" s="13">
        <f>IF(L448="Wagon",5*SQRT(H448),IF(L448="","",SQRT(Q448*J448*SQRT(S448))/(26)))</f>
        <v>22.848555522390253</v>
      </c>
      <c r="W448" s="17">
        <f>8/P448</f>
        <v>8.8888888888888892E-2</v>
      </c>
      <c r="X448" s="27">
        <f>R448/10/J448</f>
        <v>8.8709677419354843E-2</v>
      </c>
    </row>
    <row r="449" spans="1:25" s="41" customFormat="1" x14ac:dyDescent="0.25">
      <c r="A449" s="19">
        <v>4120</v>
      </c>
      <c r="B449" s="1" t="s">
        <v>260</v>
      </c>
      <c r="C449" s="1"/>
      <c r="D449" s="1" t="str">
        <f>IF(B449="","zzz",LEFT(B449,2))</f>
        <v>BR</v>
      </c>
      <c r="E449" s="1">
        <v>412</v>
      </c>
      <c r="F449" s="13">
        <v>1957</v>
      </c>
      <c r="G449" s="13">
        <v>2005</v>
      </c>
      <c r="H449" s="1">
        <f>IF(F449="","",SQRT(F449-1828))</f>
        <v>11.357816691600547</v>
      </c>
      <c r="I449" s="1">
        <v>4</v>
      </c>
      <c r="J449" s="1">
        <v>160</v>
      </c>
      <c r="K449" s="1">
        <v>191</v>
      </c>
      <c r="L449" s="1" t="s">
        <v>85</v>
      </c>
      <c r="M449" s="1" t="s">
        <v>86</v>
      </c>
      <c r="N449" s="1">
        <f>IF(L449="Steam",1,IF(L449="Electric",2,IF(L449="Diesel",4,IF(L449="Diesel-Electric",3,""))))</f>
        <v>2</v>
      </c>
      <c r="O449" s="1"/>
      <c r="P449" s="1">
        <v>90</v>
      </c>
      <c r="Q449" s="1">
        <v>90</v>
      </c>
      <c r="R449" s="1">
        <v>110</v>
      </c>
      <c r="S449" s="1">
        <v>1000</v>
      </c>
      <c r="T449" s="1">
        <f>IF(L449="Wagon",(SQRT(SQRT(S449/27)))*10,IF(S449="","",SQRT(SQRT(S449/27))))</f>
        <v>2.4669426816409508</v>
      </c>
      <c r="U449" s="13">
        <f>IF(I449="","",(H449*SQRT(I449)*T449-(I449*2)+2)*0.985)</f>
        <v>49.287593050523903</v>
      </c>
      <c r="V449" s="13">
        <f>IF(L449="Wagon",5*SQRT(H449),IF(L449="","",SQRT(Q449*J449*SQRT(S449))/(26)))</f>
        <v>25.95421500878534</v>
      </c>
      <c r="W449" s="17">
        <f>8/P449</f>
        <v>8.8888888888888892E-2</v>
      </c>
      <c r="X449" s="27">
        <f>R449/10/J449</f>
        <v>6.8750000000000006E-2</v>
      </c>
      <c r="Y449" s="12"/>
    </row>
    <row r="450" spans="1:25" x14ac:dyDescent="0.25">
      <c r="A450" s="19">
        <v>4130</v>
      </c>
      <c r="B450" s="1" t="s">
        <v>261</v>
      </c>
      <c r="C450" s="1" t="s">
        <v>1421</v>
      </c>
      <c r="D450" s="1" t="str">
        <f>IF(B450="","zzz",LEFT(B450,2))</f>
        <v>BR</v>
      </c>
      <c r="E450" s="1">
        <v>413</v>
      </c>
      <c r="F450" s="13">
        <v>1957</v>
      </c>
      <c r="G450" s="13">
        <v>1995</v>
      </c>
      <c r="H450" s="1">
        <f>IF(F450="","",SQRT(F450-1828))</f>
        <v>11.357816691600547</v>
      </c>
      <c r="I450" s="1">
        <v>4</v>
      </c>
      <c r="J450" s="1">
        <v>144</v>
      </c>
      <c r="K450" s="1">
        <v>306</v>
      </c>
      <c r="L450" s="1" t="s">
        <v>85</v>
      </c>
      <c r="M450" s="1" t="s">
        <v>86</v>
      </c>
      <c r="N450" s="1">
        <f>IF(L450="Steam",1,IF(L450="Electric",2,IF(L450="Diesel",4,IF(L450="Diesel-Electric",3,""))))</f>
        <v>2</v>
      </c>
      <c r="P450" s="1">
        <v>90</v>
      </c>
      <c r="Q450" s="1">
        <v>90</v>
      </c>
      <c r="R450" s="1">
        <v>55</v>
      </c>
      <c r="S450" s="1">
        <v>500</v>
      </c>
      <c r="T450" s="1">
        <f>IF(L450="Wagon",(SQRT(SQRT(S450/27)))*10,IF(S450="","",SQRT(SQRT(S450/27))))</f>
        <v>2.074443257628261</v>
      </c>
      <c r="U450" s="13">
        <f>IF(I450="","",(H450*SQRT(I450)*T450-(I450*2)+2)*0.985)</f>
        <v>40.505458126818894</v>
      </c>
      <c r="V450" s="13">
        <f>IF(L450="Wagon",5*SQRT(H450),IF(L450="","",SQRT(Q450*J450*SQRT(S450))/(26)))</f>
        <v>20.704829278447672</v>
      </c>
      <c r="W450" s="17">
        <f>8/P450</f>
        <v>8.8888888888888892E-2</v>
      </c>
      <c r="X450" s="27">
        <f>R450/10/J450</f>
        <v>3.8194444444444448E-2</v>
      </c>
    </row>
    <row r="451" spans="1:25" x14ac:dyDescent="0.25">
      <c r="A451" s="37">
        <v>4140</v>
      </c>
      <c r="B451" s="38" t="s">
        <v>262</v>
      </c>
      <c r="C451" s="38" t="s">
        <v>1420</v>
      </c>
      <c r="D451" s="38" t="str">
        <f>IF(B451="","zzz",LEFT(B451,2))</f>
        <v>BR</v>
      </c>
      <c r="E451" s="38">
        <v>414</v>
      </c>
      <c r="F451" s="44">
        <v>1957</v>
      </c>
      <c r="G451" s="44">
        <v>1995</v>
      </c>
      <c r="H451" s="38">
        <f>IF(F451="","",SQRT(F451-1828))</f>
        <v>11.357816691600547</v>
      </c>
      <c r="I451" s="38">
        <v>2</v>
      </c>
      <c r="J451" s="38">
        <v>72</v>
      </c>
      <c r="K451" s="38">
        <v>140</v>
      </c>
      <c r="L451" s="38" t="s">
        <v>85</v>
      </c>
      <c r="M451" s="38" t="s">
        <v>86</v>
      </c>
      <c r="N451" s="38">
        <f>IF(L451="Steam",1,IF(L451="Electric",2,IF(L451="Diesel",4,IF(L451="Diesel-Electric",3,""))))</f>
        <v>2</v>
      </c>
      <c r="O451" s="38"/>
      <c r="P451" s="38">
        <v>90</v>
      </c>
      <c r="Q451" s="38">
        <v>90</v>
      </c>
      <c r="R451" s="38">
        <v>55</v>
      </c>
      <c r="S451" s="38">
        <v>500</v>
      </c>
      <c r="T451" s="38">
        <f>IF(L451="Wagon",(SQRT(SQRT(S451/27)))*10,IF(S451="","",SQRT(SQRT(S451/27))))</f>
        <v>2.074443257628261</v>
      </c>
      <c r="U451" s="44">
        <f>IF(I451="","",(H451*SQRT(I451)*T451-(I451*2)+2)*0.985)</f>
        <v>30.850685193353886</v>
      </c>
      <c r="V451" s="44">
        <f>IF(L451="Wagon",5*SQRT(H451),IF(L451="","",SQRT(Q451*J451*SQRT(S451))/(26)))</f>
        <v>14.64052518610012</v>
      </c>
      <c r="W451" s="39">
        <f>8/P451</f>
        <v>8.8888888888888892E-2</v>
      </c>
      <c r="X451" s="40">
        <f>R451/10/J451</f>
        <v>7.6388888888888895E-2</v>
      </c>
    </row>
    <row r="452" spans="1:25" x14ac:dyDescent="0.25">
      <c r="A452" s="19">
        <v>4150</v>
      </c>
      <c r="B452" s="1" t="s">
        <v>263</v>
      </c>
      <c r="D452" s="1" t="str">
        <f>IF(B452="","zzz",LEFT(B452,2))</f>
        <v>BR</v>
      </c>
      <c r="E452" s="1" t="s">
        <v>264</v>
      </c>
      <c r="F452" s="13">
        <v>1953</v>
      </c>
      <c r="G452" s="13">
        <v>1995</v>
      </c>
      <c r="H452" s="1">
        <f>IF(F452="","",SQRT(F452-1828))</f>
        <v>11.180339887498949</v>
      </c>
      <c r="I452" s="1">
        <v>4</v>
      </c>
      <c r="J452" s="1">
        <v>135</v>
      </c>
      <c r="K452" s="1">
        <v>386</v>
      </c>
      <c r="L452" s="1" t="s">
        <v>85</v>
      </c>
      <c r="M452" s="1" t="s">
        <v>86</v>
      </c>
      <c r="N452" s="1">
        <f>IF(L452="Steam",1,IF(L452="Electric",2,IF(L452="Diesel",4,IF(L452="Diesel-Electric",3,""))))</f>
        <v>2</v>
      </c>
      <c r="P452" s="1">
        <v>75</v>
      </c>
      <c r="Q452" s="1">
        <v>75</v>
      </c>
      <c r="R452" s="1">
        <v>110</v>
      </c>
      <c r="S452" s="1">
        <v>1000</v>
      </c>
      <c r="T452" s="1">
        <f>IF(L452="Wagon",(SQRT(SQRT(S452/27)))*10,IF(S452="","",SQRT(SQRT(S452/27))))</f>
        <v>2.4669426816409508</v>
      </c>
      <c r="U452" s="13">
        <f>IF(I452="","",(H452*SQRT(I452)*T452-(I452*2)+2)*0.985)</f>
        <v>48.425077597536166</v>
      </c>
      <c r="V452" s="13">
        <f>IF(L452="Wagon",5*SQRT(H452),IF(L452="","",SQRT(Q452*J452*SQRT(S452))/(26)))</f>
        <v>21.763270898358499</v>
      </c>
      <c r="W452" s="17">
        <f>8/P452</f>
        <v>0.10666666666666667</v>
      </c>
      <c r="X452" s="27">
        <f>R452/10/J452</f>
        <v>8.1481481481481488E-2</v>
      </c>
    </row>
    <row r="453" spans="1:25" x14ac:dyDescent="0.25">
      <c r="A453" s="19">
        <v>4151</v>
      </c>
      <c r="B453" s="1" t="s">
        <v>265</v>
      </c>
      <c r="D453" s="1" t="str">
        <f>IF(B453="","zzz",LEFT(B453,2))</f>
        <v>BR</v>
      </c>
      <c r="E453" s="1" t="s">
        <v>266</v>
      </c>
      <c r="F453" s="13">
        <v>1956</v>
      </c>
      <c r="G453" s="13">
        <v>1995</v>
      </c>
      <c r="H453" s="1">
        <f>IF(F453="","",SQRT(F453-1828))</f>
        <v>11.313708498984761</v>
      </c>
      <c r="I453" s="1">
        <v>4</v>
      </c>
      <c r="J453" s="1">
        <v>138</v>
      </c>
      <c r="K453" s="1">
        <v>392</v>
      </c>
      <c r="L453" s="1" t="s">
        <v>85</v>
      </c>
      <c r="M453" s="1" t="s">
        <v>86</v>
      </c>
      <c r="N453" s="1">
        <f>IF(L453="Steam",1,IF(L453="Electric",2,IF(L453="Diesel",4,IF(L453="Diesel-Electric",3,""))))</f>
        <v>2</v>
      </c>
      <c r="P453" s="1">
        <v>75</v>
      </c>
      <c r="Q453" s="1">
        <v>75</v>
      </c>
      <c r="R453" s="1">
        <v>110</v>
      </c>
      <c r="S453" s="1">
        <v>1000</v>
      </c>
      <c r="T453" s="1">
        <f>IF(L451="Wagon",(SQRT(SQRT(S453/27)))*10,IF(S453="","",SQRT(SQRT(S453/27))))</f>
        <v>2.4669426816409508</v>
      </c>
      <c r="U453" s="13">
        <f>IF(I453="","",(H453*SQRT(I453)*T453-(I453*2)+2)*0.985)</f>
        <v>49.073232656065287</v>
      </c>
      <c r="V453" s="13">
        <f>IF(L453="Wagon",5*SQRT(H453),IF(L453="","",SQRT(Q453*J453*SQRT(S453))/(26)))</f>
        <v>22.003756330320584</v>
      </c>
      <c r="W453" s="17">
        <f>8/P453</f>
        <v>0.10666666666666667</v>
      </c>
      <c r="X453" s="27">
        <f>R453/10/J453</f>
        <v>7.9710144927536225E-2</v>
      </c>
    </row>
    <row r="454" spans="1:25" x14ac:dyDescent="0.25">
      <c r="A454" s="19">
        <v>4160</v>
      </c>
      <c r="B454" s="1" t="s">
        <v>267</v>
      </c>
      <c r="C454" s="1" t="s">
        <v>1483</v>
      </c>
      <c r="D454" s="1" t="str">
        <f>IF(B454="","zzz",LEFT(B454,2))</f>
        <v>BR</v>
      </c>
      <c r="E454" s="1">
        <v>416</v>
      </c>
      <c r="F454" s="13">
        <v>1953</v>
      </c>
      <c r="G454" s="13">
        <v>1995</v>
      </c>
      <c r="H454" s="1">
        <f>IF(F454="","",SQRT(F454-1828))</f>
        <v>11.180339887498949</v>
      </c>
      <c r="I454" s="1">
        <v>2</v>
      </c>
      <c r="J454" s="1">
        <v>70</v>
      </c>
      <c r="K454" s="1">
        <v>178</v>
      </c>
      <c r="L454" s="1" t="s">
        <v>85</v>
      </c>
      <c r="M454" s="1" t="s">
        <v>86</v>
      </c>
      <c r="N454" s="1">
        <f>IF(L454="Steam",1,IF(L454="Electric",2,IF(L454="Diesel",4,IF(L454="Diesel-Electric",3,""))))</f>
        <v>2</v>
      </c>
      <c r="P454" s="1">
        <v>75</v>
      </c>
      <c r="Q454" s="1">
        <v>75</v>
      </c>
      <c r="R454" s="1">
        <v>55</v>
      </c>
      <c r="S454" s="1">
        <v>500</v>
      </c>
      <c r="T454" s="1">
        <f>IF(L454="Wagon",(SQRT(SQRT(S454/27)))*10,IF(S454="","",SQRT(SQRT(S454/27))))</f>
        <v>2.074443257628261</v>
      </c>
      <c r="U454" s="13">
        <f>IF(I454="","",(H454*SQRT(I454)*T454-(I454*2)+2)*0.985)</f>
        <v>30.337830436607479</v>
      </c>
      <c r="V454" s="13">
        <f>IF(L454="Wagon",5*SQRT(H454),IF(L454="","",SQRT(Q454*J454*SQRT(S454))/(26)))</f>
        <v>13.177978808281161</v>
      </c>
      <c r="W454" s="17">
        <f>8/P454</f>
        <v>0.10666666666666667</v>
      </c>
      <c r="X454" s="27">
        <f>R454/10/J454</f>
        <v>7.857142857142857E-2</v>
      </c>
    </row>
    <row r="455" spans="1:25" s="8" customFormat="1" x14ac:dyDescent="0.25">
      <c r="A455" s="19">
        <v>4180</v>
      </c>
      <c r="B455" s="1" t="s">
        <v>268</v>
      </c>
      <c r="C455" s="1" t="s">
        <v>1484</v>
      </c>
      <c r="D455" s="1" t="str">
        <f>IF(B455="","zzz",LEFT(B455,2))</f>
        <v>BR</v>
      </c>
      <c r="E455" s="1">
        <v>418</v>
      </c>
      <c r="F455" s="13">
        <v>1974</v>
      </c>
      <c r="G455" s="13">
        <v>1995</v>
      </c>
      <c r="H455" s="1">
        <f>IF(F455="","",SQRT(F455-1828))</f>
        <v>12.083045973594572</v>
      </c>
      <c r="I455" s="1">
        <v>2</v>
      </c>
      <c r="J455" s="1">
        <v>70</v>
      </c>
      <c r="K455" s="1">
        <v>153</v>
      </c>
      <c r="L455" s="1" t="s">
        <v>85</v>
      </c>
      <c r="M455" s="1" t="s">
        <v>86</v>
      </c>
      <c r="N455" s="1">
        <f>IF(L455="Steam",1,IF(L455="Electric",2,IF(L455="Diesel",4,IF(L455="Diesel-Electric",3,""))))</f>
        <v>2</v>
      </c>
      <c r="O455" s="1"/>
      <c r="P455" s="1">
        <v>90</v>
      </c>
      <c r="Q455" s="1">
        <v>90</v>
      </c>
      <c r="R455" s="1">
        <v>55</v>
      </c>
      <c r="S455" s="1">
        <v>500</v>
      </c>
      <c r="T455" s="1">
        <f>IF(L455="Wagon",(SQRT(SQRT(S455/27)))*10,IF(S455="","",SQRT(SQRT(S455/27))))</f>
        <v>2.074443257628261</v>
      </c>
      <c r="U455" s="13">
        <f>IF(I455="","",(H455*SQRT(I455)*T455-(I455*2)+2)*0.985)</f>
        <v>32.946380396370387</v>
      </c>
      <c r="V455" s="13">
        <f>IF(L455="Wagon",5*SQRT(H455),IF(L455="","",SQRT(Q455*J455*SQRT(S455))/(26)))</f>
        <v>14.435752511241276</v>
      </c>
      <c r="W455" s="17">
        <f>8/P455</f>
        <v>8.8888888888888892E-2</v>
      </c>
      <c r="X455" s="27">
        <f>R455/10/J455</f>
        <v>7.857142857142857E-2</v>
      </c>
      <c r="Y455" s="12"/>
    </row>
    <row r="456" spans="1:25" x14ac:dyDescent="0.25">
      <c r="A456" s="19">
        <v>4190</v>
      </c>
      <c r="B456" s="1" t="s">
        <v>269</v>
      </c>
      <c r="C456" s="1" t="s">
        <v>1485</v>
      </c>
      <c r="D456" s="1" t="str">
        <f>IF(B456="","zzz",LEFT(B456,2))</f>
        <v>BR</v>
      </c>
      <c r="E456" s="1">
        <v>419</v>
      </c>
      <c r="F456" s="13">
        <v>1959</v>
      </c>
      <c r="G456" s="13">
        <v>2004</v>
      </c>
      <c r="H456" s="1">
        <f>IF(F456="","",SQRT(F456-1828))</f>
        <v>11.445523142259598</v>
      </c>
      <c r="I456" s="1">
        <v>1</v>
      </c>
      <c r="J456" s="1">
        <v>46</v>
      </c>
      <c r="L456" s="1" t="s">
        <v>85</v>
      </c>
      <c r="M456" s="1" t="s">
        <v>86</v>
      </c>
      <c r="N456" s="1">
        <f>IF(L456="Steam",1,IF(L456="Electric",2,IF(L456="Diesel",4,IF(L456="Diesel-Electric",3,""))))</f>
        <v>2</v>
      </c>
      <c r="O456" s="1" t="s">
        <v>1402</v>
      </c>
      <c r="P456" s="1">
        <v>90</v>
      </c>
      <c r="Q456" s="1">
        <v>90</v>
      </c>
      <c r="S456" s="1">
        <v>500</v>
      </c>
      <c r="T456" s="1">
        <f>IF(L456="Wagon",(SQRT(SQRT(S456/27)))*10,IF(S456="","",SQRT(SQRT(S456/27))))</f>
        <v>2.074443257628261</v>
      </c>
      <c r="U456" s="13">
        <f>IF(I456="","",(H456*SQRT(I456)*T456-(I456*2)+2)*0.985)</f>
        <v>23.386941987801318</v>
      </c>
      <c r="V456" s="13">
        <f>IF(L456="Wagon",5*SQRT(H456),IF(L456="","",SQRT(Q456*J456*SQRT(S456))/(26)))</f>
        <v>11.702248700892129</v>
      </c>
      <c r="W456" s="17">
        <f>8/P456</f>
        <v>8.8888888888888892E-2</v>
      </c>
      <c r="X456" s="27">
        <f>R456/10/J456</f>
        <v>0</v>
      </c>
    </row>
    <row r="457" spans="1:25" s="41" customFormat="1" x14ac:dyDescent="0.25">
      <c r="A457" s="19">
        <v>4200</v>
      </c>
      <c r="B457" s="1" t="s">
        <v>60</v>
      </c>
      <c r="C457" s="1" t="s">
        <v>762</v>
      </c>
      <c r="D457" s="1" t="str">
        <f>IF(B457="","zzz",LEFT(B457,2))</f>
        <v>BR</v>
      </c>
      <c r="E457" s="1">
        <v>42</v>
      </c>
      <c r="F457" s="13">
        <v>1958</v>
      </c>
      <c r="G457" s="13">
        <v>1972</v>
      </c>
      <c r="H457" s="1">
        <f>IF(F457="","",SQRT(F457-1828))</f>
        <v>11.401754250991379</v>
      </c>
      <c r="I457" s="1">
        <v>1</v>
      </c>
      <c r="J457" s="1">
        <v>79</v>
      </c>
      <c r="K457" s="1">
        <v>0</v>
      </c>
      <c r="L457" s="1" t="s">
        <v>22</v>
      </c>
      <c r="M457" s="1" t="s">
        <v>22</v>
      </c>
      <c r="N457" s="1">
        <f>IF(L457="Steam",1,IF(L457="Electric",2,IF(L457="Diesel",4,IF(L457="Diesel-Electric",3,""))))</f>
        <v>4</v>
      </c>
      <c r="O457" s="1" t="s">
        <v>23</v>
      </c>
      <c r="P457" s="1">
        <v>90</v>
      </c>
      <c r="Q457" s="1">
        <v>90</v>
      </c>
      <c r="R457" s="1">
        <v>214</v>
      </c>
      <c r="S457" s="1">
        <v>2200</v>
      </c>
      <c r="T457" s="1">
        <f>IF(L457="Wagon",(SQRT(SQRT(S457/27)))*10,IF(S457="","",SQRT(SQRT(S457/27))))</f>
        <v>3.004448258580001</v>
      </c>
      <c r="U457" s="13">
        <f>IF(I457="","",(H457*SQRT(I457)*T457-(I457*2)+2)*0.985)</f>
        <v>33.742140993585949</v>
      </c>
      <c r="V457" s="13">
        <f>IF(L457="Wagon",5*SQRT(H457),IF(L457="","",SQRT(Q457*J457*SQRT(S457))/(26)))</f>
        <v>22.210949393568871</v>
      </c>
      <c r="W457" s="17">
        <f>8/P457</f>
        <v>8.8888888888888892E-2</v>
      </c>
      <c r="X457" s="27">
        <f>R457/10/J457</f>
        <v>0.27088607594936709</v>
      </c>
      <c r="Y457" s="12"/>
    </row>
    <row r="458" spans="1:25" x14ac:dyDescent="0.25">
      <c r="A458" s="19">
        <v>4201</v>
      </c>
      <c r="B458" s="1" t="s">
        <v>677</v>
      </c>
      <c r="C458" s="1" t="s">
        <v>678</v>
      </c>
      <c r="D458" s="1" t="str">
        <f>IF(B458="","zzz",LEFT(B458,2))</f>
        <v>LM</v>
      </c>
      <c r="E458" s="1" t="s">
        <v>349</v>
      </c>
      <c r="F458" s="13">
        <v>1926</v>
      </c>
      <c r="G458" s="13">
        <v>1967</v>
      </c>
      <c r="H458" s="1">
        <f>IF(F458="","",SQRT(F458-1828))</f>
        <v>9.8994949366116654</v>
      </c>
      <c r="I458" s="1">
        <v>2</v>
      </c>
      <c r="K458" s="1">
        <v>0</v>
      </c>
      <c r="L458" s="1" t="s">
        <v>357</v>
      </c>
      <c r="M458" s="1" t="s">
        <v>357</v>
      </c>
      <c r="N458" s="1">
        <f>IF(L458="Steam",1,IF(L458="Electric",2,IF(L458="Diesel",4,IF(L458="Diesel-Electric",3,""))))</f>
        <v>1</v>
      </c>
      <c r="P458" s="1" t="s">
        <v>1134</v>
      </c>
      <c r="Q458" s="1" t="s">
        <v>1134</v>
      </c>
      <c r="U458" s="13"/>
      <c r="V458" s="13"/>
      <c r="W458" s="17" t="e">
        <f>8/P458</f>
        <v>#VALUE!</v>
      </c>
      <c r="X458" s="27" t="e">
        <f>R458/10/J458</f>
        <v>#DIV/0!</v>
      </c>
    </row>
    <row r="459" spans="1:25" x14ac:dyDescent="0.25">
      <c r="A459" s="19">
        <v>4210</v>
      </c>
      <c r="B459" s="1" t="s">
        <v>270</v>
      </c>
      <c r="C459" s="1" t="s">
        <v>271</v>
      </c>
      <c r="D459" s="1" t="str">
        <f>IF(B459="","zzz",LEFT(B459,2))</f>
        <v>BR</v>
      </c>
      <c r="E459" s="1">
        <v>421</v>
      </c>
      <c r="F459" s="13">
        <v>1964</v>
      </c>
      <c r="G459" s="13">
        <v>2005</v>
      </c>
      <c r="H459" s="1">
        <f>IF(F459="","",SQRT(F459-1828))</f>
        <v>11.661903789690601</v>
      </c>
      <c r="I459" s="1">
        <v>4</v>
      </c>
      <c r="J459" s="1">
        <v>158</v>
      </c>
      <c r="K459" s="1">
        <v>234</v>
      </c>
      <c r="L459" s="1" t="s">
        <v>85</v>
      </c>
      <c r="M459" s="1" t="s">
        <v>86</v>
      </c>
      <c r="N459" s="1">
        <f>IF(L459="Steam",1,IF(L459="Electric",2,IF(L459="Diesel",4,IF(L459="Diesel-Electric",3,""))))</f>
        <v>2</v>
      </c>
      <c r="P459" s="1">
        <v>90</v>
      </c>
      <c r="Q459" s="1">
        <v>90</v>
      </c>
      <c r="R459" s="1">
        <v>110</v>
      </c>
      <c r="S459" s="1">
        <v>1000</v>
      </c>
      <c r="T459" s="1">
        <f>IF(L459="Wagon",(SQRT(SQRT(S459/27)))*10,IF(S459="","",SQRT(SQRT(S459/27))))</f>
        <v>2.4669426816409508</v>
      </c>
      <c r="U459" s="13">
        <f>IF(I459="","",(H459*SQRT(I459)*T459-(I459*2)+2)*0.985)</f>
        <v>50.765418969716855</v>
      </c>
      <c r="V459" s="13">
        <f>IF(L459="Wagon",5*SQRT(H459),IF(L459="","",SQRT(Q459*J459*SQRT(S459))/(26)))</f>
        <v>25.79149105350891</v>
      </c>
      <c r="W459" s="17">
        <f>8/P459</f>
        <v>8.8888888888888892E-2</v>
      </c>
      <c r="X459" s="27">
        <f>R459/10/J459</f>
        <v>6.9620253164556958E-2</v>
      </c>
    </row>
    <row r="460" spans="1:25" x14ac:dyDescent="0.25">
      <c r="A460" s="19">
        <v>4211</v>
      </c>
      <c r="B460" s="1" t="s">
        <v>272</v>
      </c>
      <c r="C460" s="1" t="s">
        <v>273</v>
      </c>
      <c r="D460" s="1" t="str">
        <f>IF(B460="","zzz",LEFT(B460,2))</f>
        <v>BR</v>
      </c>
      <c r="E460" s="1" t="s">
        <v>274</v>
      </c>
      <c r="F460" s="13">
        <v>1970</v>
      </c>
      <c r="G460" s="13">
        <v>2005</v>
      </c>
      <c r="H460" s="1">
        <f>IF(F460="","",SQRT(F460-1828))</f>
        <v>11.916375287812984</v>
      </c>
      <c r="I460" s="1">
        <v>4</v>
      </c>
      <c r="J460" s="1">
        <v>158</v>
      </c>
      <c r="K460" s="1">
        <v>234</v>
      </c>
      <c r="L460" s="1" t="s">
        <v>85</v>
      </c>
      <c r="M460" s="1" t="s">
        <v>86</v>
      </c>
      <c r="N460" s="1">
        <f>IF(L460="Steam",1,IF(L460="Electric",2,IF(L460="Diesel",4,IF(L460="Diesel-Electric",3,""))))</f>
        <v>2</v>
      </c>
      <c r="P460" s="1">
        <v>90</v>
      </c>
      <c r="Q460" s="1">
        <v>90</v>
      </c>
      <c r="R460" s="1">
        <v>140</v>
      </c>
      <c r="S460" s="1">
        <v>1000</v>
      </c>
      <c r="T460" s="1">
        <f>IF(L460="Wagon",(SQRT(SQRT(S460/27)))*10,IF(S460="","",SQRT(SQRT(S460/27))))</f>
        <v>2.4669426816409508</v>
      </c>
      <c r="U460" s="13">
        <f>IF(I460="","",(H460*SQRT(I460)*T460-(I460*2)+2)*0.985)</f>
        <v>52.002119171675915</v>
      </c>
      <c r="V460" s="13">
        <f>IF(L460="Wagon",5*SQRT(H460),IF(L460="","",SQRT(Q460*J460*SQRT(S460))/(26)))</f>
        <v>25.79149105350891</v>
      </c>
      <c r="W460" s="17">
        <f>8/P460</f>
        <v>8.8888888888888892E-2</v>
      </c>
      <c r="X460" s="27">
        <f>R460/10/J460</f>
        <v>8.8607594936708861E-2</v>
      </c>
    </row>
    <row r="461" spans="1:25" x14ac:dyDescent="0.25">
      <c r="A461" s="19">
        <v>4212</v>
      </c>
      <c r="B461" s="1" t="s">
        <v>275</v>
      </c>
      <c r="C461" s="1" t="s">
        <v>276</v>
      </c>
      <c r="D461" s="1" t="str">
        <f>IF(B461="","zzz",LEFT(B461,2))</f>
        <v>BR</v>
      </c>
      <c r="E461" s="1" t="s">
        <v>277</v>
      </c>
      <c r="F461" s="13">
        <v>1997</v>
      </c>
      <c r="G461" s="13">
        <v>2005</v>
      </c>
      <c r="H461" s="1">
        <f>IF(F461="","",SQRT(F461-1828))</f>
        <v>13</v>
      </c>
      <c r="I461" s="1">
        <v>2</v>
      </c>
      <c r="J461" s="1">
        <v>126</v>
      </c>
      <c r="K461" s="1">
        <v>226</v>
      </c>
      <c r="L461" s="1" t="s">
        <v>85</v>
      </c>
      <c r="M461" s="1" t="s">
        <v>86</v>
      </c>
      <c r="N461" s="1">
        <f>IF(L461="Steam",1,IF(L461="Electric",2,IF(L461="Diesel",4,IF(L461="Diesel-Electric",3,""))))</f>
        <v>2</v>
      </c>
      <c r="P461" s="1">
        <v>90</v>
      </c>
      <c r="Q461" s="1">
        <v>90</v>
      </c>
      <c r="R461" s="1">
        <v>110</v>
      </c>
      <c r="S461" s="1">
        <v>1000</v>
      </c>
      <c r="T461" s="1">
        <f>IF(L461="Wagon",(SQRT(SQRT(S461/27)))*10,IF(S461="","",SQRT(SQRT(S461/27))))</f>
        <v>2.4669426816409508</v>
      </c>
      <c r="U461" s="13">
        <f>IF(I461="","",(H461*SQRT(I461)*T461-(I461*2)+2)*0.985)</f>
        <v>42.703876533053041</v>
      </c>
      <c r="V461" s="13">
        <f>IF(L461="Wagon",5*SQRT(H461),IF(L461="","",SQRT(Q461*J461*SQRT(S461))/(26)))</f>
        <v>23.032081004954339</v>
      </c>
      <c r="W461" s="17">
        <f>8/P461</f>
        <v>8.8888888888888892E-2</v>
      </c>
      <c r="X461" s="27">
        <f>R461/10/J461</f>
        <v>8.7301587301587297E-2</v>
      </c>
    </row>
    <row r="462" spans="1:25" x14ac:dyDescent="0.25">
      <c r="A462" s="19">
        <v>4220</v>
      </c>
      <c r="B462" s="1" t="s">
        <v>278</v>
      </c>
      <c r="C462" s="1" t="s">
        <v>279</v>
      </c>
      <c r="D462" s="1" t="str">
        <f>IF(B462="","zzz",LEFT(B462,2))</f>
        <v>BR</v>
      </c>
      <c r="E462" s="1">
        <v>421</v>
      </c>
      <c r="F462" s="13">
        <v>1964</v>
      </c>
      <c r="G462" s="13">
        <v>1995</v>
      </c>
      <c r="H462" s="1">
        <f>IF(F462="","",SQRT(F462-1828))</f>
        <v>11.661903789690601</v>
      </c>
      <c r="I462" s="1">
        <v>4</v>
      </c>
      <c r="J462" s="1">
        <v>156</v>
      </c>
      <c r="K462" s="1">
        <v>202</v>
      </c>
      <c r="L462" s="1" t="s">
        <v>85</v>
      </c>
      <c r="M462" s="1" t="s">
        <v>86</v>
      </c>
      <c r="N462" s="1">
        <f>IF(L462="Steam",1,IF(L462="Electric",2,IF(L462="Diesel",4,IF(L462="Diesel-Electric",3,""))))</f>
        <v>2</v>
      </c>
      <c r="P462" s="1">
        <v>90</v>
      </c>
      <c r="Q462" s="1">
        <v>90</v>
      </c>
      <c r="R462" s="1">
        <v>110</v>
      </c>
      <c r="S462" s="1">
        <v>1000</v>
      </c>
      <c r="T462" s="1">
        <f>IF(L462="Wagon",(SQRT(SQRT(S462/27)))*10,IF(S462="","",SQRT(SQRT(S462/27))))</f>
        <v>2.4669426816409508</v>
      </c>
      <c r="U462" s="13">
        <f>IF(I462="","",(H462*SQRT(I462)*T462-(I462*2)+2)*0.985)</f>
        <v>50.765418969716855</v>
      </c>
      <c r="V462" s="13">
        <f>IF(L462="Wagon",5*SQRT(H462),IF(L462="","",SQRT(Q462*J462*SQRT(S462))/(26)))</f>
        <v>25.6277338991219</v>
      </c>
      <c r="W462" s="17">
        <f>8/P462</f>
        <v>8.8888888888888892E-2</v>
      </c>
      <c r="X462" s="27">
        <f>R462/10/J462</f>
        <v>7.0512820512820512E-2</v>
      </c>
    </row>
    <row r="463" spans="1:25" x14ac:dyDescent="0.25">
      <c r="A463" s="19">
        <v>4230</v>
      </c>
      <c r="B463" s="1" t="s">
        <v>280</v>
      </c>
      <c r="C463" s="1" t="s">
        <v>593</v>
      </c>
      <c r="D463" s="1" t="str">
        <f>IF(B463="","zzz",LEFT(B463,2))</f>
        <v>BR</v>
      </c>
      <c r="E463" s="1">
        <v>423</v>
      </c>
      <c r="F463" s="13">
        <v>1967</v>
      </c>
      <c r="G463" s="13">
        <v>2005</v>
      </c>
      <c r="H463" s="1">
        <f>IF(F463="","",SQRT(F463-1828))</f>
        <v>11.789826122551595</v>
      </c>
      <c r="I463" s="1">
        <v>4</v>
      </c>
      <c r="J463" s="1">
        <v>157.5</v>
      </c>
      <c r="K463" s="1">
        <v>322</v>
      </c>
      <c r="L463" s="1" t="s">
        <v>85</v>
      </c>
      <c r="M463" s="1" t="s">
        <v>86</v>
      </c>
      <c r="N463" s="1">
        <f>IF(L463="Steam",1,IF(L463="Electric",2,IF(L463="Diesel",4,IF(L463="Diesel-Electric",3,""))))</f>
        <v>2</v>
      </c>
      <c r="P463" s="1">
        <v>90</v>
      </c>
      <c r="Q463" s="1">
        <v>90</v>
      </c>
      <c r="R463" s="1">
        <v>110</v>
      </c>
      <c r="S463" s="1">
        <v>1000</v>
      </c>
      <c r="T463" s="1">
        <f>IF(L463="Wagon",(SQRT(SQRT(S463/27)))*10,IF(S463="","",SQRT(SQRT(S463/27))))</f>
        <v>2.4669426816409508</v>
      </c>
      <c r="U463" s="13">
        <f>IF(I463="","",(H463*SQRT(I463)*T463-(I463*2)+2)*0.985)</f>
        <v>51.38710578357049</v>
      </c>
      <c r="V463" s="13">
        <f>IF(L463="Wagon",5*SQRT(H463),IF(L463="","",SQRT(Q463*J463*SQRT(S463))/(26)))</f>
        <v>25.750649395179785</v>
      </c>
      <c r="W463" s="17">
        <f>8/P463</f>
        <v>8.8888888888888892E-2</v>
      </c>
      <c r="X463" s="27">
        <f>R463/10/J463</f>
        <v>6.9841269841269843E-2</v>
      </c>
    </row>
    <row r="464" spans="1:25" s="41" customFormat="1" x14ac:dyDescent="0.25">
      <c r="A464" s="19">
        <v>4240</v>
      </c>
      <c r="B464" s="1" t="s">
        <v>281</v>
      </c>
      <c r="C464" s="1"/>
      <c r="D464" s="1" t="str">
        <f>IF(B464="","zzz",LEFT(B464,2))</f>
        <v>BR</v>
      </c>
      <c r="E464" s="1">
        <v>424</v>
      </c>
      <c r="F464" s="13"/>
      <c r="G464" s="13"/>
      <c r="H464" s="1" t="str">
        <f>IF(F464="","",SQRT(F464-1828))</f>
        <v/>
      </c>
      <c r="I464" s="1"/>
      <c r="J464" s="1"/>
      <c r="K464" s="1"/>
      <c r="L464" s="1" t="s">
        <v>85</v>
      </c>
      <c r="M464" s="1" t="s">
        <v>86</v>
      </c>
      <c r="N464" s="1">
        <f>IF(L464="Steam",1,IF(L464="Electric",2,IF(L464="Diesel",4,IF(L464="Diesel-Electric",3,""))))</f>
        <v>2</v>
      </c>
      <c r="O464" s="1"/>
      <c r="P464" s="1" t="s">
        <v>1134</v>
      </c>
      <c r="Q464" s="1" t="s">
        <v>1134</v>
      </c>
      <c r="R464" s="1"/>
      <c r="S464" s="1"/>
      <c r="T464" s="1" t="str">
        <f>IF(L464="Wagon",(SQRT(SQRT(S464/27)))*10,IF(S464="","",SQRT(SQRT(S464/27))))</f>
        <v/>
      </c>
      <c r="U464" s="13" t="str">
        <f>IF(I464="","",(H464*SQRT(I464)*T464-(I464*2)+2)*0.985)</f>
        <v/>
      </c>
      <c r="V464" s="13" t="e">
        <f>IF(L464="Wagon",5*SQRT(H464),IF(L464="","",SQRT(Q464*J464*SQRT(S464))/(26)))</f>
        <v>#VALUE!</v>
      </c>
      <c r="W464" s="17" t="e">
        <f>8/P464</f>
        <v>#VALUE!</v>
      </c>
      <c r="X464" s="27" t="e">
        <f>R464/10/J464</f>
        <v>#DIV/0!</v>
      </c>
      <c r="Y464" s="12"/>
    </row>
    <row r="465" spans="1:25" x14ac:dyDescent="0.25">
      <c r="A465" s="19">
        <v>4270</v>
      </c>
      <c r="B465" s="1" t="s">
        <v>282</v>
      </c>
      <c r="C465" s="1" t="s">
        <v>1486</v>
      </c>
      <c r="D465" s="1" t="str">
        <f>IF(B465="","zzz",LEFT(B465,2))</f>
        <v>BR</v>
      </c>
      <c r="E465" s="1">
        <v>427</v>
      </c>
      <c r="F465" s="13">
        <v>1978</v>
      </c>
      <c r="G465" s="13">
        <v>1984</v>
      </c>
      <c r="H465" s="1">
        <f>IF(F465="","",SQRT(F465-1828))</f>
        <v>12.24744871391589</v>
      </c>
      <c r="I465" s="1">
        <v>4</v>
      </c>
      <c r="L465" s="1" t="s">
        <v>85</v>
      </c>
      <c r="M465" s="1" t="s">
        <v>86</v>
      </c>
      <c r="N465" s="1">
        <f>IF(L465="Steam",1,IF(L465="Electric",2,IF(L465="Diesel",4,IF(L465="Diesel-Electric",3,""))))</f>
        <v>2</v>
      </c>
      <c r="P465" s="1" t="s">
        <v>1134</v>
      </c>
      <c r="Q465" s="1" t="s">
        <v>1134</v>
      </c>
      <c r="T465" s="1" t="str">
        <f>IF(L465="Wagon",(SQRT(SQRT(S465/27)))*10,IF(S465="","",SQRT(SQRT(S465/27))))</f>
        <v/>
      </c>
      <c r="U465" s="13" t="e">
        <f>IF(I465="","",(H465*SQRT(I465)*T465-(I465*2)+2)*0.985)</f>
        <v>#VALUE!</v>
      </c>
      <c r="V465" s="13" t="e">
        <f>IF(L465="Wagon",5*SQRT(H465),IF(L465="","",SQRT(Q465*J465*SQRT(S465))/(26)))</f>
        <v>#VALUE!</v>
      </c>
      <c r="W465" s="17" t="e">
        <f>8/P465</f>
        <v>#VALUE!</v>
      </c>
      <c r="X465" s="27" t="e">
        <f>R465/10/J465</f>
        <v>#DIV/0!</v>
      </c>
    </row>
    <row r="466" spans="1:25" x14ac:dyDescent="0.25">
      <c r="A466" s="19">
        <v>4290</v>
      </c>
      <c r="B466" s="1" t="s">
        <v>1237</v>
      </c>
      <c r="C466" s="1" t="s">
        <v>1238</v>
      </c>
      <c r="D466" s="1" t="str">
        <f>IF(B466="","zzz",LEFT(B466,2))</f>
        <v>LM</v>
      </c>
      <c r="E466" s="1" t="s">
        <v>349</v>
      </c>
      <c r="F466" s="13">
        <v>1933</v>
      </c>
      <c r="G466" s="13">
        <v>1967</v>
      </c>
      <c r="H466" s="1">
        <f>IF(F466="","",SQRT(F466-1828))</f>
        <v>10.246950765959598</v>
      </c>
      <c r="I466" s="1">
        <v>2</v>
      </c>
      <c r="J466" s="1">
        <v>113</v>
      </c>
      <c r="K466" s="1">
        <v>0</v>
      </c>
      <c r="L466" s="1" t="s">
        <v>357</v>
      </c>
      <c r="M466" s="1" t="s">
        <v>357</v>
      </c>
      <c r="N466" s="1">
        <f>IF(L466="Steam",1,IF(L466="Electric",2,IF(L466="Diesel",4,IF(L466="Diesel-Electric",3,""))))</f>
        <v>1</v>
      </c>
      <c r="P466" s="1" t="s">
        <v>1134</v>
      </c>
      <c r="Q466" s="1" t="s">
        <v>1134</v>
      </c>
      <c r="R466" s="1">
        <v>117</v>
      </c>
      <c r="T466" s="1" t="str">
        <f>IF(L466="Wagon",(SQRT(SQRT(S466/27)))*10,IF(S466="","",SQRT(SQRT(S466/27))))</f>
        <v/>
      </c>
      <c r="U466" s="13" t="e">
        <f>IF(I466="","",(H466*SQRT(I466)*T466-(I466*2)+2)*0.985)</f>
        <v>#VALUE!</v>
      </c>
      <c r="V466" s="13" t="e">
        <f>IF(L466="Wagon",5*SQRT(H466),IF(L466="","",SQRT(Q466*J466*SQRT(S466))/(26)))</f>
        <v>#VALUE!</v>
      </c>
      <c r="W466" s="17" t="e">
        <f>8/P466</f>
        <v>#VALUE!</v>
      </c>
      <c r="X466" s="27">
        <f>R466/10/J466</f>
        <v>0.10353982300884955</v>
      </c>
    </row>
    <row r="467" spans="1:25" x14ac:dyDescent="0.25">
      <c r="A467" s="19">
        <v>4300</v>
      </c>
      <c r="B467" s="1" t="s">
        <v>61</v>
      </c>
      <c r="C467" s="1" t="s">
        <v>763</v>
      </c>
      <c r="D467" s="1" t="str">
        <f>IF(B467="","zzz",LEFT(B467,2))</f>
        <v>BR</v>
      </c>
      <c r="E467" s="1">
        <v>43</v>
      </c>
      <c r="F467" s="13">
        <v>1960</v>
      </c>
      <c r="G467" s="13">
        <v>1971</v>
      </c>
      <c r="H467" s="1">
        <f>IF(F467="","",SQRT(F467-1828))</f>
        <v>11.489125293076057</v>
      </c>
      <c r="I467" s="1">
        <v>1</v>
      </c>
      <c r="J467" s="1">
        <v>81</v>
      </c>
      <c r="K467" s="1">
        <v>0</v>
      </c>
      <c r="L467" s="1" t="s">
        <v>22</v>
      </c>
      <c r="M467" s="1" t="s">
        <v>22</v>
      </c>
      <c r="N467" s="1">
        <f>IF(L467="Steam",1,IF(L467="Electric",2,IF(L467="Diesel",4,IF(L467="Diesel-Electric",3,""))))</f>
        <v>4</v>
      </c>
      <c r="O467" s="1" t="s">
        <v>23</v>
      </c>
      <c r="P467" s="1">
        <v>80</v>
      </c>
      <c r="Q467" s="1">
        <v>80</v>
      </c>
      <c r="R467" s="1">
        <v>218</v>
      </c>
      <c r="S467" s="1">
        <v>2200</v>
      </c>
      <c r="T467" s="1">
        <f>IF(L467="Wagon",(SQRT(SQRT(S467/27)))*10,IF(S467="","",SQRT(SQRT(S467/27))))</f>
        <v>3.004448258580001</v>
      </c>
      <c r="U467" s="13">
        <f>IF(I467="","",(H467*SQRT(I467)*T467-(I467*2)+2)*0.985)</f>
        <v>34.000705242198954</v>
      </c>
      <c r="V467" s="13">
        <f>IF(L467="Wagon",5*SQRT(H467),IF(L467="","",SQRT(Q467*J467*SQRT(S467))/(26)))</f>
        <v>21.204099094214673</v>
      </c>
      <c r="W467" s="17">
        <f>8/P467</f>
        <v>0.1</v>
      </c>
      <c r="X467" s="27">
        <f>R467/10/J467</f>
        <v>0.26913580246913582</v>
      </c>
    </row>
    <row r="468" spans="1:25" x14ac:dyDescent="0.25">
      <c r="A468" s="37">
        <v>4301</v>
      </c>
      <c r="B468" s="38" t="s">
        <v>559</v>
      </c>
      <c r="C468" s="38" t="s">
        <v>560</v>
      </c>
      <c r="D468" s="38" t="str">
        <f>IF(B468="","zzz",LEFT(B468,2))</f>
        <v>BR</v>
      </c>
      <c r="E468" s="38">
        <v>43</v>
      </c>
      <c r="F468" s="44"/>
      <c r="G468" s="44"/>
      <c r="H468" s="38" t="str">
        <f>IF(F468="","",SQRT(F468-1828))</f>
        <v/>
      </c>
      <c r="I468" s="38"/>
      <c r="J468" s="38"/>
      <c r="K468" s="38"/>
      <c r="L468" s="38" t="s">
        <v>22</v>
      </c>
      <c r="M468" s="38" t="s">
        <v>22</v>
      </c>
      <c r="N468" s="38">
        <f>IF(L468="Steam",1,IF(L468="Electric",2,IF(L468="Diesel",4,IF(L468="Diesel-Electric",3,""))))</f>
        <v>4</v>
      </c>
      <c r="O468" s="38"/>
      <c r="P468" s="38" t="s">
        <v>1134</v>
      </c>
      <c r="Q468" s="38" t="s">
        <v>1134</v>
      </c>
      <c r="R468" s="38"/>
      <c r="S468" s="38"/>
      <c r="T468" s="38"/>
      <c r="U468" s="44"/>
      <c r="V468" s="44"/>
      <c r="W468" s="39" t="e">
        <f>8/P468</f>
        <v>#VALUE!</v>
      </c>
      <c r="X468" s="40" t="e">
        <f>R468/10/J468</f>
        <v>#DIV/0!</v>
      </c>
    </row>
    <row r="469" spans="1:25" s="41" customFormat="1" x14ac:dyDescent="0.25">
      <c r="A469" s="37">
        <v>4302</v>
      </c>
      <c r="B469" s="38" t="s">
        <v>561</v>
      </c>
      <c r="C469" s="38" t="s">
        <v>562</v>
      </c>
      <c r="D469" s="38" t="str">
        <f>IF(B469="","zzz",LEFT(B469,2))</f>
        <v>BR</v>
      </c>
      <c r="E469" s="38">
        <v>43</v>
      </c>
      <c r="F469" s="44"/>
      <c r="G469" s="44"/>
      <c r="H469" s="38" t="str">
        <f>IF(F469="","",SQRT(F469-1828))</f>
        <v/>
      </c>
      <c r="I469" s="38"/>
      <c r="J469" s="38"/>
      <c r="K469" s="38"/>
      <c r="L469" s="38" t="s">
        <v>22</v>
      </c>
      <c r="M469" s="38" t="s">
        <v>22</v>
      </c>
      <c r="N469" s="38">
        <f>IF(L469="Steam",1,IF(L469="Electric",2,IF(L469="Diesel",4,IF(L469="Diesel-Electric",3,""))))</f>
        <v>4</v>
      </c>
      <c r="O469" s="38"/>
      <c r="P469" s="38" t="s">
        <v>1134</v>
      </c>
      <c r="Q469" s="38" t="s">
        <v>1134</v>
      </c>
      <c r="R469" s="38"/>
      <c r="S469" s="38"/>
      <c r="T469" s="38"/>
      <c r="U469" s="44"/>
      <c r="V469" s="44"/>
      <c r="W469" s="39" t="e">
        <f>8/P469</f>
        <v>#VALUE!</v>
      </c>
      <c r="X469" s="40" t="e">
        <f>R469/10/J469</f>
        <v>#DIV/0!</v>
      </c>
      <c r="Y469" s="12"/>
    </row>
    <row r="470" spans="1:25" x14ac:dyDescent="0.25">
      <c r="A470" s="19">
        <v>4308</v>
      </c>
      <c r="B470" s="1" t="s">
        <v>283</v>
      </c>
      <c r="C470" s="1" t="s">
        <v>1077</v>
      </c>
      <c r="D470" s="1" t="str">
        <f>IF(B470="","zzz",LEFT(B470,2))</f>
        <v>BR</v>
      </c>
      <c r="E470" s="1">
        <v>430</v>
      </c>
      <c r="F470" s="13">
        <v>1966</v>
      </c>
      <c r="G470" s="13">
        <v>2015</v>
      </c>
      <c r="H470" s="1">
        <f>IF(F470="","",SQRT(F470-1828))</f>
        <v>11.74734012447073</v>
      </c>
      <c r="I470" s="1">
        <v>4</v>
      </c>
      <c r="J470" s="1">
        <v>173</v>
      </c>
      <c r="K470" s="1">
        <v>175</v>
      </c>
      <c r="L470" s="1" t="s">
        <v>85</v>
      </c>
      <c r="M470" s="1" t="s">
        <v>86</v>
      </c>
      <c r="N470" s="1">
        <f>IF(L470="Steam",1,IF(L470="Electric",2,IF(L470="Diesel",4,IF(L470="Diesel-Electric",3,""))))</f>
        <v>2</v>
      </c>
      <c r="P470" s="1">
        <v>90</v>
      </c>
      <c r="Q470" s="1">
        <v>90</v>
      </c>
      <c r="R470" s="1">
        <v>358</v>
      </c>
      <c r="S470" s="1">
        <v>3200</v>
      </c>
      <c r="T470" s="1">
        <f>IF(L470="Wagon",(SQRT(SQRT(S470/27)))*10,IF(S470="","",SQRT(SQRT(S470/27))))</f>
        <v>3.2994880025598436</v>
      </c>
      <c r="U470" s="13">
        <f>IF(I470="","",(H470*SQRT(I470)*T470-(I470*2)+2)*0.985)</f>
        <v>70.447609371281644</v>
      </c>
      <c r="V470" s="13">
        <f>IF(L470="Wagon",5*SQRT(H470),IF(L470="","",SQRT(Q470*J470*SQRT(S470))/(26)))</f>
        <v>36.095948047566353</v>
      </c>
      <c r="W470" s="17">
        <f>8/P470</f>
        <v>8.8888888888888892E-2</v>
      </c>
      <c r="X470" s="27">
        <f>R470/10/J470</f>
        <v>0.20693641618497108</v>
      </c>
    </row>
    <row r="471" spans="1:25" x14ac:dyDescent="0.25">
      <c r="A471" s="19">
        <v>4309</v>
      </c>
      <c r="B471" s="1" t="s">
        <v>1074</v>
      </c>
      <c r="C471" s="1" t="s">
        <v>1075</v>
      </c>
      <c r="D471" s="1" t="str">
        <f>IF(B471="","zzz",LEFT(B471,2))</f>
        <v>LM</v>
      </c>
      <c r="E471" s="1" t="s">
        <v>349</v>
      </c>
      <c r="F471" s="13">
        <v>1947</v>
      </c>
      <c r="G471" s="13">
        <v>1968</v>
      </c>
      <c r="H471" s="1">
        <f>IF(F471="","",SQRT(F471-1828))</f>
        <v>10.908712114635714</v>
      </c>
      <c r="I471" s="1">
        <v>2</v>
      </c>
      <c r="J471" s="1">
        <v>100.9</v>
      </c>
      <c r="K471" s="1">
        <v>0</v>
      </c>
      <c r="L471" s="1" t="s">
        <v>357</v>
      </c>
      <c r="M471" s="1" t="s">
        <v>357</v>
      </c>
      <c r="N471" s="1">
        <f>IF(L471="Steam",1,IF(L471="Electric",2,IF(L471="Diesel",4,IF(L471="Diesel-Electric",3,""))))</f>
        <v>1</v>
      </c>
      <c r="P471" s="1" t="s">
        <v>1134</v>
      </c>
      <c r="Q471" s="1" t="s">
        <v>1134</v>
      </c>
      <c r="R471" s="1">
        <v>108</v>
      </c>
      <c r="T471" s="1" t="str">
        <f>IF(L471="Wagon",(SQRT(SQRT(S471/27)))*10,IF(S471="","",SQRT(SQRT(S471/27))))</f>
        <v/>
      </c>
      <c r="U471" s="13" t="e">
        <f>IF(I471="","",(H471*SQRT(I471)*T471-(I471*2)+2)*0.985)</f>
        <v>#VALUE!</v>
      </c>
      <c r="V471" s="13" t="e">
        <f>IF(L471="Wagon",5*SQRT(H471),IF(L471="","",SQRT(Q471*J471*SQRT(S471))/(26)))</f>
        <v>#VALUE!</v>
      </c>
      <c r="W471" s="17" t="e">
        <f>8/P471</f>
        <v>#VALUE!</v>
      </c>
      <c r="X471" s="27">
        <f>R471/10/J471</f>
        <v>0.10703666997026759</v>
      </c>
    </row>
    <row r="472" spans="1:25" x14ac:dyDescent="0.25">
      <c r="A472" s="19">
        <v>4310</v>
      </c>
      <c r="B472" s="1" t="s">
        <v>284</v>
      </c>
      <c r="D472" s="1" t="str">
        <f>IF(B472="","zzz",LEFT(B472,2))</f>
        <v>BR</v>
      </c>
      <c r="E472" s="1">
        <v>431</v>
      </c>
      <c r="H472" s="1" t="str">
        <f>IF(F472="","",SQRT(F472-1828))</f>
        <v/>
      </c>
      <c r="L472" s="1" t="s">
        <v>85</v>
      </c>
      <c r="M472" s="1" t="s">
        <v>86</v>
      </c>
      <c r="N472" s="1">
        <f>IF(L472="Steam",1,IF(L472="Electric",2,IF(L472="Diesel",4,IF(L472="Diesel-Electric",3,""))))</f>
        <v>2</v>
      </c>
      <c r="P472" s="1" t="s">
        <v>1134</v>
      </c>
      <c r="Q472" s="1" t="s">
        <v>1134</v>
      </c>
      <c r="T472" s="1" t="str">
        <f>IF(L472="Wagon",(SQRT(SQRT(S472/27)))*10,IF(S472="","",SQRT(SQRT(S472/27))))</f>
        <v/>
      </c>
      <c r="U472" s="13" t="str">
        <f>IF(I472="","",(H472*SQRT(I472)*T472-(I472*2)+2)*0.985)</f>
        <v/>
      </c>
      <c r="V472" s="13" t="e">
        <f>IF(L472="Wagon",5*SQRT(H472),IF(L472="","",SQRT(Q472*J472*SQRT(S472))/(26)))</f>
        <v>#VALUE!</v>
      </c>
      <c r="W472" s="17" t="e">
        <f>8/P472</f>
        <v>#VALUE!</v>
      </c>
      <c r="X472" s="27" t="e">
        <f>R472/10/J472</f>
        <v>#DIV/0!</v>
      </c>
    </row>
    <row r="473" spans="1:25" s="41" customFormat="1" x14ac:dyDescent="0.25">
      <c r="A473" s="19">
        <v>4320</v>
      </c>
      <c r="B473" s="1" t="s">
        <v>285</v>
      </c>
      <c r="C473" s="1" t="s">
        <v>1076</v>
      </c>
      <c r="D473" s="1" t="str">
        <f>IF(B473="","zzz",LEFT(B473,2))</f>
        <v>BR</v>
      </c>
      <c r="E473" s="1">
        <v>432</v>
      </c>
      <c r="F473" s="13">
        <v>1966</v>
      </c>
      <c r="G473" s="13">
        <v>2015</v>
      </c>
      <c r="H473" s="1">
        <f>IF(F473="","",SQRT(F473-1828))</f>
        <v>11.74734012447073</v>
      </c>
      <c r="I473" s="1">
        <v>4</v>
      </c>
      <c r="J473" s="1">
        <v>173</v>
      </c>
      <c r="K473" s="1">
        <v>175</v>
      </c>
      <c r="L473" s="1" t="s">
        <v>85</v>
      </c>
      <c r="M473" s="1" t="s">
        <v>86</v>
      </c>
      <c r="N473" s="1">
        <f>IF(L473="Steam",1,IF(L473="Electric",2,IF(L473="Diesel",4,IF(L473="Diesel-Electric",3,""))))</f>
        <v>2</v>
      </c>
      <c r="O473" s="1"/>
      <c r="P473" s="1">
        <v>90</v>
      </c>
      <c r="Q473" s="1">
        <v>90</v>
      </c>
      <c r="R473" s="1">
        <v>358</v>
      </c>
      <c r="S473" s="1">
        <v>3200</v>
      </c>
      <c r="T473" s="1">
        <f>IF(L473="Wagon",(SQRT(SQRT(S473/27)))*10,IF(S473="","",SQRT(SQRT(S473/27))))</f>
        <v>3.2994880025598436</v>
      </c>
      <c r="U473" s="13">
        <f>IF(I473="","",(H473*SQRT(I473)*T473-(I473*2)+2)*0.985)</f>
        <v>70.447609371281644</v>
      </c>
      <c r="V473" s="13">
        <f>IF(L473="Wagon",5*SQRT(H473),IF(L473="","",SQRT(Q473*J473*SQRT(S473))/(26)))</f>
        <v>36.095948047566353</v>
      </c>
      <c r="W473" s="17">
        <f>8/P473</f>
        <v>8.8888888888888892E-2</v>
      </c>
      <c r="X473" s="27">
        <f>R473/10/J473</f>
        <v>0.20693641618497108</v>
      </c>
      <c r="Y473" s="12"/>
    </row>
    <row r="474" spans="1:25" s="41" customFormat="1" x14ac:dyDescent="0.25">
      <c r="A474" s="19">
        <v>4380</v>
      </c>
      <c r="B474" s="1" t="s">
        <v>286</v>
      </c>
      <c r="C474" s="1" t="s">
        <v>1487</v>
      </c>
      <c r="D474" s="1" t="str">
        <f>IF(B474="","zzz",LEFT(B474,2))</f>
        <v>BR</v>
      </c>
      <c r="E474" s="1">
        <v>438</v>
      </c>
      <c r="F474" s="13">
        <v>1966</v>
      </c>
      <c r="G474" s="13">
        <v>1989</v>
      </c>
      <c r="H474" s="1">
        <f>IF(F474="","",SQRT(F474-1828))</f>
        <v>11.74734012447073</v>
      </c>
      <c r="I474" s="1">
        <v>4</v>
      </c>
      <c r="J474" s="1">
        <v>134</v>
      </c>
      <c r="K474" s="1">
        <v>204</v>
      </c>
      <c r="L474" s="1" t="s">
        <v>85</v>
      </c>
      <c r="M474" s="1" t="s">
        <v>86</v>
      </c>
      <c r="N474" s="1">
        <f>IF(L474="Steam",1,IF(L474="Electric",2,IF(L474="Diesel",4,IF(L474="Diesel-Electric",3,""))))</f>
        <v>2</v>
      </c>
      <c r="O474" s="1"/>
      <c r="P474" s="1">
        <v>90</v>
      </c>
      <c r="Q474" s="1">
        <v>90</v>
      </c>
      <c r="R474" s="1">
        <v>0</v>
      </c>
      <c r="S474" s="1">
        <v>1</v>
      </c>
      <c r="T474" s="1">
        <f>IF(L474="Wagon",(SQRT(SQRT(S474/27)))*10,IF(S474="","",SQRT(SQRT(S474/27))))</f>
        <v>0.43869133765083085</v>
      </c>
      <c r="U474" s="13">
        <f>IF(I474="","",(H474*SQRT(I474)*T474-(I474*2)+2)*0.985)</f>
        <v>4.2423090154953842</v>
      </c>
      <c r="V474" s="13">
        <f>IF(L474="Wagon",5*SQRT(H474),IF(L474="","",SQRT(Q474*J474*SQRT(S474))/(26)))</f>
        <v>4.2237704348591834</v>
      </c>
      <c r="W474" s="17">
        <f>8/P474</f>
        <v>8.8888888888888892E-2</v>
      </c>
      <c r="X474" s="27">
        <f>R474/10/J474</f>
        <v>0</v>
      </c>
      <c r="Y474" s="12"/>
    </row>
    <row r="475" spans="1:25" s="41" customFormat="1" x14ac:dyDescent="0.25">
      <c r="A475" s="19">
        <v>4400</v>
      </c>
      <c r="B475" s="1" t="s">
        <v>62</v>
      </c>
      <c r="C475" s="1" t="s">
        <v>764</v>
      </c>
      <c r="D475" s="1" t="str">
        <f>IF(B475="","zzz",LEFT(B475,2))</f>
        <v>BR</v>
      </c>
      <c r="E475" s="1">
        <v>44</v>
      </c>
      <c r="F475" s="13">
        <v>1959</v>
      </c>
      <c r="G475" s="13">
        <v>1981</v>
      </c>
      <c r="H475" s="1">
        <f>IF(F475="","",SQRT(F475-1828))</f>
        <v>11.445523142259598</v>
      </c>
      <c r="I475" s="1">
        <v>1</v>
      </c>
      <c r="J475" s="1">
        <v>135</v>
      </c>
      <c r="K475" s="1">
        <v>0</v>
      </c>
      <c r="L475" s="1" t="s">
        <v>22</v>
      </c>
      <c r="M475" s="1" t="s">
        <v>22</v>
      </c>
      <c r="N475" s="1">
        <f>IF(L475="Steam",1,IF(L475="Electric",2,IF(L475="Diesel",4,IF(L475="Diesel-Electric",3,""))))</f>
        <v>4</v>
      </c>
      <c r="O475" s="1" t="s">
        <v>23</v>
      </c>
      <c r="P475" s="1">
        <v>75</v>
      </c>
      <c r="Q475" s="1">
        <v>75</v>
      </c>
      <c r="R475" s="1">
        <v>222</v>
      </c>
      <c r="S475" s="1">
        <v>2300</v>
      </c>
      <c r="T475" s="1">
        <f>IF(L475="Wagon",(SQRT(SQRT(S475/27)))*10,IF(S475="","",SQRT(SQRT(S475/27))))</f>
        <v>3.0380227237315016</v>
      </c>
      <c r="U475" s="13">
        <f>IF(I475="","",(H475*SQRT(I475)*T475-(I475*2)+2)*0.985)</f>
        <v>34.250183000311743</v>
      </c>
      <c r="V475" s="13">
        <f>IF(L475="Wagon",5*SQRT(H475),IF(L475="","",SQRT(Q475*J475*SQRT(S475))/(26)))</f>
        <v>26.801316473213703</v>
      </c>
      <c r="W475" s="17">
        <f>8/P475</f>
        <v>0.10666666666666667</v>
      </c>
      <c r="X475" s="27">
        <f>R475/10/J475</f>
        <v>0.16444444444444445</v>
      </c>
      <c r="Y475" s="12"/>
    </row>
    <row r="476" spans="1:25" x14ac:dyDescent="0.25">
      <c r="A476" s="19">
        <v>4401</v>
      </c>
      <c r="B476" s="1" t="s">
        <v>987</v>
      </c>
      <c r="C476" s="1" t="s">
        <v>988</v>
      </c>
      <c r="D476" s="1" t="str">
        <f>IF(B476="","zzz",LEFT(B476,2))</f>
        <v>LM</v>
      </c>
      <c r="E476" s="1" t="s">
        <v>349</v>
      </c>
      <c r="F476" s="13">
        <v>1924</v>
      </c>
      <c r="G476" s="13">
        <v>1966</v>
      </c>
      <c r="H476" s="1">
        <f>IF(F476="","",SQRT(F476-1828))</f>
        <v>9.7979589711327115</v>
      </c>
      <c r="I476" s="1">
        <v>2</v>
      </c>
      <c r="J476" s="1">
        <v>91</v>
      </c>
      <c r="K476" s="1">
        <v>0</v>
      </c>
      <c r="L476" s="1" t="s">
        <v>357</v>
      </c>
      <c r="M476" s="1" t="s">
        <v>357</v>
      </c>
      <c r="N476" s="1">
        <f>IF(L476="Steam",1,IF(L476="Electric",2,IF(L476="Diesel",4,IF(L476="Diesel-Electric",3,""))))</f>
        <v>1</v>
      </c>
      <c r="P476" s="1" t="s">
        <v>1134</v>
      </c>
      <c r="Q476" s="1" t="s">
        <v>1134</v>
      </c>
      <c r="R476" s="1">
        <v>109</v>
      </c>
      <c r="T476" s="1" t="str">
        <f>IF(L476="Wagon",(SQRT(SQRT(S476/27)))*10,IF(S476="","",SQRT(SQRT(S476/27))))</f>
        <v/>
      </c>
      <c r="U476" s="13" t="e">
        <f>IF(I476="","",(H476*SQRT(I476)*T476-(I476*2)+2)*0.985)</f>
        <v>#VALUE!</v>
      </c>
      <c r="V476" s="13" t="e">
        <f>IF(L476="Wagon",5*SQRT(H476),IF(L476="","",SQRT(Q476*J476*SQRT(S476))/(26)))</f>
        <v>#VALUE!</v>
      </c>
      <c r="W476" s="17" t="e">
        <f>8/P476</f>
        <v>#VALUE!</v>
      </c>
      <c r="X476" s="27">
        <f>R476/10/J476</f>
        <v>0.11978021978021978</v>
      </c>
    </row>
    <row r="477" spans="1:25" x14ac:dyDescent="0.25">
      <c r="A477" s="19">
        <v>4410</v>
      </c>
      <c r="B477" s="1" t="s">
        <v>1078</v>
      </c>
      <c r="C477" s="1" t="s">
        <v>1077</v>
      </c>
      <c r="D477" s="1" t="str">
        <f>IF(B477="","zzz",LEFT(B477,2))</f>
        <v>BR</v>
      </c>
      <c r="E477" s="1">
        <v>430</v>
      </c>
      <c r="F477" s="13">
        <v>1966</v>
      </c>
      <c r="G477" s="13">
        <v>2015</v>
      </c>
      <c r="H477" s="1">
        <f>IF(F477="","",SQRT(F477-1828))</f>
        <v>11.74734012447073</v>
      </c>
      <c r="I477" s="1">
        <v>4</v>
      </c>
      <c r="J477" s="1">
        <v>173</v>
      </c>
      <c r="K477" s="1">
        <v>175</v>
      </c>
      <c r="L477" s="1" t="s">
        <v>85</v>
      </c>
      <c r="M477" s="1" t="s">
        <v>86</v>
      </c>
      <c r="N477" s="1">
        <f>IF(L477="Steam",1,IF(L477="Electric",2,IF(L477="Diesel",4,IF(L477="Diesel-Electric",3,""))))</f>
        <v>2</v>
      </c>
      <c r="P477" s="1">
        <v>90</v>
      </c>
      <c r="Q477" s="1">
        <v>90</v>
      </c>
      <c r="R477" s="1">
        <v>358</v>
      </c>
      <c r="S477" s="1">
        <v>3200</v>
      </c>
      <c r="T477" s="1">
        <f>IF(L477="Wagon",(SQRT(SQRT(S477/27)))*10,IF(S477="","",SQRT(SQRT(S477/27))))</f>
        <v>3.2994880025598436</v>
      </c>
      <c r="U477" s="13">
        <f>IF(I477="","",(H477*SQRT(I477)*T477-(I477*2)+2)*0.985)</f>
        <v>70.447609371281644</v>
      </c>
      <c r="V477" s="13">
        <f>IF(L477="Wagon",5*SQRT(H477),IF(L477="","",SQRT(Q477*J477*SQRT(S477))/(26)))</f>
        <v>36.095948047566353</v>
      </c>
      <c r="W477" s="17">
        <f>8/P477</f>
        <v>8.8888888888888892E-2</v>
      </c>
      <c r="X477" s="27">
        <f>R477/10/J477</f>
        <v>0.20693641618497108</v>
      </c>
    </row>
    <row r="478" spans="1:25" s="41" customFormat="1" x14ac:dyDescent="0.25">
      <c r="A478" s="19">
        <v>4420</v>
      </c>
      <c r="B478" s="1" t="s">
        <v>287</v>
      </c>
      <c r="C478" s="1" t="s">
        <v>765</v>
      </c>
      <c r="D478" s="1" t="str">
        <f>IF(B478="","zzz",LEFT(B478,2))</f>
        <v>BR</v>
      </c>
      <c r="E478" s="1">
        <v>442</v>
      </c>
      <c r="F478" s="13">
        <v>1988</v>
      </c>
      <c r="G478" s="13" t="s">
        <v>31</v>
      </c>
      <c r="H478" s="1">
        <f>IF(F478="","",SQRT(F478-1828))</f>
        <v>12.649110640673518</v>
      </c>
      <c r="I478" s="1">
        <v>5</v>
      </c>
      <c r="J478" s="1">
        <v>224</v>
      </c>
      <c r="K478" s="1">
        <v>316</v>
      </c>
      <c r="L478" s="9" t="s">
        <v>85</v>
      </c>
      <c r="M478" s="9" t="s">
        <v>86</v>
      </c>
      <c r="N478" s="1">
        <f>IF(L478="Steam",1,IF(L478="Electric",2,IF(L478="Diesel",4,IF(L478="Diesel-Electric",3,""))))</f>
        <v>2</v>
      </c>
      <c r="O478" s="1"/>
      <c r="P478" s="1">
        <v>100</v>
      </c>
      <c r="Q478" s="1">
        <v>100</v>
      </c>
      <c r="R478" s="1">
        <v>179</v>
      </c>
      <c r="S478" s="1">
        <v>1610</v>
      </c>
      <c r="T478" s="1">
        <f>IF(L478="Wagon",(SQRT(SQRT(S478/27)))*10,IF(S478="","",SQRT(SQRT(S478/27))))</f>
        <v>2.7788527092144464</v>
      </c>
      <c r="U478" s="13">
        <f>IF(I478="","",(H478*SQRT(I478)*T478-(I478*2)+2)*0.985)</f>
        <v>69.538856427403289</v>
      </c>
      <c r="V478" s="13">
        <f>IF(L478="Wagon",5*SQRT(H478),IF(L478="","",SQRT(Q478*J478*SQRT(S478))/(26)))</f>
        <v>36.463397360491321</v>
      </c>
      <c r="W478" s="17">
        <f>8/P478</f>
        <v>0.08</v>
      </c>
      <c r="X478" s="27">
        <f>R478/10/J478</f>
        <v>7.9910714285714279E-2</v>
      </c>
      <c r="Y478" s="12"/>
    </row>
    <row r="479" spans="1:25" x14ac:dyDescent="0.25">
      <c r="A479" s="19">
        <v>4440</v>
      </c>
      <c r="B479" s="1" t="s">
        <v>288</v>
      </c>
      <c r="C479" s="1" t="s">
        <v>766</v>
      </c>
      <c r="D479" s="1" t="str">
        <f>IF(B479="","zzz",LEFT(B479,2))</f>
        <v>BR</v>
      </c>
      <c r="E479" s="1">
        <v>444</v>
      </c>
      <c r="F479" s="13">
        <v>2004</v>
      </c>
      <c r="G479" s="13" t="s">
        <v>31</v>
      </c>
      <c r="H479" s="1">
        <f>IF(F479="","",SQRT(F479-1828))</f>
        <v>13.266499161421599</v>
      </c>
      <c r="I479" s="1">
        <v>5</v>
      </c>
      <c r="J479" s="1">
        <v>227</v>
      </c>
      <c r="K479" s="1">
        <v>334</v>
      </c>
      <c r="L479" s="6" t="s">
        <v>85</v>
      </c>
      <c r="M479" s="6" t="s">
        <v>86</v>
      </c>
      <c r="N479" s="1">
        <f>IF(L479="Steam",1,IF(L479="Electric",2,IF(L479="Diesel",4,IF(L479="Diesel-Electric",3,""))))</f>
        <v>2</v>
      </c>
      <c r="P479" s="1">
        <v>100</v>
      </c>
      <c r="Q479" s="1">
        <v>100</v>
      </c>
      <c r="S479" s="1">
        <v>2700</v>
      </c>
      <c r="T479" s="1">
        <f>IF(L479="Wagon",(SQRT(SQRT(S479/27)))*10,IF(S479="","",SQRT(SQRT(S479/27))))</f>
        <v>3.1622776601683795</v>
      </c>
      <c r="U479" s="13">
        <f>IF(I479="","",(H479*SQRT(I479)*T479-(I479*2)+2)*0.985)</f>
        <v>84.521190468521567</v>
      </c>
      <c r="V479" s="13">
        <f>IF(L479="Wagon",5*SQRT(H479),IF(L479="","",SQRT(Q479*J479*SQRT(S479))/(26)))</f>
        <v>41.771543354921405</v>
      </c>
      <c r="W479" s="17">
        <f>8/P479</f>
        <v>0.08</v>
      </c>
      <c r="X479" s="27">
        <f>R479/10/J479</f>
        <v>0</v>
      </c>
    </row>
    <row r="480" spans="1:25" x14ac:dyDescent="0.25">
      <c r="A480" s="19">
        <v>4450</v>
      </c>
      <c r="B480" s="1" t="s">
        <v>289</v>
      </c>
      <c r="C480" s="1" t="s">
        <v>1154</v>
      </c>
      <c r="D480" s="1" t="str">
        <f>IF(B480="","zzz",LEFT(B480,2))</f>
        <v>BR</v>
      </c>
      <c r="E480" s="1">
        <v>445</v>
      </c>
      <c r="H480" s="1" t="str">
        <f>IF(F480="","",SQRT(F480-1828))</f>
        <v/>
      </c>
      <c r="I480" s="1">
        <v>4</v>
      </c>
      <c r="L480" s="1" t="s">
        <v>85</v>
      </c>
      <c r="M480" s="1" t="s">
        <v>86</v>
      </c>
      <c r="N480" s="1">
        <f>IF(L480="Steam",1,IF(L480="Electric",2,IF(L480="Diesel",4,IF(L480="Diesel-Electric",3,""))))</f>
        <v>2</v>
      </c>
      <c r="P480" s="1" t="s">
        <v>1134</v>
      </c>
      <c r="Q480" s="1" t="s">
        <v>1134</v>
      </c>
      <c r="T480" s="1" t="str">
        <f>IF(L480="Wagon",(SQRT(SQRT(S480/27)))*10,IF(S480="","",SQRT(SQRT(S480/27))))</f>
        <v/>
      </c>
      <c r="U480" s="13" t="e">
        <f>IF(I480="","",(H480*SQRT(I480)*T480-(I480*2)+2)*0.985)</f>
        <v>#VALUE!</v>
      </c>
      <c r="V480" s="13" t="e">
        <f>IF(L480="Wagon",5*SQRT(H480),IF(L480="","",SQRT(Q480*J480*SQRT(S480))/(26)))</f>
        <v>#VALUE!</v>
      </c>
      <c r="W480" s="17" t="e">
        <f>8/P480</f>
        <v>#VALUE!</v>
      </c>
      <c r="X480" s="27" t="e">
        <f>R480/10/J480</f>
        <v>#DIV/0!</v>
      </c>
    </row>
    <row r="481" spans="1:25" s="41" customFormat="1" x14ac:dyDescent="0.25">
      <c r="A481" s="19">
        <v>4460</v>
      </c>
      <c r="B481" s="1" t="s">
        <v>290</v>
      </c>
      <c r="C481" s="1" t="s">
        <v>1153</v>
      </c>
      <c r="D481" s="1" t="str">
        <f>IF(B481="","zzz",LEFT(B481,2))</f>
        <v>BR</v>
      </c>
      <c r="E481" s="1">
        <v>446</v>
      </c>
      <c r="F481" s="13"/>
      <c r="G481" s="13"/>
      <c r="H481" s="1" t="str">
        <f>IF(F481="","",SQRT(F481-1828))</f>
        <v/>
      </c>
      <c r="I481" s="1">
        <v>2</v>
      </c>
      <c r="J481" s="1"/>
      <c r="K481" s="1"/>
      <c r="L481" s="1" t="s">
        <v>85</v>
      </c>
      <c r="M481" s="1" t="s">
        <v>86</v>
      </c>
      <c r="N481" s="1">
        <f>IF(L481="Steam",1,IF(L481="Electric",2,IF(L481="Diesel",4,IF(L481="Diesel-Electric",3,""))))</f>
        <v>2</v>
      </c>
      <c r="O481" s="1"/>
      <c r="P481" s="1" t="s">
        <v>1134</v>
      </c>
      <c r="Q481" s="1" t="s">
        <v>1134</v>
      </c>
      <c r="R481" s="1"/>
      <c r="S481" s="1"/>
      <c r="T481" s="1" t="str">
        <f>IF(L481="Wagon",(SQRT(SQRT(S481/27)))*10,IF(S481="","",SQRT(SQRT(S481/27))))</f>
        <v/>
      </c>
      <c r="U481" s="13" t="e">
        <f>IF(I481="","",(H481*SQRT(I481)*T481-(I481*2)+2)*0.985)</f>
        <v>#VALUE!</v>
      </c>
      <c r="V481" s="13" t="e">
        <f>IF(L481="Wagon",5*SQRT(H481),IF(L481="","",SQRT(Q481*J481*SQRT(S481))/(26)))</f>
        <v>#VALUE!</v>
      </c>
      <c r="W481" s="17" t="e">
        <f>8/P481</f>
        <v>#VALUE!</v>
      </c>
      <c r="X481" s="27" t="e">
        <f>R481/10/J481</f>
        <v>#DIV/0!</v>
      </c>
      <c r="Y481" s="12"/>
    </row>
    <row r="482" spans="1:25" x14ac:dyDescent="0.25">
      <c r="A482" s="20">
        <v>4461</v>
      </c>
      <c r="B482" s="6" t="s">
        <v>1126</v>
      </c>
      <c r="C482" s="6" t="s">
        <v>541</v>
      </c>
      <c r="D482" s="6" t="str">
        <f>IF(B482="","zzz",LEFT(B482,2))</f>
        <v>LM</v>
      </c>
      <c r="E482" s="6" t="s">
        <v>349</v>
      </c>
      <c r="F482" s="7">
        <v>1934</v>
      </c>
      <c r="G482" s="7">
        <v>1968</v>
      </c>
      <c r="H482" s="6">
        <f>IF(F482="","",SQRT(F482-1828))</f>
        <v>10.295630140987001</v>
      </c>
      <c r="I482" s="6">
        <v>2</v>
      </c>
      <c r="J482" s="6">
        <v>130</v>
      </c>
      <c r="K482" s="6">
        <v>0</v>
      </c>
      <c r="L482" s="6" t="s">
        <v>357</v>
      </c>
      <c r="M482" s="6" t="s">
        <v>357</v>
      </c>
      <c r="N482" s="6">
        <f>IF(L482="Steam",1,IF(L482="Electric",2,IF(L482="Diesel",4,IF(L482="Diesel-Electric",3,""))))</f>
        <v>1</v>
      </c>
      <c r="O482" s="6" t="s">
        <v>23</v>
      </c>
      <c r="P482" s="6">
        <v>85</v>
      </c>
      <c r="Q482" s="6">
        <v>100</v>
      </c>
      <c r="R482" s="6">
        <v>244</v>
      </c>
      <c r="S482" s="6">
        <v>1500</v>
      </c>
      <c r="T482" s="6">
        <f>IF(L482="Wagon",(SQRT(SQRT(S482/27)))*10,IF(S482="","",SQRT(SQRT(S482/27))))</f>
        <v>2.7301208627090667</v>
      </c>
      <c r="U482" s="7">
        <f>IF(I482="","",(H482*SQRT(I482)*T482-(I482*2)+2)*0.985)</f>
        <v>37.184892386332493</v>
      </c>
      <c r="V482" s="7">
        <f>IF(L482="Wagon",5*SQRT(H482),IF(L482="","",SQRT(Q482*J482*SQRT(S482))/(26)))</f>
        <v>27.291106420503962</v>
      </c>
      <c r="W482" s="26">
        <f>8/P482</f>
        <v>9.4117647058823528E-2</v>
      </c>
      <c r="X482" s="28">
        <f>R482/10/J482</f>
        <v>0.18769230769230769</v>
      </c>
    </row>
    <row r="483" spans="1:25" x14ac:dyDescent="0.25">
      <c r="A483" s="20">
        <v>4462</v>
      </c>
      <c r="B483" s="6" t="s">
        <v>1127</v>
      </c>
      <c r="C483" s="6" t="s">
        <v>1123</v>
      </c>
      <c r="D483" s="6" t="str">
        <f>IF(B483="","zzz",LEFT(B483,2))</f>
        <v>LM</v>
      </c>
      <c r="E483" s="6" t="s">
        <v>349</v>
      </c>
      <c r="F483" s="7">
        <v>1934</v>
      </c>
      <c r="G483" s="7">
        <v>1968</v>
      </c>
      <c r="H483" s="6">
        <f>IF(F483="","",SQRT(F483-1828))</f>
        <v>10.295630140987001</v>
      </c>
      <c r="I483" s="6">
        <v>2</v>
      </c>
      <c r="J483" s="6">
        <v>130</v>
      </c>
      <c r="K483" s="6">
        <v>0</v>
      </c>
      <c r="L483" s="6" t="s">
        <v>357</v>
      </c>
      <c r="M483" s="6" t="s">
        <v>357</v>
      </c>
      <c r="N483" s="6">
        <f>IF(L483="Steam",1,IF(L483="Electric",2,IF(L483="Diesel",4,IF(L483="Diesel-Electric",3,""))))</f>
        <v>1</v>
      </c>
      <c r="O483" s="6" t="s">
        <v>23</v>
      </c>
      <c r="P483" s="6">
        <v>85</v>
      </c>
      <c r="Q483" s="6">
        <v>100</v>
      </c>
      <c r="R483" s="6">
        <v>244</v>
      </c>
      <c r="S483" s="6">
        <v>1500</v>
      </c>
      <c r="T483" s="6">
        <f>IF(L483="Wagon",(SQRT(SQRT(S483/27)))*10,IF(S483="","",SQRT(SQRT(S483/27))))</f>
        <v>2.7301208627090667</v>
      </c>
      <c r="U483" s="7">
        <f>IF(I483="","",(H483*SQRT(I483)*T483-(I483*2)+2)*0.985)</f>
        <v>37.184892386332493</v>
      </c>
      <c r="V483" s="7">
        <f>IF(L483="Wagon",5*SQRT(H483),IF(L483="","",SQRT(Q483*J483*SQRT(S483))/(26)))</f>
        <v>27.291106420503962</v>
      </c>
      <c r="W483" s="26">
        <f>8/P483</f>
        <v>9.4117647058823528E-2</v>
      </c>
      <c r="X483" s="28">
        <f>R483/10/J483</f>
        <v>0.18769230769230769</v>
      </c>
    </row>
    <row r="484" spans="1:25" s="41" customFormat="1" x14ac:dyDescent="0.25">
      <c r="A484" s="20">
        <v>4463</v>
      </c>
      <c r="B484" s="6" t="s">
        <v>1128</v>
      </c>
      <c r="C484" s="6" t="s">
        <v>1124</v>
      </c>
      <c r="D484" s="6" t="str">
        <f>IF(B484="","zzz",LEFT(B484,2))</f>
        <v>LM</v>
      </c>
      <c r="E484" s="6" t="s">
        <v>349</v>
      </c>
      <c r="F484" s="7">
        <v>1934</v>
      </c>
      <c r="G484" s="7">
        <v>1968</v>
      </c>
      <c r="H484" s="6">
        <f>IF(F484="","",SQRT(F484-1828))</f>
        <v>10.295630140987001</v>
      </c>
      <c r="I484" s="6">
        <v>2</v>
      </c>
      <c r="J484" s="6">
        <v>130</v>
      </c>
      <c r="K484" s="6">
        <v>0</v>
      </c>
      <c r="L484" s="6" t="s">
        <v>357</v>
      </c>
      <c r="M484" s="6" t="s">
        <v>357</v>
      </c>
      <c r="N484" s="6">
        <f>IF(L484="Steam",1,IF(L484="Electric",2,IF(L484="Diesel",4,IF(L484="Diesel-Electric",3,""))))</f>
        <v>1</v>
      </c>
      <c r="O484" s="6" t="s">
        <v>23</v>
      </c>
      <c r="P484" s="6">
        <v>85</v>
      </c>
      <c r="Q484" s="6">
        <v>100</v>
      </c>
      <c r="R484" s="6">
        <v>244</v>
      </c>
      <c r="S484" s="6">
        <v>1500</v>
      </c>
      <c r="T484" s="6">
        <f>IF(L484="Wagon",(SQRT(SQRT(S484/27)))*10,IF(S484="","",SQRT(SQRT(S484/27))))</f>
        <v>2.7301208627090667</v>
      </c>
      <c r="U484" s="7">
        <f>IF(I484="","",(H484*SQRT(I484)*T484-(I484*2)+2)*0.985)</f>
        <v>37.184892386332493</v>
      </c>
      <c r="V484" s="7">
        <f>IF(L484="Wagon",5*SQRT(H484),IF(L484="","",SQRT(Q484*J484*SQRT(S484))/(26)))</f>
        <v>27.291106420503962</v>
      </c>
      <c r="W484" s="26">
        <f>8/P484</f>
        <v>9.4117647058823528E-2</v>
      </c>
      <c r="X484" s="28">
        <f>R484/10/J484</f>
        <v>0.18769230769230769</v>
      </c>
      <c r="Y484" s="12"/>
    </row>
    <row r="485" spans="1:25" x14ac:dyDescent="0.25">
      <c r="A485" s="20">
        <v>4464</v>
      </c>
      <c r="B485" s="6" t="s">
        <v>1129</v>
      </c>
      <c r="C485" s="6" t="s">
        <v>1125</v>
      </c>
      <c r="D485" s="6" t="str">
        <f>IF(B485="","zzz",LEFT(B485,2))</f>
        <v>LM</v>
      </c>
      <c r="E485" s="6" t="s">
        <v>349</v>
      </c>
      <c r="F485" s="7">
        <v>1934</v>
      </c>
      <c r="G485" s="7">
        <v>1968</v>
      </c>
      <c r="H485" s="6">
        <f>IF(F485="","",SQRT(F485-1828))</f>
        <v>10.295630140987001</v>
      </c>
      <c r="I485" s="6">
        <v>2</v>
      </c>
      <c r="J485" s="6">
        <v>130</v>
      </c>
      <c r="K485" s="6">
        <v>0</v>
      </c>
      <c r="L485" s="6" t="s">
        <v>357</v>
      </c>
      <c r="M485" s="6" t="s">
        <v>357</v>
      </c>
      <c r="N485" s="6">
        <f>IF(L485="Steam",1,IF(L485="Electric",2,IF(L485="Diesel",4,IF(L485="Diesel-Electric",3,""))))</f>
        <v>1</v>
      </c>
      <c r="O485" s="6" t="s">
        <v>23</v>
      </c>
      <c r="P485" s="6">
        <v>85</v>
      </c>
      <c r="Q485" s="6">
        <v>100</v>
      </c>
      <c r="R485" s="6">
        <v>244</v>
      </c>
      <c r="S485" s="6">
        <v>1500</v>
      </c>
      <c r="T485" s="6">
        <f>IF(L485="Wagon",(SQRT(SQRT(S485/27)))*10,IF(S485="","",SQRT(SQRT(S485/27))))</f>
        <v>2.7301208627090667</v>
      </c>
      <c r="U485" s="7">
        <f>IF(I485="","",(H485*SQRT(I485)*T485-(I485*2)+2)*0.985)</f>
        <v>37.184892386332493</v>
      </c>
      <c r="V485" s="7">
        <f>IF(L485="Wagon",5*SQRT(H485),IF(L485="","",SQRT(Q485*J485*SQRT(S485))/(26)))</f>
        <v>27.291106420503962</v>
      </c>
      <c r="W485" s="26">
        <f>8/P485</f>
        <v>9.4117647058823528E-2</v>
      </c>
      <c r="X485" s="28">
        <f>R485/10/J485</f>
        <v>0.18769230769230769</v>
      </c>
    </row>
    <row r="486" spans="1:25" s="41" customFormat="1" x14ac:dyDescent="0.25">
      <c r="A486" s="20">
        <v>4465</v>
      </c>
      <c r="B486" s="6" t="s">
        <v>1130</v>
      </c>
      <c r="C486" s="6" t="s">
        <v>1131</v>
      </c>
      <c r="D486" s="6" t="str">
        <f>IF(B486="","zzz",LEFT(B486,2))</f>
        <v>LM</v>
      </c>
      <c r="E486" s="6" t="s">
        <v>349</v>
      </c>
      <c r="F486" s="7">
        <v>1934</v>
      </c>
      <c r="G486" s="7">
        <v>1968</v>
      </c>
      <c r="H486" s="6">
        <f>IF(F486="","",SQRT(F486-1828))</f>
        <v>10.295630140987001</v>
      </c>
      <c r="I486" s="6">
        <v>2</v>
      </c>
      <c r="J486" s="6">
        <v>130</v>
      </c>
      <c r="K486" s="6">
        <v>0</v>
      </c>
      <c r="L486" s="6" t="s">
        <v>357</v>
      </c>
      <c r="M486" s="6" t="s">
        <v>357</v>
      </c>
      <c r="N486" s="6">
        <f>IF(L486="Steam",1,IF(L486="Electric",2,IF(L486="Diesel",4,IF(L486="Diesel-Electric",3,""))))</f>
        <v>1</v>
      </c>
      <c r="O486" s="6" t="s">
        <v>23</v>
      </c>
      <c r="P486" s="6">
        <v>85</v>
      </c>
      <c r="Q486" s="6">
        <v>100</v>
      </c>
      <c r="R486" s="6">
        <v>244</v>
      </c>
      <c r="S486" s="6">
        <v>1500</v>
      </c>
      <c r="T486" s="6">
        <f>IF(L486="Wagon",(SQRT(SQRT(S486/27)))*10,IF(S486="","",SQRT(SQRT(S486/27))))</f>
        <v>2.7301208627090667</v>
      </c>
      <c r="U486" s="7">
        <f>IF(I486="","",(H486*SQRT(I486)*T486-(I486*2)+2)*0.985)</f>
        <v>37.184892386332493</v>
      </c>
      <c r="V486" s="7">
        <f>IF(L486="Wagon",5*SQRT(H486),IF(L486="","",SQRT(Q486*J486*SQRT(S486))/(26)))</f>
        <v>27.291106420503962</v>
      </c>
      <c r="W486" s="26">
        <f>8/P486</f>
        <v>9.4117647058823528E-2</v>
      </c>
      <c r="X486" s="28">
        <f>R486/10/J486</f>
        <v>0.18769230769230769</v>
      </c>
      <c r="Y486" s="12"/>
    </row>
    <row r="487" spans="1:25" x14ac:dyDescent="0.25">
      <c r="A487" s="37">
        <v>4466</v>
      </c>
      <c r="B487" s="38" t="s">
        <v>1671</v>
      </c>
      <c r="C487" s="38" t="s">
        <v>821</v>
      </c>
      <c r="D487" s="38" t="str">
        <f>IF(B487="","zzz",LEFT(B487,2))</f>
        <v>LM</v>
      </c>
      <c r="E487" s="38" t="s">
        <v>349</v>
      </c>
      <c r="F487" s="44"/>
      <c r="G487" s="44"/>
      <c r="H487" s="38" t="str">
        <f>IF(F487="","",SQRT(F487-1828))</f>
        <v/>
      </c>
      <c r="I487" s="38">
        <v>2</v>
      </c>
      <c r="J487" s="38">
        <v>130</v>
      </c>
      <c r="K487" s="38">
        <v>0</v>
      </c>
      <c r="L487" s="38" t="s">
        <v>357</v>
      </c>
      <c r="M487" s="38" t="s">
        <v>357</v>
      </c>
      <c r="N487" s="38">
        <f>IF(L487="Steam",1,IF(L487="Electric",2,IF(L487="Diesel",4,IF(L487="Diesel-Electric",3,""))))</f>
        <v>1</v>
      </c>
      <c r="O487" s="38" t="s">
        <v>23</v>
      </c>
      <c r="P487" s="38">
        <v>85</v>
      </c>
      <c r="Q487" s="38">
        <v>100</v>
      </c>
      <c r="R487" s="38"/>
      <c r="S487" s="38"/>
      <c r="T487" s="38"/>
      <c r="U487" s="44"/>
      <c r="V487" s="44"/>
      <c r="W487" s="39">
        <f>8/P487</f>
        <v>9.4117647058823528E-2</v>
      </c>
      <c r="X487" s="40">
        <f>R487/10/J487</f>
        <v>0</v>
      </c>
    </row>
    <row r="488" spans="1:25" s="41" customFormat="1" x14ac:dyDescent="0.25">
      <c r="A488" s="19">
        <v>4500</v>
      </c>
      <c r="B488" s="1" t="s">
        <v>63</v>
      </c>
      <c r="C488" s="1" t="s">
        <v>767</v>
      </c>
      <c r="D488" s="1" t="str">
        <f>IF(B488="","zzz",LEFT(B488,2))</f>
        <v>BR</v>
      </c>
      <c r="E488" s="1">
        <v>45</v>
      </c>
      <c r="F488" s="13">
        <v>1960</v>
      </c>
      <c r="G488" s="13">
        <v>1989</v>
      </c>
      <c r="H488" s="1">
        <f>IF(F488="","",SQRT(F488-1828))</f>
        <v>11.489125293076057</v>
      </c>
      <c r="I488" s="1">
        <v>1</v>
      </c>
      <c r="J488" s="1">
        <v>135</v>
      </c>
      <c r="K488" s="1">
        <v>0</v>
      </c>
      <c r="L488" s="1" t="s">
        <v>22</v>
      </c>
      <c r="M488" s="1" t="s">
        <v>22</v>
      </c>
      <c r="N488" s="1">
        <f>IF(L488="Steam",1,IF(L488="Electric",2,IF(L488="Diesel",4,IF(L488="Diesel-Electric",3,""))))</f>
        <v>4</v>
      </c>
      <c r="O488" s="1" t="s">
        <v>23</v>
      </c>
      <c r="P488" s="1">
        <v>90</v>
      </c>
      <c r="Q488" s="1">
        <v>90</v>
      </c>
      <c r="R488" s="1">
        <v>245</v>
      </c>
      <c r="S488" s="1">
        <v>2500</v>
      </c>
      <c r="T488" s="1">
        <f>IF(L488="Wagon",(SQRT(SQRT(S488/27)))*10,IF(S488="","",SQRT(SQRT(S488/27))))</f>
        <v>3.1020161970069986</v>
      </c>
      <c r="U488" s="13">
        <f>IF(I488="","",(H488*SQRT(I488)*T488-(I488*2)+2)*0.985)</f>
        <v>35.104860957336236</v>
      </c>
      <c r="V488" s="13">
        <f>IF(L488="Wagon",5*SQRT(H488),IF(L488="","",SQRT(Q488*J488*SQRT(S488))/(26)))</f>
        <v>29.977802438692109</v>
      </c>
      <c r="W488" s="17">
        <f>8/P488</f>
        <v>8.8888888888888892E-2</v>
      </c>
      <c r="X488" s="27">
        <f>R488/10/J488</f>
        <v>0.18148148148148149</v>
      </c>
      <c r="Y488" s="12"/>
    </row>
    <row r="489" spans="1:25" x14ac:dyDescent="0.25">
      <c r="A489" s="19">
        <v>4501</v>
      </c>
      <c r="B489" s="1" t="s">
        <v>291</v>
      </c>
      <c r="C489" s="1" t="s">
        <v>1235</v>
      </c>
      <c r="D489" s="1" t="str">
        <f>IF(B489="","zzz",LEFT(B489,2))</f>
        <v>BR</v>
      </c>
      <c r="E489" s="1">
        <v>450</v>
      </c>
      <c r="F489" s="13">
        <v>2003</v>
      </c>
      <c r="G489" s="13" t="s">
        <v>31</v>
      </c>
      <c r="H489" s="1">
        <f>IF(F489="","",SQRT(F489-1828))</f>
        <v>13.228756555322953</v>
      </c>
      <c r="I489" s="1">
        <v>4</v>
      </c>
      <c r="J489" s="1">
        <v>176</v>
      </c>
      <c r="K489" s="1">
        <v>264</v>
      </c>
      <c r="L489" s="1" t="s">
        <v>85</v>
      </c>
      <c r="M489" s="1" t="s">
        <v>86</v>
      </c>
      <c r="N489" s="1">
        <f>IF(L489="Steam",1,IF(L489="Electric",2,IF(L489="Diesel",4,IF(L489="Diesel-Electric",3,""))))</f>
        <v>2</v>
      </c>
      <c r="O489" s="1" t="s">
        <v>842</v>
      </c>
      <c r="P489" s="1">
        <v>100</v>
      </c>
      <c r="Q489" s="1">
        <v>100</v>
      </c>
      <c r="R489" s="1">
        <v>200</v>
      </c>
      <c r="S489" s="1">
        <v>2000</v>
      </c>
      <c r="T489" s="1">
        <f>IF(L489="Wagon",(SQRT(SQRT(S489/27)))*10,IF(S489="","",SQRT(SQRT(S489/27))))</f>
        <v>2.9337057893113112</v>
      </c>
      <c r="U489" s="13">
        <f>IF(I489="","",(H489*SQRT(I489)*T489-(I489*2)+2)*0.985)</f>
        <v>70.544280992729583</v>
      </c>
      <c r="V489" s="13">
        <f>IF(L489="Wagon",5*SQRT(H489),IF(L489="","",SQRT(Q489*J489*SQRT(S489))/(26)))</f>
        <v>34.122471904532802</v>
      </c>
      <c r="W489" s="17">
        <f>8/P489</f>
        <v>0.08</v>
      </c>
      <c r="X489" s="27">
        <f>R489/10/J489</f>
        <v>0.11363636363636363</v>
      </c>
    </row>
    <row r="490" spans="1:25" x14ac:dyDescent="0.25">
      <c r="A490" s="19">
        <v>4502</v>
      </c>
      <c r="B490" s="1" t="s">
        <v>1619</v>
      </c>
      <c r="C490" s="1" t="s">
        <v>1620</v>
      </c>
      <c r="D490" s="1" t="str">
        <f>IF(B490="","zzz",LEFT(B490,2))</f>
        <v>BR</v>
      </c>
      <c r="E490" s="1">
        <v>450</v>
      </c>
      <c r="F490" s="13">
        <v>2017</v>
      </c>
      <c r="G490" s="13" t="s">
        <v>31</v>
      </c>
      <c r="H490" s="1">
        <f>IF(F490="","",SQRT(F490-1828))</f>
        <v>13.74772708486752</v>
      </c>
      <c r="I490" s="1">
        <v>4</v>
      </c>
      <c r="J490" s="1">
        <v>176</v>
      </c>
      <c r="K490" s="1">
        <v>285</v>
      </c>
      <c r="L490" s="1" t="s">
        <v>85</v>
      </c>
      <c r="M490" s="1" t="s">
        <v>86</v>
      </c>
      <c r="N490" s="1">
        <f>IF(L490="Steam",1,IF(L490="Electric",2,IF(L490="Diesel",4,IF(L490="Diesel-Electric",3,""))))</f>
        <v>2</v>
      </c>
      <c r="O490" s="1" t="s">
        <v>842</v>
      </c>
      <c r="P490" s="1">
        <v>100</v>
      </c>
      <c r="Q490" s="1">
        <v>100</v>
      </c>
      <c r="R490" s="1">
        <v>200</v>
      </c>
      <c r="S490" s="1">
        <v>2000</v>
      </c>
      <c r="T490" s="1">
        <f>IF(L490="Wagon",(SQRT(SQRT(S490/27)))*10,IF(S490="","",SQRT(SQRT(S490/27))))</f>
        <v>2.9337057893113112</v>
      </c>
      <c r="U490" s="13">
        <f>IF(I490="","",(H490*SQRT(I490)*T490-(I490*2)+2)*0.985)</f>
        <v>73.543619481333096</v>
      </c>
      <c r="V490" s="13">
        <f>IF(L490="Wagon",5*SQRT(H490),IF(L490="","",SQRT(Q490*J490*SQRT(S490))/(26)))</f>
        <v>34.122471904532802</v>
      </c>
      <c r="W490" s="17">
        <f>8/P490</f>
        <v>0.08</v>
      </c>
      <c r="X490" s="27">
        <f>R490/10/J490</f>
        <v>0.11363636363636363</v>
      </c>
    </row>
    <row r="491" spans="1:25" x14ac:dyDescent="0.25">
      <c r="A491" s="19">
        <v>4503</v>
      </c>
      <c r="B491" s="1" t="s">
        <v>1621</v>
      </c>
      <c r="C491" s="1" t="s">
        <v>1622</v>
      </c>
      <c r="D491" s="1" t="str">
        <f>IF(B491="","zzz",LEFT(B491,2))</f>
        <v>BR</v>
      </c>
      <c r="E491" s="1">
        <v>450</v>
      </c>
      <c r="F491" s="13">
        <v>2008</v>
      </c>
      <c r="G491" s="13" t="s">
        <v>31</v>
      </c>
      <c r="H491" s="1">
        <f>IF(F491="","",SQRT(F491-1828))</f>
        <v>13.416407864998739</v>
      </c>
      <c r="I491" s="1">
        <v>4</v>
      </c>
      <c r="J491" s="1">
        <v>176</v>
      </c>
      <c r="K491" s="1">
        <v>270</v>
      </c>
      <c r="L491" s="1" t="s">
        <v>85</v>
      </c>
      <c r="M491" s="1" t="s">
        <v>86</v>
      </c>
      <c r="N491" s="1">
        <f>IF(L491="Steam",1,IF(L491="Electric",2,IF(L491="Diesel",4,IF(L491="Diesel-Electric",3,""))))</f>
        <v>2</v>
      </c>
      <c r="O491" s="1" t="s">
        <v>842</v>
      </c>
      <c r="P491" s="1">
        <v>100</v>
      </c>
      <c r="Q491" s="1">
        <v>100</v>
      </c>
      <c r="R491" s="1">
        <v>200</v>
      </c>
      <c r="S491" s="1">
        <v>2000</v>
      </c>
      <c r="T491" s="1">
        <f>IF(L491="Wagon",(SQRT(SQRT(S491/27)))*10,IF(S491="","",SQRT(SQRT(S491/27))))</f>
        <v>2.9337057893113112</v>
      </c>
      <c r="U491" s="13">
        <f>IF(I491="","",(H491*SQRT(I491)*T491-(I491*2)+2)*0.985)</f>
        <v>71.628793047857954</v>
      </c>
      <c r="V491" s="13">
        <f>IF(L491="Wagon",5*SQRT(H491),IF(L491="","",SQRT(Q491*J491*SQRT(S491))/(26)))</f>
        <v>34.122471904532802</v>
      </c>
      <c r="W491" s="17">
        <f>8/P491</f>
        <v>0.08</v>
      </c>
      <c r="X491" s="27">
        <f>R491/10/J491</f>
        <v>0.11363636363636363</v>
      </c>
    </row>
    <row r="492" spans="1:25" s="41" customFormat="1" x14ac:dyDescent="0.25">
      <c r="A492" s="19">
        <v>4550</v>
      </c>
      <c r="B492" s="1" t="s">
        <v>292</v>
      </c>
      <c r="C492" s="1" t="s">
        <v>768</v>
      </c>
      <c r="D492" s="1" t="str">
        <f>IF(B492="","zzz",LEFT(B492,2))</f>
        <v>BR</v>
      </c>
      <c r="E492" s="1">
        <v>455</v>
      </c>
      <c r="F492" s="13">
        <v>1982</v>
      </c>
      <c r="G492" s="13"/>
      <c r="H492" s="1">
        <f>IF(F492="","",SQRT(F492-1828))</f>
        <v>12.409673645990857</v>
      </c>
      <c r="I492" s="1">
        <v>4</v>
      </c>
      <c r="J492" s="1">
        <v>145</v>
      </c>
      <c r="K492" s="1">
        <v>316</v>
      </c>
      <c r="L492" s="1" t="s">
        <v>85</v>
      </c>
      <c r="M492" s="1" t="s">
        <v>86</v>
      </c>
      <c r="N492" s="1">
        <f>IF(L492="Steam",1,IF(L492="Electric",2,IF(L492="Diesel",4,IF(L492="Diesel-Electric",3,""))))</f>
        <v>2</v>
      </c>
      <c r="O492" s="1"/>
      <c r="P492" s="1">
        <v>75</v>
      </c>
      <c r="Q492" s="1">
        <v>75</v>
      </c>
      <c r="R492" s="1">
        <v>110</v>
      </c>
      <c r="S492" s="1">
        <v>1000</v>
      </c>
      <c r="T492" s="1">
        <f>IF(L492="Wagon",(SQRT(SQRT(S492/27)))*10,IF(S492="","",SQRT(SQRT(S492/27))))</f>
        <v>2.4669426816409508</v>
      </c>
      <c r="U492" s="13">
        <f>IF(I492="","",(H492*SQRT(I492)*T492-(I492*2)+2)*0.985)</f>
        <v>54.399488557583553</v>
      </c>
      <c r="V492" s="13">
        <f>IF(L492="Wagon",5*SQRT(H492),IF(L492="","",SQRT(Q492*J492*SQRT(S492))/(26)))</f>
        <v>22.554919678227385</v>
      </c>
      <c r="W492" s="17">
        <f>8/P492</f>
        <v>0.10666666666666667</v>
      </c>
      <c r="X492" s="27">
        <f>R492/10/J492</f>
        <v>7.586206896551724E-2</v>
      </c>
      <c r="Y492" s="12"/>
    </row>
    <row r="493" spans="1:25" s="41" customFormat="1" x14ac:dyDescent="0.25">
      <c r="A493" s="19">
        <v>4550</v>
      </c>
      <c r="B493" s="1" t="s">
        <v>292</v>
      </c>
      <c r="C493" s="1" t="s">
        <v>768</v>
      </c>
      <c r="D493" s="1" t="str">
        <f>IF(B493="","zzz",LEFT(B493,2))</f>
        <v>BR</v>
      </c>
      <c r="E493" s="1">
        <v>455</v>
      </c>
      <c r="F493" s="13">
        <v>1983</v>
      </c>
      <c r="G493" s="13" t="s">
        <v>31</v>
      </c>
      <c r="H493" s="1">
        <f>IF(F493="","",SQRT(F493-1828))</f>
        <v>12.449899597988733</v>
      </c>
      <c r="I493" s="1">
        <v>4</v>
      </c>
      <c r="J493" s="1">
        <v>102</v>
      </c>
      <c r="K493" s="1">
        <v>316</v>
      </c>
      <c r="L493" s="1" t="s">
        <v>85</v>
      </c>
      <c r="M493" s="1" t="s">
        <v>86</v>
      </c>
      <c r="N493" s="1">
        <f>IF(L493="Steam",1,IF(L493="Electric",2,IF(L493="Diesel",4,IF(L493="Diesel-Electric",3,""))))</f>
        <v>2</v>
      </c>
      <c r="O493" s="1" t="s">
        <v>842</v>
      </c>
      <c r="P493" s="1">
        <v>75</v>
      </c>
      <c r="Q493" s="1">
        <v>75</v>
      </c>
      <c r="R493" s="1"/>
      <c r="S493" s="1">
        <v>820</v>
      </c>
      <c r="T493" s="1">
        <f>IF(L493="Wagon",(SQRT(SQRT(S493/27)))*10,IF(S493="","",SQRT(SQRT(S493/27))))</f>
        <v>2.3475374111454888</v>
      </c>
      <c r="U493" s="13">
        <f>IF(I493="","",(H493*SQRT(I493)*T493-(I493*2)+2)*0.985)</f>
        <v>51.666411990428948</v>
      </c>
      <c r="V493" s="13">
        <f>IF(L493="Wagon",5*SQRT(H493),IF(L493="","",SQRT(Q493*J493*SQRT(S493))/(26)))</f>
        <v>18.001588616128625</v>
      </c>
      <c r="W493" s="17">
        <f>8/P493</f>
        <v>0.10666666666666667</v>
      </c>
      <c r="X493" s="27">
        <f>R493/10/J493</f>
        <v>0</v>
      </c>
      <c r="Y493" s="12"/>
    </row>
    <row r="494" spans="1:25" s="41" customFormat="1" x14ac:dyDescent="0.25">
      <c r="A494" s="19">
        <v>4551</v>
      </c>
      <c r="B494" s="1" t="s">
        <v>1514</v>
      </c>
      <c r="C494" s="1" t="s">
        <v>1515</v>
      </c>
      <c r="D494" s="1" t="str">
        <f>IF(B494="","zzz",LEFT(B494,2))</f>
        <v>BR</v>
      </c>
      <c r="E494" s="1">
        <v>455</v>
      </c>
      <c r="F494" s="13">
        <v>2013</v>
      </c>
      <c r="G494" s="13" t="s">
        <v>31</v>
      </c>
      <c r="H494" s="1">
        <f>IF(F494="","",SQRT(F494-1828))</f>
        <v>13.601470508735444</v>
      </c>
      <c r="I494" s="1">
        <v>4</v>
      </c>
      <c r="J494" s="1">
        <v>102</v>
      </c>
      <c r="K494" s="1">
        <v>244</v>
      </c>
      <c r="L494" s="1" t="s">
        <v>85</v>
      </c>
      <c r="M494" s="1" t="s">
        <v>86</v>
      </c>
      <c r="N494" s="1">
        <f>IF(L494="Steam",1,IF(L494="Electric",2,IF(L494="Diesel",4,IF(L494="Diesel-Electric",3,""))))</f>
        <v>2</v>
      </c>
      <c r="O494" s="1" t="s">
        <v>842</v>
      </c>
      <c r="P494" s="1">
        <v>75</v>
      </c>
      <c r="Q494" s="1">
        <v>75</v>
      </c>
      <c r="R494" s="1"/>
      <c r="S494" s="1">
        <v>1300</v>
      </c>
      <c r="T494" s="1">
        <f>IF(L494="Wagon",(SQRT(SQRT(S494/27)))*10,IF(S494="","",SQRT(SQRT(S494/27))))</f>
        <v>2.6341766578737862</v>
      </c>
      <c r="U494" s="13">
        <f>IF(I494="","",(H494*SQRT(I494)*T494-(I494*2)+2)*0.985)</f>
        <v>64.672491969933105</v>
      </c>
      <c r="V494" s="13">
        <f>IF(L494="Wagon",5*SQRT(H494),IF(L494="","",SQRT(Q494*J494*SQRT(S494))/(26)))</f>
        <v>20.19962038181707</v>
      </c>
      <c r="W494" s="17">
        <f>8/P494</f>
        <v>0.10666666666666667</v>
      </c>
      <c r="X494" s="27">
        <f>R494/10/J494</f>
        <v>0</v>
      </c>
      <c r="Y494" s="12"/>
    </row>
    <row r="495" spans="1:25" s="41" customFormat="1" x14ac:dyDescent="0.25">
      <c r="A495" s="19">
        <v>4551</v>
      </c>
      <c r="B495" s="1" t="s">
        <v>1166</v>
      </c>
      <c r="C495" s="1" t="s">
        <v>1167</v>
      </c>
      <c r="D495" s="1" t="str">
        <f>IF(B495="","zzz",LEFT(B495,2))</f>
        <v>LM</v>
      </c>
      <c r="E495" s="1" t="s">
        <v>349</v>
      </c>
      <c r="F495" s="13">
        <v>1930</v>
      </c>
      <c r="G495" s="13">
        <v>1965</v>
      </c>
      <c r="H495" s="1">
        <f>IF(F495="","",SQRT(F495-1828))</f>
        <v>10.099504938362077</v>
      </c>
      <c r="I495" s="1">
        <v>2</v>
      </c>
      <c r="J495" s="1">
        <v>125</v>
      </c>
      <c r="K495" s="1">
        <v>0</v>
      </c>
      <c r="L495" s="1" t="s">
        <v>357</v>
      </c>
      <c r="M495" s="1" t="s">
        <v>357</v>
      </c>
      <c r="N495" s="1">
        <f>IF(L495="Steam",1,IF(L495="Electric",2,IF(L495="Diesel",4,IF(L495="Diesel-Electric",3,""))))</f>
        <v>1</v>
      </c>
      <c r="O495" s="1"/>
      <c r="P495" s="1">
        <v>85</v>
      </c>
      <c r="Q495" s="1" t="s">
        <v>1134</v>
      </c>
      <c r="R495" s="1">
        <v>118</v>
      </c>
      <c r="S495" s="1"/>
      <c r="T495" s="1" t="str">
        <f>IF(L495="Wagon",(SQRT(SQRT(S495/27)))*10,IF(S495="","",SQRT(SQRT(S495/27))))</f>
        <v/>
      </c>
      <c r="U495" s="13" t="e">
        <f>IF(I495="","",(H495*SQRT(I495)*T495-(I495*2)+2)*0.985)</f>
        <v>#VALUE!</v>
      </c>
      <c r="V495" s="13" t="e">
        <f>IF(L495="Wagon",5*SQRT(H495),IF(L495="","",SQRT(Q495*J495*SQRT(S495))/(26)))</f>
        <v>#VALUE!</v>
      </c>
      <c r="W495" s="17">
        <f>8/P495</f>
        <v>9.4117647058823528E-2</v>
      </c>
      <c r="X495" s="27">
        <f>R495/10/J495</f>
        <v>9.4400000000000012E-2</v>
      </c>
      <c r="Y495" s="12"/>
    </row>
    <row r="496" spans="1:25" x14ac:dyDescent="0.25">
      <c r="A496" s="37">
        <v>4552</v>
      </c>
      <c r="B496" s="38" t="s">
        <v>590</v>
      </c>
      <c r="C496" s="38" t="s">
        <v>591</v>
      </c>
      <c r="D496" s="38" t="str">
        <f>IF(B496="","zzz",LEFT(B496,2))</f>
        <v>LM</v>
      </c>
      <c r="E496" s="38" t="s">
        <v>349</v>
      </c>
      <c r="F496" s="44">
        <v>1934</v>
      </c>
      <c r="G496" s="44">
        <v>1967</v>
      </c>
      <c r="H496" s="38">
        <f>IF(F496="","",SQRT(F496-1828))</f>
        <v>10.295630140987001</v>
      </c>
      <c r="I496" s="38">
        <v>2</v>
      </c>
      <c r="J496" s="38">
        <v>136</v>
      </c>
      <c r="K496" s="38">
        <v>0</v>
      </c>
      <c r="L496" s="38" t="s">
        <v>357</v>
      </c>
      <c r="M496" s="38" t="s">
        <v>357</v>
      </c>
      <c r="N496" s="38">
        <f>IF(L496="Steam",1,IF(L496="Electric",2,IF(L496="Diesel",4,IF(L496="Diesel-Electric",3,""))))</f>
        <v>1</v>
      </c>
      <c r="O496" s="38"/>
      <c r="P496" s="38">
        <v>90</v>
      </c>
      <c r="Q496" s="38">
        <v>90</v>
      </c>
      <c r="R496" s="38">
        <v>118</v>
      </c>
      <c r="S496" s="38"/>
      <c r="T496" s="38" t="str">
        <f>IF(L496="Wagon",(SQRT(SQRT(S496/27)))*10,IF(S496="","",SQRT(SQRT(S496/27))))</f>
        <v/>
      </c>
      <c r="U496" s="44" t="e">
        <f>IF(I496="","",(H496*SQRT(I496)*T496-(I496*2)+2)*0.985)</f>
        <v>#VALUE!</v>
      </c>
      <c r="V496" s="44">
        <f>IF(L496="Wagon",5*SQRT(H496),IF(L496="","",SQRT(Q496*J496*SQRT(S496))/(26)))</f>
        <v>0</v>
      </c>
      <c r="W496" s="39">
        <f>8/P496</f>
        <v>8.8888888888888892E-2</v>
      </c>
      <c r="X496" s="40">
        <f>R496/10/J496</f>
        <v>8.6764705882352952E-2</v>
      </c>
    </row>
    <row r="497" spans="1:25" x14ac:dyDescent="0.25">
      <c r="A497" s="19">
        <v>4553</v>
      </c>
      <c r="B497" s="1" t="s">
        <v>1168</v>
      </c>
      <c r="C497" s="1" t="s">
        <v>1169</v>
      </c>
      <c r="D497" s="1" t="str">
        <f>IF(B497="","zzz",LEFT(B497,2))</f>
        <v>LM</v>
      </c>
      <c r="E497" s="1" t="s">
        <v>349</v>
      </c>
      <c r="F497" s="13">
        <v>1946</v>
      </c>
      <c r="G497" s="13">
        <v>1965</v>
      </c>
      <c r="H497" s="1">
        <f>IF(F497="","",SQRT(F497-1828))</f>
        <v>10.862780491200215</v>
      </c>
      <c r="I497" s="1">
        <v>2</v>
      </c>
      <c r="J497" s="1">
        <v>139</v>
      </c>
      <c r="K497" s="1">
        <v>0</v>
      </c>
      <c r="L497" s="1" t="s">
        <v>357</v>
      </c>
      <c r="M497" s="1" t="s">
        <v>357</v>
      </c>
      <c r="N497" s="1">
        <f>IF(L497="Steam",1,IF(L497="Electric",2,IF(L497="Diesel",4,IF(L497="Diesel-Electric",3,""))))</f>
        <v>1</v>
      </c>
      <c r="P497" s="1">
        <v>90</v>
      </c>
      <c r="Q497" s="1" t="s">
        <v>1134</v>
      </c>
      <c r="R497" s="1">
        <v>132</v>
      </c>
      <c r="T497" s="1" t="str">
        <f>IF(L497="Wagon",(SQRT(SQRT(S497/27)))*10,IF(S497="","",SQRT(SQRT(S497/27))))</f>
        <v/>
      </c>
      <c r="U497" s="13" t="e">
        <f>IF(I497="","",(H497*SQRT(I497)*T497-(I497*2)+2)*0.985)</f>
        <v>#VALUE!</v>
      </c>
      <c r="V497" s="13" t="e">
        <f>IF(L497="Wagon",5*SQRT(H497),IF(L497="","",SQRT(Q497*J497*SQRT(S497))/(26)))</f>
        <v>#VALUE!</v>
      </c>
      <c r="W497" s="17">
        <f>8/P497</f>
        <v>8.8888888888888892E-2</v>
      </c>
      <c r="X497" s="27">
        <f>R497/10/J497</f>
        <v>9.4964028776978418E-2</v>
      </c>
    </row>
    <row r="498" spans="1:25" x14ac:dyDescent="0.25">
      <c r="A498" s="19">
        <v>4560</v>
      </c>
      <c r="B498" s="1" t="s">
        <v>293</v>
      </c>
      <c r="C498" s="1" t="s">
        <v>769</v>
      </c>
      <c r="D498" s="1" t="str">
        <f>IF(B498="","zzz",LEFT(B498,2))</f>
        <v>BR</v>
      </c>
      <c r="E498" s="1">
        <v>456</v>
      </c>
      <c r="F498" s="13">
        <v>1990</v>
      </c>
      <c r="H498" s="1">
        <f>IF(F498="","",SQRT(F498-1828))</f>
        <v>12.727922061357855</v>
      </c>
      <c r="I498" s="1">
        <v>2</v>
      </c>
      <c r="J498" s="1">
        <v>79</v>
      </c>
      <c r="K498" s="1">
        <v>152</v>
      </c>
      <c r="L498" s="1" t="s">
        <v>85</v>
      </c>
      <c r="M498" s="1" t="s">
        <v>86</v>
      </c>
      <c r="N498" s="1">
        <f>IF(L498="Steam",1,IF(L498="Electric",2,IF(L498="Diesel",4,IF(L498="Diesel-Electric",3,""))))</f>
        <v>2</v>
      </c>
      <c r="P498" s="1">
        <v>75</v>
      </c>
      <c r="Q498" s="1">
        <v>75</v>
      </c>
      <c r="R498" s="1">
        <v>55</v>
      </c>
      <c r="S498" s="1">
        <v>500</v>
      </c>
      <c r="T498" s="1">
        <f>IF(L498="Wagon",(SQRT(SQRT(S498/27)))*10,IF(S498="","",SQRT(SQRT(S498/27))))</f>
        <v>2.074443257628261</v>
      </c>
      <c r="U498" s="13">
        <f>IF(I498="","",(H498*SQRT(I498)*T498-(I498*2)+2)*0.985)</f>
        <v>34.809878957749063</v>
      </c>
      <c r="V498" s="13">
        <f>IF(L498="Wagon",5*SQRT(H498),IF(L498="","",SQRT(Q498*J498*SQRT(S498))/(26)))</f>
        <v>13.999525967612046</v>
      </c>
      <c r="W498" s="17">
        <f>8/P498</f>
        <v>0.10666666666666667</v>
      </c>
      <c r="X498" s="27">
        <f>R498/10/J498</f>
        <v>6.9620253164556958E-2</v>
      </c>
    </row>
    <row r="499" spans="1:25" x14ac:dyDescent="0.25">
      <c r="A499" s="37">
        <v>4570</v>
      </c>
      <c r="B499" s="38" t="s">
        <v>1068</v>
      </c>
      <c r="C499" s="38" t="s">
        <v>1069</v>
      </c>
      <c r="D499" s="38" t="str">
        <f>IF(B499="","zzz",LEFT(B499,2))</f>
        <v>LM</v>
      </c>
      <c r="E499" s="38" t="s">
        <v>349</v>
      </c>
      <c r="F499" s="44">
        <v>1942</v>
      </c>
      <c r="G499" s="44">
        <v>1964</v>
      </c>
      <c r="H499" s="38">
        <f>IF(F499="","",SQRT(F499-1828))</f>
        <v>10.677078252031311</v>
      </c>
      <c r="I499" s="38">
        <v>2</v>
      </c>
      <c r="J499" s="38">
        <v>139</v>
      </c>
      <c r="K499" s="38">
        <v>0</v>
      </c>
      <c r="L499" s="38" t="s">
        <v>357</v>
      </c>
      <c r="M499" s="38" t="s">
        <v>357</v>
      </c>
      <c r="N499" s="38">
        <f>IF(L499="Steam",1,IF(L499="Electric",2,IF(L499="Diesel",4,IF(L499="Diesel-Electric",3,""))))</f>
        <v>1</v>
      </c>
      <c r="O499" s="38"/>
      <c r="P499" s="38">
        <v>90</v>
      </c>
      <c r="Q499" s="38" t="s">
        <v>1134</v>
      </c>
      <c r="R499" s="38">
        <v>132</v>
      </c>
      <c r="S499" s="38"/>
      <c r="T499" s="38" t="str">
        <f>IF(L499="Wagon",(SQRT(SQRT(S499/27)))*10,IF(S499="","",SQRT(SQRT(S499/27))))</f>
        <v/>
      </c>
      <c r="U499" s="44" t="e">
        <f>IF(I499="","",(H499*SQRT(I499)*T499-(I499*2)+2)*0.985)</f>
        <v>#VALUE!</v>
      </c>
      <c r="V499" s="44" t="e">
        <f>IF(L499="Wagon",5*SQRT(H499),IF(L499="","",SQRT(Q499*J499*SQRT(S499))/(26)))</f>
        <v>#VALUE!</v>
      </c>
      <c r="W499" s="39">
        <f>8/P499</f>
        <v>8.8888888888888892E-2</v>
      </c>
      <c r="X499" s="40">
        <f>R499/10/J499</f>
        <v>9.4964028776978418E-2</v>
      </c>
    </row>
    <row r="500" spans="1:25" x14ac:dyDescent="0.25">
      <c r="A500" s="19">
        <v>4580</v>
      </c>
      <c r="B500" s="1" t="s">
        <v>294</v>
      </c>
      <c r="C500" s="1" t="s">
        <v>1236</v>
      </c>
      <c r="D500" s="1" t="str">
        <f>IF(B500="","zzz",LEFT(B500,2))</f>
        <v>BR</v>
      </c>
      <c r="E500" s="1">
        <v>458</v>
      </c>
      <c r="F500" s="13">
        <v>1999</v>
      </c>
      <c r="G500" s="13">
        <v>2014</v>
      </c>
      <c r="H500" s="1">
        <f>IF(F500="","",SQRT(F500-1828))</f>
        <v>13.076696830622021</v>
      </c>
      <c r="I500" s="1">
        <v>4</v>
      </c>
      <c r="J500" s="1">
        <v>170</v>
      </c>
      <c r="K500" s="1">
        <v>285</v>
      </c>
      <c r="L500" s="1" t="s">
        <v>85</v>
      </c>
      <c r="M500" s="1" t="s">
        <v>86</v>
      </c>
      <c r="N500" s="1">
        <f>IF(L500="Steam",1,IF(L500="Electric",2,IF(L500="Diesel",4,IF(L500="Diesel-Electric",3,""))))</f>
        <v>2</v>
      </c>
      <c r="P500" s="1">
        <v>100</v>
      </c>
      <c r="Q500" s="1">
        <v>100</v>
      </c>
      <c r="R500" s="1">
        <v>110</v>
      </c>
      <c r="S500" s="1">
        <v>2172</v>
      </c>
      <c r="T500" s="1">
        <f>IF(L500="Wagon",(SQRT(SQRT(S500/27)))*10,IF(S500="","",SQRT(SQRT(S500/27))))</f>
        <v>2.9948426833556949</v>
      </c>
      <c r="U500" s="13">
        <f>IF(I500="","",(H500*SQRT(I500)*T500-(I500*2)+2)*0.985)</f>
        <v>71.240420156528458</v>
      </c>
      <c r="V500" s="13">
        <f>IF(L500="Wagon",5*SQRT(H500),IF(L500="","",SQRT(Q500*J500*SQRT(S500))/(26)))</f>
        <v>34.23466385462573</v>
      </c>
      <c r="W500" s="17">
        <f>8/P500</f>
        <v>0.08</v>
      </c>
      <c r="X500" s="27">
        <f>R500/10/J500</f>
        <v>6.4705882352941183E-2</v>
      </c>
    </row>
    <row r="501" spans="1:25" x14ac:dyDescent="0.25">
      <c r="A501" s="19">
        <v>4600</v>
      </c>
      <c r="B501" s="1" t="s">
        <v>64</v>
      </c>
      <c r="C501" s="1" t="s">
        <v>770</v>
      </c>
      <c r="D501" s="1" t="str">
        <f>IF(B501="","zzz",LEFT(B501,2))</f>
        <v>BR</v>
      </c>
      <c r="E501" s="1">
        <v>46</v>
      </c>
      <c r="F501" s="13">
        <v>1961</v>
      </c>
      <c r="G501" s="13">
        <v>1984</v>
      </c>
      <c r="H501" s="1">
        <f>IF(F501="","",SQRT(F501-1828))</f>
        <v>11.532562594670797</v>
      </c>
      <c r="I501" s="1">
        <v>1</v>
      </c>
      <c r="J501" s="1">
        <v>140</v>
      </c>
      <c r="K501" s="1">
        <v>0</v>
      </c>
      <c r="L501" s="1" t="s">
        <v>22</v>
      </c>
      <c r="M501" s="1" t="s">
        <v>22</v>
      </c>
      <c r="N501" s="1">
        <f>IF(L501="Steam",1,IF(L501="Electric",2,IF(L501="Diesel",4,IF(L501="Diesel-Electric",3,""))))</f>
        <v>4</v>
      </c>
      <c r="O501" s="1" t="s">
        <v>23</v>
      </c>
      <c r="P501" s="1">
        <v>90</v>
      </c>
      <c r="Q501" s="1">
        <v>90</v>
      </c>
      <c r="R501" s="1">
        <v>245</v>
      </c>
      <c r="S501" s="1">
        <v>2500</v>
      </c>
      <c r="T501" s="1">
        <f>IF(L501="Wagon",(SQRT(SQRT(S501/27)))*10,IF(S501="","",SQRT(SQRT(S501/27))))</f>
        <v>3.1020161970069986</v>
      </c>
      <c r="U501" s="13">
        <f>IF(I501="","",(H501*SQRT(I501)*T501-(I501*2)+2)*0.985)</f>
        <v>35.237583022240877</v>
      </c>
      <c r="V501" s="13">
        <f>IF(L501="Wagon",5*SQRT(H501),IF(L501="","",SQRT(Q501*J501*SQRT(S501))/(26)))</f>
        <v>30.52789974305297</v>
      </c>
      <c r="W501" s="17">
        <f>8/P501</f>
        <v>8.8888888888888892E-2</v>
      </c>
      <c r="X501" s="27">
        <f>R501/10/J501</f>
        <v>0.17499999999999999</v>
      </c>
    </row>
    <row r="502" spans="1:25" x14ac:dyDescent="0.25">
      <c r="A502" s="19">
        <v>4601</v>
      </c>
      <c r="B502" s="1" t="s">
        <v>295</v>
      </c>
      <c r="C502" s="1" t="s">
        <v>1396</v>
      </c>
      <c r="D502" s="1" t="str">
        <f>IF(B502="","zzz",LEFT(B502,2))</f>
        <v>BR</v>
      </c>
      <c r="E502" s="1">
        <v>460</v>
      </c>
      <c r="F502" s="13">
        <v>1999</v>
      </c>
      <c r="G502" s="13">
        <v>2012</v>
      </c>
      <c r="H502" s="1">
        <f>IF(F502="","",SQRT(F502-1828))</f>
        <v>13.076696830622021</v>
      </c>
      <c r="I502" s="1">
        <v>8</v>
      </c>
      <c r="J502" s="1">
        <v>352</v>
      </c>
      <c r="K502" s="1">
        <v>342</v>
      </c>
      <c r="L502" s="1" t="s">
        <v>85</v>
      </c>
      <c r="M502" s="1" t="s">
        <v>86</v>
      </c>
      <c r="N502" s="1">
        <f>IF(L502="Steam",1,IF(L502="Electric",2,IF(L502="Diesel",4,IF(L502="Diesel-Electric",3,""))))</f>
        <v>2</v>
      </c>
      <c r="P502" s="1">
        <v>100</v>
      </c>
      <c r="Q502" s="1">
        <v>100</v>
      </c>
      <c r="S502" s="1">
        <v>3600</v>
      </c>
      <c r="T502" s="1">
        <f>IF(L502="Wagon",(SQRT(SQRT(S502/27)))*10,IF(S502="","",SQRT(SQRT(S502/27))))</f>
        <v>3.3980884896942452</v>
      </c>
      <c r="U502" s="13">
        <f>IF(I502="","",(H502*SQRT(I502)*T502-(I502*2)+2)*0.985)</f>
        <v>110.00809543096554</v>
      </c>
      <c r="V502" s="13">
        <f>IF(L502="Wagon",5*SQRT(H502),IF(L502="","",SQRT(Q502*J502*SQRT(S502))/(26)))</f>
        <v>55.895083460261382</v>
      </c>
      <c r="W502" s="17">
        <f>8/P502</f>
        <v>0.08</v>
      </c>
      <c r="X502" s="27">
        <f>R502/10/J502</f>
        <v>0</v>
      </c>
    </row>
    <row r="503" spans="1:25" s="41" customFormat="1" x14ac:dyDescent="0.25">
      <c r="A503" s="37">
        <v>4602</v>
      </c>
      <c r="B503" s="38" t="s">
        <v>665</v>
      </c>
      <c r="C503" s="38" t="s">
        <v>666</v>
      </c>
      <c r="D503" s="38" t="str">
        <f>IF(B503="","zzz",LEFT(B503,2))</f>
        <v>LM</v>
      </c>
      <c r="E503" s="38" t="s">
        <v>349</v>
      </c>
      <c r="F503" s="44">
        <v>1937</v>
      </c>
      <c r="G503" s="44">
        <v>1964</v>
      </c>
      <c r="H503" s="38">
        <f>IF(F503="","",SQRT(F503-1828))</f>
        <v>10.440306508910551</v>
      </c>
      <c r="I503" s="38">
        <v>2</v>
      </c>
      <c r="J503" s="38">
        <v>167</v>
      </c>
      <c r="K503" s="38">
        <v>0</v>
      </c>
      <c r="L503" s="38" t="s">
        <v>357</v>
      </c>
      <c r="M503" s="38" t="s">
        <v>357</v>
      </c>
      <c r="N503" s="38">
        <f>IF(L503="Steam",1,IF(L503="Electric",2,IF(L503="Diesel",4,IF(L503="Diesel-Electric",3,""))))</f>
        <v>1</v>
      </c>
      <c r="O503" s="38"/>
      <c r="P503" s="38">
        <v>100</v>
      </c>
      <c r="Q503" s="38">
        <v>100</v>
      </c>
      <c r="R503" s="38">
        <v>180</v>
      </c>
      <c r="S503" s="38">
        <v>2250</v>
      </c>
      <c r="T503" s="38">
        <f>IF(L503="Wagon",(SQRT(SQRT(S503/27)))*10,IF(S503="","",SQRT(SQRT(S503/27))))</f>
        <v>3.0213753973567683</v>
      </c>
      <c r="U503" s="44">
        <f>IF(I503="","",(H503*SQRT(I503)*T503-(I503*2)+2)*0.985)</f>
        <v>41.970922043407342</v>
      </c>
      <c r="V503" s="44">
        <f>IF(L503="Wagon",5*SQRT(H503),IF(L503="","",SQRT(Q503*J503*SQRT(S503))/(26)))</f>
        <v>34.231861561486284</v>
      </c>
      <c r="W503" s="39">
        <f>8/P503</f>
        <v>0.08</v>
      </c>
      <c r="X503" s="40">
        <f>R503/10/J503</f>
        <v>0.10778443113772455</v>
      </c>
      <c r="Y503" s="12"/>
    </row>
    <row r="504" spans="1:25" x14ac:dyDescent="0.25">
      <c r="A504" s="50">
        <v>4603</v>
      </c>
      <c r="B504" s="1" t="s">
        <v>667</v>
      </c>
      <c r="C504" s="1" t="s">
        <v>668</v>
      </c>
      <c r="D504" s="1" t="str">
        <f>IF(B504="","zzz",LEFT(B504,2))</f>
        <v>LM</v>
      </c>
      <c r="E504" s="1" t="s">
        <v>349</v>
      </c>
      <c r="F504" s="13">
        <v>1937</v>
      </c>
      <c r="G504" s="13">
        <v>1964</v>
      </c>
      <c r="H504" s="1">
        <f>IF(F504="","",SQRT(F504-1828))</f>
        <v>10.440306508910551</v>
      </c>
      <c r="I504" s="1">
        <v>2</v>
      </c>
      <c r="J504" s="1">
        <v>164</v>
      </c>
      <c r="K504" s="1">
        <v>0</v>
      </c>
      <c r="L504" s="1" t="s">
        <v>357</v>
      </c>
      <c r="M504" s="1" t="s">
        <v>357</v>
      </c>
      <c r="N504" s="1">
        <f>IF(L504="Steam",1,IF(L504="Electric",2,IF(L504="Diesel",4,IF(L504="Diesel-Electric",3,""))))</f>
        <v>1</v>
      </c>
      <c r="O504" s="1" t="s">
        <v>23</v>
      </c>
      <c r="P504" s="1">
        <v>100</v>
      </c>
      <c r="Q504" s="1">
        <v>100</v>
      </c>
      <c r="R504" s="1">
        <v>180</v>
      </c>
      <c r="S504" s="1">
        <v>2250</v>
      </c>
      <c r="T504" s="1">
        <f>IF(L504="Wagon",(SQRT(SQRT(S504/27)))*10,IF(S504="","",SQRT(SQRT(S504/27))))</f>
        <v>3.0213753973567683</v>
      </c>
      <c r="U504" s="13">
        <f>IF(I504="","",(H504*SQRT(I504)*T504-(I504*2)+2)*0.985)</f>
        <v>41.970922043407342</v>
      </c>
      <c r="V504" s="13">
        <f>IF(L504="Wagon",5*SQRT(H504),IF(L504="","",SQRT(Q504*J504*SQRT(S504))/(26)))</f>
        <v>33.922996345653061</v>
      </c>
      <c r="W504" s="17">
        <f>8/P504</f>
        <v>0.08</v>
      </c>
      <c r="X504" s="27">
        <f>R504/10/J504</f>
        <v>0.10975609756097561</v>
      </c>
    </row>
    <row r="505" spans="1:25" x14ac:dyDescent="0.25">
      <c r="A505" s="50">
        <v>4604</v>
      </c>
      <c r="B505" s="1" t="s">
        <v>1027</v>
      </c>
      <c r="C505" s="1" t="s">
        <v>1026</v>
      </c>
      <c r="D505" s="1" t="str">
        <f>IF(B505="","zzz",LEFT(B505,2))</f>
        <v>LM</v>
      </c>
      <c r="E505" s="1" t="s">
        <v>349</v>
      </c>
      <c r="F505" s="13">
        <v>1937</v>
      </c>
      <c r="G505" s="13">
        <v>1964</v>
      </c>
      <c r="H505" s="1">
        <f>IF(F505="","",SQRT(F505-1828))</f>
        <v>10.440306508910551</v>
      </c>
      <c r="I505" s="1">
        <v>2</v>
      </c>
      <c r="J505" s="1">
        <v>164</v>
      </c>
      <c r="K505" s="1">
        <v>0</v>
      </c>
      <c r="L505" s="1" t="s">
        <v>357</v>
      </c>
      <c r="M505" s="1" t="s">
        <v>357</v>
      </c>
      <c r="N505" s="1">
        <f>IF(L505="Steam",1,IF(L505="Electric",2,IF(L505="Diesel",4,IF(L505="Diesel-Electric",3,""))))</f>
        <v>1</v>
      </c>
      <c r="O505" s="1" t="s">
        <v>23</v>
      </c>
      <c r="P505" s="1">
        <v>100</v>
      </c>
      <c r="Q505" s="1">
        <v>100</v>
      </c>
      <c r="R505" s="1">
        <v>180</v>
      </c>
      <c r="S505" s="1">
        <v>2250</v>
      </c>
      <c r="T505" s="1">
        <f>IF(L505="Wagon",(SQRT(SQRT(S505/27)))*10,IF(S505="","",SQRT(SQRT(S505/27))))</f>
        <v>3.0213753973567683</v>
      </c>
      <c r="U505" s="13">
        <f>IF(I505="","",(H505*SQRT(I505)*T505-(I505*2)+2)*0.985)</f>
        <v>41.970922043407342</v>
      </c>
      <c r="V505" s="13">
        <f>IF(L505="Wagon",5*SQRT(H505),IF(L505="","",SQRT(Q505*J505*SQRT(S505))/(26)))</f>
        <v>33.922996345653061</v>
      </c>
      <c r="W505" s="17">
        <f>8/P505</f>
        <v>0.08</v>
      </c>
      <c r="X505" s="27">
        <f>R505/10/J505</f>
        <v>0.10975609756097561</v>
      </c>
    </row>
    <row r="506" spans="1:25" x14ac:dyDescent="0.25">
      <c r="A506" s="19">
        <v>4610</v>
      </c>
      <c r="B506" s="1" t="s">
        <v>1058</v>
      </c>
      <c r="C506" s="1" t="s">
        <v>1061</v>
      </c>
      <c r="D506" s="1" t="str">
        <f>IF(B506="","zzz",LEFT(B506,2))</f>
        <v>LM</v>
      </c>
      <c r="E506" s="1" t="s">
        <v>349</v>
      </c>
      <c r="F506" s="13">
        <v>1927</v>
      </c>
      <c r="G506" s="13">
        <v>1966</v>
      </c>
      <c r="H506" s="1">
        <f>IF(F506="","",SQRT(F506-1828))</f>
        <v>9.9498743710661994</v>
      </c>
      <c r="I506" s="1">
        <v>2</v>
      </c>
      <c r="J506" s="1">
        <v>130</v>
      </c>
      <c r="K506" s="1">
        <v>0</v>
      </c>
      <c r="L506" s="1" t="s">
        <v>357</v>
      </c>
      <c r="M506" s="1" t="s">
        <v>357</v>
      </c>
      <c r="N506" s="1">
        <f>IF(L506="Steam",1,IF(L506="Electric",2,IF(L506="Diesel",4,IF(L506="Diesel-Electric",3,""))))</f>
        <v>1</v>
      </c>
      <c r="O506" s="1" t="s">
        <v>23</v>
      </c>
      <c r="P506" s="1">
        <v>85</v>
      </c>
      <c r="Q506" s="1" t="s">
        <v>1134</v>
      </c>
      <c r="R506" s="1">
        <v>148</v>
      </c>
      <c r="U506" s="13">
        <f>IF(I506="","",(H506*SQRT(I506)*T506-(I506*2)+2)*0.985)</f>
        <v>-1.97</v>
      </c>
      <c r="V506" s="13" t="e">
        <f>IF(L506="Wagon",5*SQRT(H506),IF(L506="","",SQRT(Q506*J506*SQRT(S506))/(26)))</f>
        <v>#VALUE!</v>
      </c>
      <c r="W506" s="17">
        <f>8/P506</f>
        <v>9.4117647058823528E-2</v>
      </c>
      <c r="X506" s="27">
        <f>R506/10/J506</f>
        <v>0.11384615384615385</v>
      </c>
    </row>
    <row r="507" spans="1:25" s="41" customFormat="1" x14ac:dyDescent="0.25">
      <c r="A507" s="19">
        <v>4611</v>
      </c>
      <c r="B507" s="1" t="s">
        <v>1063</v>
      </c>
      <c r="C507" s="1" t="s">
        <v>1062</v>
      </c>
      <c r="D507" s="1" t="str">
        <f>IF(B507="","zzz",LEFT(B507,2))</f>
        <v>LM</v>
      </c>
      <c r="E507" s="1" t="s">
        <v>349</v>
      </c>
      <c r="F507" s="13">
        <v>1927</v>
      </c>
      <c r="G507" s="13">
        <v>1966</v>
      </c>
      <c r="H507" s="1">
        <f>IF(F507="","",SQRT(F507-1828))</f>
        <v>9.9498743710661994</v>
      </c>
      <c r="I507" s="1">
        <v>2</v>
      </c>
      <c r="J507" s="1">
        <v>142</v>
      </c>
      <c r="K507" s="1">
        <v>0</v>
      </c>
      <c r="L507" s="1" t="s">
        <v>357</v>
      </c>
      <c r="M507" s="1" t="s">
        <v>357</v>
      </c>
      <c r="N507" s="1">
        <f>IF(L507="Steam",1,IF(L507="Electric",2,IF(L507="Diesel",4,IF(L507="Diesel-Electric",3,""))))</f>
        <v>1</v>
      </c>
      <c r="O507" s="1" t="s">
        <v>23</v>
      </c>
      <c r="P507" s="1">
        <v>85</v>
      </c>
      <c r="Q507" s="1" t="s">
        <v>1134</v>
      </c>
      <c r="R507" s="1">
        <v>148</v>
      </c>
      <c r="S507" s="1"/>
      <c r="T507" s="1"/>
      <c r="U507" s="13">
        <f>IF(I507="","",(H507*SQRT(I507)*T507-(I507*2)+2)*0.985)</f>
        <v>-1.97</v>
      </c>
      <c r="V507" s="13" t="e">
        <f>IF(L507="Wagon",5*SQRT(H507),IF(L507="","",SQRT(Q507*J507*SQRT(S507))/(26)))</f>
        <v>#VALUE!</v>
      </c>
      <c r="W507" s="17">
        <f>8/P507</f>
        <v>9.4117647058823528E-2</v>
      </c>
      <c r="X507" s="27">
        <f>R507/10/J507</f>
        <v>0.10422535211267606</v>
      </c>
      <c r="Y507" s="12"/>
    </row>
    <row r="508" spans="1:25" x14ac:dyDescent="0.25">
      <c r="A508" s="19">
        <v>4612</v>
      </c>
      <c r="B508" s="1" t="s">
        <v>1059</v>
      </c>
      <c r="C508" s="1" t="s">
        <v>1060</v>
      </c>
      <c r="D508" s="1" t="str">
        <f>IF(B508="","zzz",LEFT(B508,2))</f>
        <v>LM</v>
      </c>
      <c r="E508" s="1" t="s">
        <v>349</v>
      </c>
      <c r="F508" s="13">
        <v>1943</v>
      </c>
      <c r="G508" s="13">
        <v>1966</v>
      </c>
      <c r="H508" s="1">
        <f>IF(F508="","",SQRT(F508-1828))</f>
        <v>10.723805294763608</v>
      </c>
      <c r="I508" s="1">
        <v>2</v>
      </c>
      <c r="J508" s="1">
        <v>142</v>
      </c>
      <c r="K508" s="1">
        <v>0</v>
      </c>
      <c r="L508" s="1" t="s">
        <v>357</v>
      </c>
      <c r="M508" s="1" t="s">
        <v>357</v>
      </c>
      <c r="N508" s="1">
        <f>IF(L508="Steam",1,IF(L508="Electric",2,IF(L508="Diesel",4,IF(L508="Diesel-Electric",3,""))))</f>
        <v>1</v>
      </c>
      <c r="O508" s="1" t="s">
        <v>23</v>
      </c>
      <c r="P508" s="1">
        <v>90</v>
      </c>
      <c r="R508" s="1">
        <v>150</v>
      </c>
      <c r="U508" s="13">
        <f>IF(I508="","",(H508*SQRT(I508)*T508-(I508*2)+2)*0.985)</f>
        <v>-1.97</v>
      </c>
      <c r="V508" s="13">
        <f>IF(L508="Wagon",5*SQRT(H508),IF(L508="","",SQRT(Q508*J508*SQRT(S508))/(26)))</f>
        <v>0</v>
      </c>
      <c r="W508" s="17">
        <f>8/P508</f>
        <v>8.8888888888888892E-2</v>
      </c>
      <c r="X508" s="27">
        <f>R508/10/J508</f>
        <v>0.10563380281690141</v>
      </c>
    </row>
    <row r="509" spans="1:25" x14ac:dyDescent="0.25">
      <c r="A509" s="37">
        <v>4620</v>
      </c>
      <c r="B509" s="38" t="s">
        <v>1070</v>
      </c>
      <c r="C509" s="38" t="s">
        <v>1071</v>
      </c>
      <c r="D509" s="38" t="str">
        <f>IF(B509="","zzz",LEFT(B509,2))</f>
        <v>LM</v>
      </c>
      <c r="E509" s="38" t="s">
        <v>349</v>
      </c>
      <c r="F509" s="44">
        <v>1933</v>
      </c>
      <c r="G509" s="44">
        <v>1962</v>
      </c>
      <c r="H509" s="38">
        <f>IF(F509="","",SQRT(F509-1828))</f>
        <v>10.246950765959598</v>
      </c>
      <c r="I509" s="38">
        <v>2</v>
      </c>
      <c r="J509" s="38">
        <v>162</v>
      </c>
      <c r="K509" s="38">
        <v>0</v>
      </c>
      <c r="L509" s="38" t="s">
        <v>357</v>
      </c>
      <c r="M509" s="38" t="s">
        <v>357</v>
      </c>
      <c r="N509" s="38">
        <f>IF(L509="Steam",1,IF(L509="Electric",2,IF(L509="Diesel",4,IF(L509="Diesel-Electric",3,""))))</f>
        <v>1</v>
      </c>
      <c r="O509" s="38" t="s">
        <v>23</v>
      </c>
      <c r="P509" s="38">
        <v>100</v>
      </c>
      <c r="Q509" s="38">
        <v>100</v>
      </c>
      <c r="R509" s="38">
        <v>179</v>
      </c>
      <c r="S509" s="38"/>
      <c r="T509" s="38" t="str">
        <f>IF(L509="Wagon",(SQRT(SQRT(S509/27)))*10,IF(S509="","",SQRT(SQRT(S509/27))))</f>
        <v/>
      </c>
      <c r="U509" s="44" t="e">
        <f>IF(I509="","",(H509*SQRT(I509)*T509-(I509*2)+2)*0.985)</f>
        <v>#VALUE!</v>
      </c>
      <c r="V509" s="44">
        <f>IF(L509="Wagon",5*SQRT(H509),IF(L509="","",SQRT(Q509*J509*SQRT(S509))/(26)))</f>
        <v>0</v>
      </c>
      <c r="W509" s="39">
        <f>8/P509</f>
        <v>0.08</v>
      </c>
      <c r="X509" s="40">
        <f>R509/10/J509</f>
        <v>0.11049382716049382</v>
      </c>
    </row>
    <row r="510" spans="1:25" x14ac:dyDescent="0.25">
      <c r="A510" s="19">
        <v>4650</v>
      </c>
      <c r="B510" s="1" t="s">
        <v>296</v>
      </c>
      <c r="C510" s="1" t="s">
        <v>771</v>
      </c>
      <c r="D510" s="1" t="str">
        <f>IF(B510="","zzz",LEFT(B510,2))</f>
        <v>BR</v>
      </c>
      <c r="E510" s="1">
        <v>465</v>
      </c>
      <c r="F510" s="13">
        <v>1991</v>
      </c>
      <c r="G510" s="13" t="s">
        <v>31</v>
      </c>
      <c r="H510" s="1">
        <f>IF(F510="","",SQRT(F510-1828))</f>
        <v>12.767145334803704</v>
      </c>
      <c r="I510" s="1">
        <v>4</v>
      </c>
      <c r="J510" s="1">
        <v>146</v>
      </c>
      <c r="K510" s="1">
        <v>348</v>
      </c>
      <c r="L510" s="1" t="s">
        <v>85</v>
      </c>
      <c r="M510" s="1" t="s">
        <v>86</v>
      </c>
      <c r="N510" s="1">
        <f>IF(L510="Steam",1,IF(L510="Electric",2,IF(L510="Diesel",4,IF(L510="Diesel-Electric",3,""))))</f>
        <v>2</v>
      </c>
      <c r="P510" s="1">
        <v>75</v>
      </c>
      <c r="Q510" s="1">
        <v>75</v>
      </c>
      <c r="R510" s="1">
        <v>110</v>
      </c>
      <c r="S510" s="1">
        <v>3004</v>
      </c>
      <c r="T510" s="1">
        <f>IF(L510="Wagon",(SQRT(SQRT(S510/27)))*10,IF(S510="","",SQRT(SQRT(S510/27))))</f>
        <v>3.2477608404431941</v>
      </c>
      <c r="U510" s="13">
        <f>IF(I510="","",(H510*SQRT(I510)*T510-(I510*2)+2)*0.985)</f>
        <v>75.77533028536628</v>
      </c>
      <c r="V510" s="13">
        <f>IF(L510="Wagon",5*SQRT(H510),IF(L510="","",SQRT(Q510*J510*SQRT(S510))/(26)))</f>
        <v>29.796049953268813</v>
      </c>
      <c r="W510" s="17">
        <f>8/P510</f>
        <v>0.10666666666666667</v>
      </c>
      <c r="X510" s="27">
        <f>R510/10/J510</f>
        <v>7.5342465753424653E-2</v>
      </c>
    </row>
    <row r="511" spans="1:25" x14ac:dyDescent="0.25">
      <c r="A511" s="19">
        <v>4660</v>
      </c>
      <c r="B511" s="1" t="s">
        <v>297</v>
      </c>
      <c r="C511" s="1" t="s">
        <v>772</v>
      </c>
      <c r="D511" s="1" t="str">
        <f>IF(B511="","zzz",LEFT(B511,2))</f>
        <v>BR</v>
      </c>
      <c r="E511" s="1">
        <v>466</v>
      </c>
      <c r="F511" s="13">
        <v>1992</v>
      </c>
      <c r="G511" s="13" t="s">
        <v>31</v>
      </c>
      <c r="H511" s="1">
        <f>IF(F511="","",SQRT(F511-1828))</f>
        <v>12.806248474865697</v>
      </c>
      <c r="I511" s="1">
        <v>2</v>
      </c>
      <c r="J511" s="1">
        <v>79</v>
      </c>
      <c r="K511" s="1">
        <v>168</v>
      </c>
      <c r="L511" s="1" t="s">
        <v>85</v>
      </c>
      <c r="M511" s="1" t="s">
        <v>86</v>
      </c>
      <c r="N511" s="1">
        <f>IF(L511="Steam",1,IF(L511="Electric",2,IF(L511="Diesel",4,IF(L511="Diesel-Electric",3,""))))</f>
        <v>2</v>
      </c>
      <c r="P511" s="1">
        <v>75</v>
      </c>
      <c r="Q511" s="1">
        <v>75</v>
      </c>
      <c r="R511" s="1">
        <v>55</v>
      </c>
      <c r="S511" s="1">
        <v>1500</v>
      </c>
      <c r="T511" s="1">
        <f>IF(L511="Wagon",(SQRT(SQRT(S511/27)))*10,IF(S511="","",SQRT(SQRT(S511/27))))</f>
        <v>2.7301208627090667</v>
      </c>
      <c r="U511" s="13">
        <f>IF(I511="","",(H511*SQRT(I511)*T511-(I511*2)+2)*0.985)</f>
        <v>46.732922894424341</v>
      </c>
      <c r="V511" s="13">
        <f>IF(L511="Wagon",5*SQRT(H511),IF(L511="","",SQRT(Q511*J511*SQRT(S511))/(26)))</f>
        <v>18.424412319627809</v>
      </c>
      <c r="W511" s="17">
        <f>8/P511</f>
        <v>0.10666666666666667</v>
      </c>
      <c r="X511" s="27">
        <f>R511/10/J511</f>
        <v>6.9620253164556958E-2</v>
      </c>
    </row>
    <row r="512" spans="1:25" x14ac:dyDescent="0.25">
      <c r="A512" s="37">
        <v>4700</v>
      </c>
      <c r="B512" s="38" t="s">
        <v>65</v>
      </c>
      <c r="C512" s="38" t="s">
        <v>773</v>
      </c>
      <c r="D512" s="38" t="str">
        <f>IF(B512="","zzz",LEFT(B512,2))</f>
        <v>BR</v>
      </c>
      <c r="E512" s="38">
        <v>47</v>
      </c>
      <c r="F512" s="44">
        <v>1962</v>
      </c>
      <c r="G512" s="44" t="s">
        <v>31</v>
      </c>
      <c r="H512" s="38">
        <f>IF(F512="","",SQRT(F512-1828))</f>
        <v>11.575836902790225</v>
      </c>
      <c r="I512" s="38">
        <v>1</v>
      </c>
      <c r="J512" s="38">
        <v>114</v>
      </c>
      <c r="K512" s="38">
        <v>0</v>
      </c>
      <c r="L512" s="38" t="s">
        <v>22</v>
      </c>
      <c r="M512" s="38" t="s">
        <v>22</v>
      </c>
      <c r="N512" s="38">
        <f>IF(L512="Steam",1,IF(L512="Electric",2,IF(L512="Diesel",4,IF(L512="Diesel-Electric",3,""))))</f>
        <v>4</v>
      </c>
      <c r="O512" s="38" t="s">
        <v>23</v>
      </c>
      <c r="P512" s="38">
        <v>75</v>
      </c>
      <c r="Q512" s="38">
        <v>75</v>
      </c>
      <c r="R512" s="38">
        <v>245</v>
      </c>
      <c r="S512" s="38">
        <v>2750</v>
      </c>
      <c r="T512" s="38">
        <f>IF(L512="Wagon",(SQRT(SQRT(S512/27)))*10,IF(S512="","",SQRT(SQRT(S512/27))))</f>
        <v>3.1768172511165385</v>
      </c>
      <c r="U512" s="44">
        <f>IF(I512="","",(H512*SQRT(I512)*T512-(I512*2)+2)*0.985)</f>
        <v>36.222703593361999</v>
      </c>
      <c r="V512" s="44">
        <f>IF(L512="Wagon",5*SQRT(H512),IF(L512="","",SQRT(Q512*J512*SQRT(S512))/(26)))</f>
        <v>25.753892754321516</v>
      </c>
      <c r="W512" s="39">
        <f>8/P512</f>
        <v>0.10666666666666667</v>
      </c>
      <c r="X512" s="40">
        <f>R512/10/J512</f>
        <v>0.21491228070175439</v>
      </c>
    </row>
    <row r="513" spans="1:24" x14ac:dyDescent="0.25">
      <c r="A513" s="19">
        <v>4701</v>
      </c>
      <c r="B513" s="1" t="s">
        <v>589</v>
      </c>
      <c r="C513" s="1" t="s">
        <v>1623</v>
      </c>
      <c r="D513" s="1" t="str">
        <f>IF(B513="","zzz",LEFT(B513,2))</f>
        <v>LM</v>
      </c>
      <c r="E513" s="1" t="s">
        <v>349</v>
      </c>
      <c r="F513" s="13">
        <v>1924</v>
      </c>
      <c r="G513" s="13">
        <v>1967</v>
      </c>
      <c r="H513" s="1">
        <f>IF(F513="","",SQRT(F513-1828))</f>
        <v>9.7979589711327115</v>
      </c>
      <c r="I513" s="1">
        <v>1</v>
      </c>
      <c r="J513" s="1">
        <v>50</v>
      </c>
      <c r="K513" s="1">
        <v>0</v>
      </c>
      <c r="L513" s="1" t="s">
        <v>357</v>
      </c>
      <c r="M513" s="1" t="s">
        <v>357</v>
      </c>
      <c r="N513" s="1">
        <f>IF(L513="Steam",1,IF(L513="Electric",2,IF(L513="Diesel",4,IF(L513="Diesel-Electric",3,""))))</f>
        <v>1</v>
      </c>
      <c r="P513" s="1" t="s">
        <v>1134</v>
      </c>
      <c r="Q513" s="1" t="s">
        <v>1134</v>
      </c>
      <c r="R513" s="1">
        <v>93</v>
      </c>
      <c r="T513" s="1" t="str">
        <f>IF(L513="Wagon",(SQRT(SQRT(S513/27)))*10,IF(S513="","",SQRT(SQRT(S513/27))))</f>
        <v/>
      </c>
      <c r="U513" s="13" t="e">
        <f>IF(I513="","",(H513*SQRT(I513)*T513-(I513*2)+2)*0.985)</f>
        <v>#VALUE!</v>
      </c>
      <c r="V513" s="13" t="e">
        <f>IF(L513="Wagon",5*SQRT(H513),IF(L513="","",SQRT(Q513*J513*SQRT(S513))/(26)))</f>
        <v>#VALUE!</v>
      </c>
      <c r="W513" s="17" t="e">
        <f>8/P513</f>
        <v>#VALUE!</v>
      </c>
      <c r="X513" s="27">
        <f>R513/10/J513</f>
        <v>0.18600000000000003</v>
      </c>
    </row>
    <row r="514" spans="1:24" x14ac:dyDescent="0.25">
      <c r="A514" s="19">
        <v>4730</v>
      </c>
      <c r="B514" s="1" t="s">
        <v>563</v>
      </c>
      <c r="C514" s="1" t="s">
        <v>564</v>
      </c>
      <c r="D514" s="1" t="str">
        <f>IF(B514="","zzz",LEFT(B514,2))</f>
        <v>BR</v>
      </c>
      <c r="E514" s="1">
        <v>47</v>
      </c>
      <c r="H514" s="1" t="str">
        <f>IF(F514="","",SQRT(F514-1828))</f>
        <v/>
      </c>
      <c r="I514" s="1">
        <v>1</v>
      </c>
      <c r="L514" s="1" t="s">
        <v>22</v>
      </c>
      <c r="M514" s="1" t="s">
        <v>22</v>
      </c>
      <c r="N514" s="1">
        <f>IF(L519="Steam",1,IF(L519="Electric",2,IF(L519="Diesel",4,IF(L519="Diesel-Electric",3,""))))</f>
        <v>1</v>
      </c>
      <c r="P514" s="1" t="s">
        <v>1134</v>
      </c>
      <c r="Q514" s="1" t="s">
        <v>1134</v>
      </c>
      <c r="T514" s="1" t="str">
        <f>IF(L519="Wagon",(SQRT(SQRT(S514/27)))*10,IF(S514="","",SQRT(SQRT(S514/27))))</f>
        <v/>
      </c>
      <c r="U514" s="13" t="e">
        <f>IF(I514="","",(H514*SQRT(I514)*T514-(I514*2)+2)*0.985)</f>
        <v>#VALUE!</v>
      </c>
      <c r="V514" s="13" t="e">
        <f>IF(L519="Wagon",5*SQRT(H514),IF(L519="","",SQRT(Q514*J514*SQRT(S514))/(26)))</f>
        <v>#VALUE!</v>
      </c>
      <c r="W514" s="17" t="e">
        <f>8/P514</f>
        <v>#VALUE!</v>
      </c>
      <c r="X514" s="27" t="e">
        <f>R514/10/J514</f>
        <v>#DIV/0!</v>
      </c>
    </row>
    <row r="515" spans="1:24" x14ac:dyDescent="0.25">
      <c r="A515" s="19">
        <v>4740</v>
      </c>
      <c r="B515" s="1" t="s">
        <v>565</v>
      </c>
      <c r="C515" s="1" t="s">
        <v>566</v>
      </c>
      <c r="D515" s="1" t="str">
        <f>IF(B515="","zzz",LEFT(B515,2))</f>
        <v>BR</v>
      </c>
      <c r="E515" s="1">
        <v>47</v>
      </c>
      <c r="H515" s="1" t="str">
        <f>IF(F515="","",SQRT(F515-1828))</f>
        <v/>
      </c>
      <c r="I515" s="1">
        <v>1</v>
      </c>
      <c r="L515" s="1" t="s">
        <v>22</v>
      </c>
      <c r="M515" s="1" t="s">
        <v>22</v>
      </c>
      <c r="N515" s="1">
        <f>IF(L520="Steam",1,IF(L520="Electric",2,IF(L520="Diesel",4,IF(L520="Diesel-Electric",3,""))))</f>
        <v>1</v>
      </c>
      <c r="P515" s="1" t="s">
        <v>1134</v>
      </c>
      <c r="Q515" s="1" t="s">
        <v>1134</v>
      </c>
      <c r="U515" s="13"/>
      <c r="V515" s="13"/>
      <c r="W515" s="17" t="e">
        <f>8/P515</f>
        <v>#VALUE!</v>
      </c>
      <c r="X515" s="27" t="e">
        <f>R515/10/J515</f>
        <v>#DIV/0!</v>
      </c>
    </row>
    <row r="516" spans="1:24" x14ac:dyDescent="0.25">
      <c r="A516" s="1">
        <v>4760</v>
      </c>
      <c r="B516" s="1" t="s">
        <v>567</v>
      </c>
      <c r="C516" s="1" t="s">
        <v>570</v>
      </c>
      <c r="D516" s="1" t="str">
        <f>IF(B516="","zzz",LEFT(B516,2))</f>
        <v>BR</v>
      </c>
      <c r="E516" s="1">
        <v>47</v>
      </c>
      <c r="H516" s="1" t="str">
        <f>IF(F516="","",SQRT(F516-1828))</f>
        <v/>
      </c>
      <c r="I516" s="1">
        <v>1</v>
      </c>
      <c r="L516" s="1" t="s">
        <v>22</v>
      </c>
      <c r="M516" s="1" t="s">
        <v>22</v>
      </c>
      <c r="N516" s="1">
        <f>IF(L521="Steam",1,IF(L521="Electric",2,IF(L521="Diesel",4,IF(L521="Diesel-Electric",3,""))))</f>
        <v>4</v>
      </c>
      <c r="P516" s="1" t="s">
        <v>1134</v>
      </c>
      <c r="Q516" s="1" t="s">
        <v>1134</v>
      </c>
      <c r="W516" s="17" t="e">
        <f>8/P516</f>
        <v>#VALUE!</v>
      </c>
      <c r="X516" s="27" t="e">
        <f>R516/10/J516</f>
        <v>#DIV/0!</v>
      </c>
    </row>
    <row r="517" spans="1:24" x14ac:dyDescent="0.25">
      <c r="A517" s="1">
        <v>4770</v>
      </c>
      <c r="B517" s="1" t="s">
        <v>568</v>
      </c>
      <c r="C517" s="1" t="s">
        <v>571</v>
      </c>
      <c r="D517" s="1" t="str">
        <f>IF(B517="","zzz",LEFT(B517,2))</f>
        <v>BR</v>
      </c>
      <c r="E517" s="1">
        <v>47</v>
      </c>
      <c r="H517" s="1" t="str">
        <f>IF(F517="","",SQRT(F517-1828))</f>
        <v/>
      </c>
      <c r="I517" s="1">
        <v>1</v>
      </c>
      <c r="L517" s="1" t="s">
        <v>22</v>
      </c>
      <c r="M517" s="1" t="s">
        <v>22</v>
      </c>
      <c r="N517" s="1">
        <f>IF(L522="Steam",1,IF(L522="Electric",2,IF(L522="Diesel",4,IF(L522="Diesel-Electric",3,""))))</f>
        <v>2</v>
      </c>
      <c r="P517" s="1" t="s">
        <v>1134</v>
      </c>
      <c r="Q517" s="1" t="s">
        <v>1134</v>
      </c>
      <c r="W517" s="17" t="e">
        <f>8/P517</f>
        <v>#VALUE!</v>
      </c>
      <c r="X517" s="27" t="e">
        <f>R517/10/J517</f>
        <v>#DIV/0!</v>
      </c>
    </row>
    <row r="518" spans="1:24" x14ac:dyDescent="0.25">
      <c r="A518" s="1">
        <v>4790</v>
      </c>
      <c r="B518" s="1" t="s">
        <v>569</v>
      </c>
      <c r="C518" s="1" t="s">
        <v>572</v>
      </c>
      <c r="D518" s="1" t="str">
        <f>IF(B518="","zzz",LEFT(B518,2))</f>
        <v>BR</v>
      </c>
      <c r="E518" s="1">
        <v>47</v>
      </c>
      <c r="H518" s="1" t="str">
        <f>IF(F518="","",SQRT(F518-1828))</f>
        <v/>
      </c>
      <c r="I518" s="1">
        <v>1</v>
      </c>
      <c r="L518" s="1" t="s">
        <v>22</v>
      </c>
      <c r="M518" s="1" t="s">
        <v>22</v>
      </c>
      <c r="N518" s="1">
        <f>IF(L523="Steam",1,IF(L523="Electric",2,IF(L523="Diesel",4,IF(L523="Diesel-Electric",3,""))))</f>
        <v>1</v>
      </c>
      <c r="P518" s="1" t="s">
        <v>1134</v>
      </c>
      <c r="Q518" s="1" t="s">
        <v>1134</v>
      </c>
      <c r="W518" s="17" t="e">
        <f>8/P518</f>
        <v>#VALUE!</v>
      </c>
      <c r="X518" s="27" t="e">
        <f>R518/10/J518</f>
        <v>#DIV/0!</v>
      </c>
    </row>
    <row r="519" spans="1:24" x14ac:dyDescent="0.25">
      <c r="A519" s="19">
        <v>4791</v>
      </c>
      <c r="B519" s="1" t="s">
        <v>1066</v>
      </c>
      <c r="C519" s="1" t="s">
        <v>1067</v>
      </c>
      <c r="D519" s="1" t="str">
        <f>IF(B519="","zzz",LEFT(B519,2))</f>
        <v>LM</v>
      </c>
      <c r="E519" s="1" t="s">
        <v>349</v>
      </c>
      <c r="F519" s="13">
        <v>1927</v>
      </c>
      <c r="G519" s="13">
        <v>1958</v>
      </c>
      <c r="H519" s="1">
        <f>IF(F519="","",SQRT(F519-1828))</f>
        <v>9.9498743710661994</v>
      </c>
      <c r="I519" s="1">
        <v>3</v>
      </c>
      <c r="J519" s="1">
        <v>151</v>
      </c>
      <c r="K519" s="1">
        <v>0</v>
      </c>
      <c r="L519" s="1" t="s">
        <v>357</v>
      </c>
      <c r="M519" s="1" t="s">
        <v>357</v>
      </c>
      <c r="N519" s="1">
        <f>IF(L519="Steam",1,IF(L519="Electric",2,IF(L519="Diesel",4,IF(L519="Diesel-Electric",3,""))))</f>
        <v>1</v>
      </c>
      <c r="O519" s="1" t="s">
        <v>23</v>
      </c>
      <c r="P519" s="1">
        <v>40</v>
      </c>
      <c r="Q519" s="1">
        <v>60</v>
      </c>
      <c r="R519" s="1">
        <v>203</v>
      </c>
      <c r="T519" s="1" t="str">
        <f>IF(L519="Wagon",(SQRT(SQRT(S519/27)))*10,IF(S519="","",SQRT(SQRT(S519/27))))</f>
        <v/>
      </c>
      <c r="U519" s="13" t="e">
        <f>IF(I519="","",(H519*SQRT(I519)*T519-(I519*2)+2)*0.985)</f>
        <v>#VALUE!</v>
      </c>
      <c r="V519" s="13">
        <f>IF(L519="Wagon",5*SQRT(H519),IF(L519="","",SQRT(Q519*J519*SQRT(S519))/(26)))</f>
        <v>0</v>
      </c>
      <c r="W519" s="17">
        <f>8/P519</f>
        <v>0.2</v>
      </c>
      <c r="X519" s="27">
        <f>R519/10/J519</f>
        <v>0.13443708609271524</v>
      </c>
    </row>
    <row r="520" spans="1:24" x14ac:dyDescent="0.25">
      <c r="A520" s="19">
        <v>4792</v>
      </c>
      <c r="B520" s="1" t="s">
        <v>1391</v>
      </c>
      <c r="C520" s="1" t="s">
        <v>1392</v>
      </c>
      <c r="D520" s="1" t="str">
        <f>IF(B520="","zzz",LEFT(B520,2))</f>
        <v>LM</v>
      </c>
      <c r="E520" s="1" t="s">
        <v>349</v>
      </c>
      <c r="H520" s="1" t="str">
        <f>IF(F520="","",SQRT(F520-1828))</f>
        <v/>
      </c>
      <c r="I520" s="1">
        <v>2</v>
      </c>
      <c r="L520" s="1" t="s">
        <v>357</v>
      </c>
      <c r="M520" s="1" t="s">
        <v>357</v>
      </c>
      <c r="N520" s="1">
        <f>IF(L520="Steam",1,IF(L520="Electric",2,IF(L520="Diesel",4,IF(L520="Diesel-Electric",3,""))))</f>
        <v>1</v>
      </c>
      <c r="O520" s="1" t="s">
        <v>23</v>
      </c>
      <c r="P520" s="1" t="s">
        <v>1134</v>
      </c>
      <c r="Q520" s="1" t="s">
        <v>1134</v>
      </c>
      <c r="T520" s="1" t="str">
        <f>IF(L520="Wagon",(SQRT(SQRT(S520/27)))*10,IF(S520="","",SQRT(SQRT(S520/27))))</f>
        <v/>
      </c>
      <c r="U520" s="13" t="e">
        <f>IF(I520="","",(H520*SQRT(I520)*T520-(I520*2)+2)*0.985)</f>
        <v>#VALUE!</v>
      </c>
      <c r="V520" s="13" t="e">
        <f>IF(L520="Wagon",5*SQRT(H520),IF(L520="","",SQRT(Q520*J520*SQRT(S520))/(26)))</f>
        <v>#VALUE!</v>
      </c>
      <c r="W520" s="17" t="e">
        <f>8/P520</f>
        <v>#VALUE!</v>
      </c>
      <c r="X520" s="27" t="e">
        <f>R520/10/J520</f>
        <v>#DIV/0!</v>
      </c>
    </row>
    <row r="521" spans="1:24" x14ac:dyDescent="0.25">
      <c r="A521" s="19">
        <v>4800</v>
      </c>
      <c r="B521" s="1" t="s">
        <v>66</v>
      </c>
      <c r="C521" s="1" t="s">
        <v>774</v>
      </c>
      <c r="D521" s="1" t="str">
        <f>IF(B521="","zzz",LEFT(B521,2))</f>
        <v>BR</v>
      </c>
      <c r="E521" s="1">
        <v>48</v>
      </c>
      <c r="F521" s="13">
        <v>1965</v>
      </c>
      <c r="G521" s="13">
        <v>1991</v>
      </c>
      <c r="H521" s="1">
        <f>IF(F521="","",SQRT(F521-1828))</f>
        <v>11.704699910719626</v>
      </c>
      <c r="I521" s="1">
        <v>1</v>
      </c>
      <c r="J521" s="1">
        <v>114</v>
      </c>
      <c r="K521" s="1">
        <v>0</v>
      </c>
      <c r="L521" s="1" t="s">
        <v>22</v>
      </c>
      <c r="M521" s="1" t="s">
        <v>22</v>
      </c>
      <c r="N521" s="1">
        <f>IF(L521="Steam",1,IF(L521="Electric",2,IF(L521="Diesel",4,IF(L521="Diesel-Electric",3,""))))</f>
        <v>4</v>
      </c>
      <c r="O521" s="1" t="s">
        <v>23</v>
      </c>
      <c r="P521" s="1">
        <v>95</v>
      </c>
      <c r="Q521" s="1">
        <v>95</v>
      </c>
      <c r="R521" s="1">
        <v>245</v>
      </c>
      <c r="S521" s="1">
        <v>2650</v>
      </c>
      <c r="T521" s="1">
        <f>IF(L521="Wagon",(SQRT(SQRT(S521/27)))*10,IF(S521="","",SQRT(SQRT(S521/27))))</f>
        <v>3.1475347054945688</v>
      </c>
      <c r="U521" s="13">
        <f>IF(I521="","",(H521*SQRT(I521)*T521-(I521*2)+2)*0.985)</f>
        <v>36.288334948593366</v>
      </c>
      <c r="V521" s="13">
        <f>IF(L521="Wagon",5*SQRT(H521),IF(L521="","",SQRT(Q521*J521*SQRT(S521))/(26)))</f>
        <v>28.71787817416363</v>
      </c>
      <c r="W521" s="17">
        <f>8/P521</f>
        <v>8.4210526315789472E-2</v>
      </c>
      <c r="X521" s="27">
        <f>R521/10/J521</f>
        <v>0.21491228070175439</v>
      </c>
    </row>
    <row r="522" spans="1:24" x14ac:dyDescent="0.25">
      <c r="A522" s="19">
        <v>4801</v>
      </c>
      <c r="B522" s="1" t="s">
        <v>298</v>
      </c>
      <c r="C522" s="1" t="s">
        <v>592</v>
      </c>
      <c r="D522" s="1" t="str">
        <f>IF(B522="","zzz",LEFT(B522,2))</f>
        <v>BR</v>
      </c>
      <c r="E522" s="1">
        <v>480</v>
      </c>
      <c r="H522" s="1" t="str">
        <f>IF(F522="","",SQRT(F522-1828))</f>
        <v/>
      </c>
      <c r="L522" s="1" t="s">
        <v>85</v>
      </c>
      <c r="M522" s="1" t="s">
        <v>86</v>
      </c>
      <c r="N522" s="1">
        <f>IF(L522="Steam",1,IF(L522="Electric",2,IF(L522="Diesel",4,IF(L522="Diesel-Electric",3,""))))</f>
        <v>2</v>
      </c>
      <c r="P522" s="1" t="s">
        <v>1134</v>
      </c>
      <c r="Q522" s="1" t="s">
        <v>1134</v>
      </c>
      <c r="T522" s="1" t="str">
        <f>IF(L522="Wagon",(SQRT(SQRT(S522/27)))*10,IF(S522="","",SQRT(SQRT(S522/27))))</f>
        <v/>
      </c>
      <c r="U522" s="13" t="str">
        <f>IF(I522="","",(H522*SQRT(I522)*T522-(I522*2)+2)*0.985)</f>
        <v/>
      </c>
      <c r="V522" s="13" t="e">
        <f>IF(L522="Wagon",5*SQRT(H522),IF(L522="","",SQRT(Q522*J522*SQRT(S522))/(26)))</f>
        <v>#VALUE!</v>
      </c>
      <c r="W522" s="17" t="e">
        <f>8/P522</f>
        <v>#VALUE!</v>
      </c>
      <c r="X522" s="27" t="e">
        <f>R522/10/J522</f>
        <v>#DIV/0!</v>
      </c>
    </row>
    <row r="523" spans="1:24" x14ac:dyDescent="0.25">
      <c r="A523" s="37">
        <v>4802</v>
      </c>
      <c r="B523" s="38" t="s">
        <v>540</v>
      </c>
      <c r="C523" s="38" t="s">
        <v>539</v>
      </c>
      <c r="D523" s="38" t="str">
        <f>IF(B523="","zzz",LEFT(B523,2))</f>
        <v>LM</v>
      </c>
      <c r="E523" s="38" t="s">
        <v>349</v>
      </c>
      <c r="F523" s="44">
        <v>1935</v>
      </c>
      <c r="G523" s="44">
        <v>1968</v>
      </c>
      <c r="H523" s="38">
        <f>IF(F523="","",SQRT(F523-1828))</f>
        <v>10.344080432788601</v>
      </c>
      <c r="I523" s="38">
        <v>2</v>
      </c>
      <c r="J523" s="38"/>
      <c r="K523" s="38">
        <v>0</v>
      </c>
      <c r="L523" s="38" t="s">
        <v>357</v>
      </c>
      <c r="M523" s="38" t="s">
        <v>357</v>
      </c>
      <c r="N523" s="38">
        <f>IF(L523="Steam",1,IF(L523="Electric",2,IF(L523="Diesel",4,IF(L523="Diesel-Electric",3,""))))</f>
        <v>1</v>
      </c>
      <c r="O523" s="38" t="s">
        <v>23</v>
      </c>
      <c r="P523" s="38" t="s">
        <v>1134</v>
      </c>
      <c r="Q523" s="38" t="s">
        <v>1134</v>
      </c>
      <c r="R523" s="38">
        <v>144</v>
      </c>
      <c r="S523" s="38"/>
      <c r="T523" s="38" t="str">
        <f>IF(L523="Wagon",(SQRT(SQRT(S523/27)))*10,IF(S523="","",SQRT(SQRT(S523/27))))</f>
        <v/>
      </c>
      <c r="U523" s="44" t="e">
        <f>IF(I523="","",(H523*SQRT(I523)*T523-(I523*2)+2)*0.985)</f>
        <v>#VALUE!</v>
      </c>
      <c r="V523" s="44" t="e">
        <f>IF(L523="Wagon",5*SQRT(H523),IF(L523="","",SQRT(Q523*J523*SQRT(S523))/(26)))</f>
        <v>#VALUE!</v>
      </c>
      <c r="W523" s="39" t="e">
        <f>8/P523</f>
        <v>#VALUE!</v>
      </c>
      <c r="X523" s="40" t="e">
        <f>R523/10/J523</f>
        <v>#DIV/0!</v>
      </c>
    </row>
    <row r="524" spans="1:24" x14ac:dyDescent="0.25">
      <c r="A524" s="19">
        <v>4820</v>
      </c>
      <c r="B524" s="1" t="s">
        <v>299</v>
      </c>
      <c r="D524" s="1" t="str">
        <f>IF(B524="","zzz",LEFT(B524,2))</f>
        <v>BR</v>
      </c>
      <c r="E524" s="1">
        <v>482</v>
      </c>
      <c r="H524" s="1" t="str">
        <f>IF(F524="","",SQRT(F524-1828))</f>
        <v/>
      </c>
      <c r="L524" s="1" t="s">
        <v>85</v>
      </c>
      <c r="M524" s="1" t="s">
        <v>86</v>
      </c>
      <c r="N524" s="1">
        <f>IF(L524="Steam",1,IF(L524="Electric",2,IF(L524="Diesel",4,IF(L524="Diesel-Electric",3,""))))</f>
        <v>2</v>
      </c>
      <c r="P524" s="1" t="s">
        <v>1134</v>
      </c>
      <c r="Q524" s="1" t="s">
        <v>1134</v>
      </c>
      <c r="T524" s="1" t="str">
        <f>IF(L524="Wagon",(SQRT(SQRT(S524/27)))*10,IF(S524="","",SQRT(SQRT(S524/27))))</f>
        <v/>
      </c>
      <c r="U524" s="13" t="str">
        <f>IF(I524="","",(H524*SQRT(I524)*T524-(I524*2)+2)*0.985)</f>
        <v/>
      </c>
      <c r="V524" s="13" t="e">
        <f>IF(L524="Wagon",5*SQRT(H524),IF(L524="","",SQRT(Q524*J524*SQRT(S524))/(26)))</f>
        <v>#VALUE!</v>
      </c>
      <c r="W524" s="17" t="e">
        <f>8/P524</f>
        <v>#VALUE!</v>
      </c>
      <c r="X524" s="27" t="e">
        <f>R524/10/J524</f>
        <v>#DIV/0!</v>
      </c>
    </row>
    <row r="525" spans="1:24" x14ac:dyDescent="0.25">
      <c r="A525" s="19">
        <v>4830</v>
      </c>
      <c r="B525" s="1" t="s">
        <v>300</v>
      </c>
      <c r="D525" s="1" t="str">
        <f>IF(B525="","zzz",LEFT(B525,2))</f>
        <v>BR</v>
      </c>
      <c r="E525" s="1">
        <v>483</v>
      </c>
      <c r="H525" s="1" t="str">
        <f>IF(F525="","",SQRT(F525-1828))</f>
        <v/>
      </c>
      <c r="L525" s="1" t="s">
        <v>85</v>
      </c>
      <c r="M525" s="1" t="s">
        <v>86</v>
      </c>
      <c r="N525" s="1">
        <f>IF(L525="Steam",1,IF(L525="Electric",2,IF(L525="Diesel",4,IF(L525="Diesel-Electric",3,""))))</f>
        <v>2</v>
      </c>
      <c r="P525" s="1" t="s">
        <v>1134</v>
      </c>
      <c r="Q525" s="1" t="s">
        <v>1134</v>
      </c>
      <c r="T525" s="1" t="str">
        <f>IF(L525="Wagon",(SQRT(SQRT(S525/27)))*10,IF(S525="","",SQRT(SQRT(S525/27))))</f>
        <v/>
      </c>
      <c r="U525" s="13" t="str">
        <f>IF(I525="","",(H525*SQRT(I525)*T525-(I525*2)+2)*0.985)</f>
        <v/>
      </c>
      <c r="V525" s="13" t="e">
        <f>IF(L525="Wagon",5*SQRT(H525),IF(L525="","",SQRT(Q525*J525*SQRT(S525))/(26)))</f>
        <v>#VALUE!</v>
      </c>
      <c r="W525" s="17" t="e">
        <f>8/P525</f>
        <v>#VALUE!</v>
      </c>
      <c r="X525" s="27" t="e">
        <f>R525/10/J525</f>
        <v>#DIV/0!</v>
      </c>
    </row>
    <row r="526" spans="1:24" x14ac:dyDescent="0.25">
      <c r="A526" s="19">
        <v>4850</v>
      </c>
      <c r="B526" s="1" t="s">
        <v>301</v>
      </c>
      <c r="D526" s="1" t="str">
        <f>IF(B526="","zzz",LEFT(B526,2))</f>
        <v>BR</v>
      </c>
      <c r="E526" s="1">
        <v>485</v>
      </c>
      <c r="H526" s="1" t="str">
        <f>IF(F526="","",SQRT(F526-1828))</f>
        <v/>
      </c>
      <c r="L526" s="1" t="s">
        <v>85</v>
      </c>
      <c r="M526" s="1" t="s">
        <v>86</v>
      </c>
      <c r="N526" s="1">
        <f>IF(L526="Steam",1,IF(L526="Electric",2,IF(L526="Diesel",4,IF(L526="Diesel-Electric",3,""))))</f>
        <v>2</v>
      </c>
      <c r="P526" s="1" t="s">
        <v>1134</v>
      </c>
      <c r="Q526" s="1" t="s">
        <v>1134</v>
      </c>
      <c r="T526" s="1" t="str">
        <f>IF(L526="Wagon",(SQRT(SQRT(S526/27)))*10,IF(S526="","",SQRT(SQRT(S526/27))))</f>
        <v/>
      </c>
      <c r="U526" s="13" t="str">
        <f>IF(I526="","",(H526*SQRT(I526)*T526-(I526*2)+2)*0.985)</f>
        <v/>
      </c>
      <c r="V526" s="13" t="e">
        <f>IF(L526="Wagon",5*SQRT(H526),IF(L526="","",SQRT(Q526*J526*SQRT(S526))/(26)))</f>
        <v>#VALUE!</v>
      </c>
      <c r="W526" s="17" t="e">
        <f>8/P526</f>
        <v>#VALUE!</v>
      </c>
      <c r="X526" s="27" t="e">
        <f>R526/10/J526</f>
        <v>#DIV/0!</v>
      </c>
    </row>
    <row r="527" spans="1:24" x14ac:dyDescent="0.25">
      <c r="A527" s="19">
        <v>4860</v>
      </c>
      <c r="B527" s="1" t="s">
        <v>302</v>
      </c>
      <c r="D527" s="1" t="str">
        <f>IF(B527="","zzz",LEFT(B527,2))</f>
        <v>BR</v>
      </c>
      <c r="E527" s="1">
        <v>486</v>
      </c>
      <c r="H527" s="1" t="str">
        <f>IF(F527="","",SQRT(F527-1828))</f>
        <v/>
      </c>
      <c r="L527" s="1" t="s">
        <v>85</v>
      </c>
      <c r="M527" s="1" t="s">
        <v>86</v>
      </c>
      <c r="N527" s="1">
        <f>IF(L527="Steam",1,IF(L527="Electric",2,IF(L527="Diesel",4,IF(L527="Diesel-Electric",3,""))))</f>
        <v>2</v>
      </c>
      <c r="P527" s="1" t="s">
        <v>1134</v>
      </c>
      <c r="Q527" s="1" t="s">
        <v>1134</v>
      </c>
      <c r="T527" s="1" t="str">
        <f>IF(L527="Wagon",(SQRT(SQRT(S527/27)))*10,IF(S527="","",SQRT(SQRT(S527/27))))</f>
        <v/>
      </c>
      <c r="U527" s="13" t="str">
        <f>IF(I527="","",(H527*SQRT(I527)*T527-(I527*2)+2)*0.985)</f>
        <v/>
      </c>
      <c r="V527" s="13" t="e">
        <f>IF(L527="Wagon",5*SQRT(H527),IF(L527="","",SQRT(Q527*J527*SQRT(S527))/(26)))</f>
        <v>#VALUE!</v>
      </c>
      <c r="W527" s="17" t="e">
        <f>8/P527</f>
        <v>#VALUE!</v>
      </c>
      <c r="X527" s="27" t="e">
        <f>R527/10/J527</f>
        <v>#DIV/0!</v>
      </c>
    </row>
    <row r="528" spans="1:24" x14ac:dyDescent="0.25">
      <c r="A528" s="19">
        <v>4870</v>
      </c>
      <c r="B528" s="1" t="s">
        <v>303</v>
      </c>
      <c r="D528" s="1" t="str">
        <f>IF(B528="","zzz",LEFT(B528,2))</f>
        <v>BR</v>
      </c>
      <c r="E528" s="1">
        <v>487</v>
      </c>
      <c r="H528" s="1" t="str">
        <f>IF(F528="","",SQRT(F528-1828))</f>
        <v/>
      </c>
      <c r="L528" s="1" t="s">
        <v>85</v>
      </c>
      <c r="M528" s="1" t="s">
        <v>86</v>
      </c>
      <c r="N528" s="1">
        <f>IF(L528="Steam",1,IF(L528="Electric",2,IF(L528="Diesel",4,IF(L528="Diesel-Electric",3,""))))</f>
        <v>2</v>
      </c>
      <c r="P528" s="1" t="s">
        <v>1134</v>
      </c>
      <c r="Q528" s="1" t="s">
        <v>1134</v>
      </c>
      <c r="T528" s="1" t="str">
        <f>IF(L528="Wagon",(SQRT(SQRT(S528/27)))*10,IF(S528="","",SQRT(SQRT(S528/27))))</f>
        <v/>
      </c>
      <c r="U528" s="13" t="str">
        <f>IF(I528="","",(H528*SQRT(I528)*T528-(I528*2)+2)*0.985)</f>
        <v/>
      </c>
      <c r="V528" s="13" t="e">
        <f>IF(L528="Wagon",5*SQRT(H528),IF(L528="","",SQRT(Q528*J528*SQRT(S528))/(26)))</f>
        <v>#VALUE!</v>
      </c>
      <c r="W528" s="17" t="e">
        <f>8/P528</f>
        <v>#VALUE!</v>
      </c>
      <c r="X528" s="27" t="e">
        <f>R528/10/J528</f>
        <v>#DIV/0!</v>
      </c>
    </row>
    <row r="529" spans="1:25" x14ac:dyDescent="0.25">
      <c r="A529" s="19">
        <v>4880</v>
      </c>
      <c r="B529" s="1" t="s">
        <v>1397</v>
      </c>
      <c r="C529" s="1" t="s">
        <v>1399</v>
      </c>
      <c r="D529" s="1" t="str">
        <f>IF(B529="","zzz",LEFT(B529,2))</f>
        <v>BR</v>
      </c>
      <c r="E529" s="1">
        <v>488</v>
      </c>
      <c r="F529" s="13">
        <v>1973</v>
      </c>
      <c r="G529" s="13" t="s">
        <v>31</v>
      </c>
      <c r="H529" s="1">
        <f>IF(F529="","",SQRT(F529-1828))</f>
        <v>12.041594578792296</v>
      </c>
      <c r="I529" s="1">
        <v>2</v>
      </c>
      <c r="L529" s="1" t="s">
        <v>85</v>
      </c>
      <c r="M529" s="1" t="s">
        <v>86</v>
      </c>
      <c r="N529" s="1">
        <f>IF(L529="Steam",1,IF(L529="Electric",2,IF(L529="Diesel",4,IF(L529="Diesel-Electric",3,""))))</f>
        <v>2</v>
      </c>
      <c r="O529" s="1" t="s">
        <v>842</v>
      </c>
      <c r="P529" s="1">
        <v>90</v>
      </c>
      <c r="Q529" s="1">
        <v>90</v>
      </c>
      <c r="R529" s="1">
        <v>0</v>
      </c>
      <c r="S529" s="1">
        <v>1</v>
      </c>
      <c r="T529" s="1">
        <f>IF(L529="Wagon",(SQRT(SQRT(S529/27)))*10,IF(S529="","",SQRT(SQRT(S529/27))))</f>
        <v>0.43869133765083085</v>
      </c>
      <c r="U529" s="13">
        <f>IF(I529="","",(H529*SQRT(I529)*T529-(I529*2)+2)*0.985)</f>
        <v>5.3885846199774594</v>
      </c>
      <c r="V529" s="13">
        <f>IF(L529="Wagon",5*SQRT(H529),IF(L529="","",SQRT(Q529*J529*SQRT(S529))/(26)))</f>
        <v>0</v>
      </c>
      <c r="W529" s="17">
        <f>8/P529</f>
        <v>8.8888888888888892E-2</v>
      </c>
      <c r="X529" s="27" t="e">
        <f>R529/10/J529</f>
        <v>#DIV/0!</v>
      </c>
    </row>
    <row r="530" spans="1:25" x14ac:dyDescent="0.25">
      <c r="A530" s="19">
        <v>4880</v>
      </c>
      <c r="B530" s="1" t="s">
        <v>1398</v>
      </c>
      <c r="C530" s="1" t="s">
        <v>1400</v>
      </c>
      <c r="D530" s="1" t="str">
        <f>IF(B530="","zzz",LEFT(B530,2))</f>
        <v>BR</v>
      </c>
      <c r="E530" s="1">
        <v>488</v>
      </c>
      <c r="F530" s="13">
        <v>1973</v>
      </c>
      <c r="G530" s="13" t="s">
        <v>31</v>
      </c>
      <c r="H530" s="1">
        <f>IF(F530="","",SQRT(F530-1828))</f>
        <v>12.041594578792296</v>
      </c>
      <c r="I530" s="1">
        <v>3</v>
      </c>
      <c r="L530" s="1" t="s">
        <v>85</v>
      </c>
      <c r="M530" s="1" t="s">
        <v>86</v>
      </c>
      <c r="N530" s="1">
        <f>IF(L530="Steam",1,IF(L530="Electric",2,IF(L530="Diesel",4,IF(L530="Diesel-Electric",3,""))))</f>
        <v>2</v>
      </c>
      <c r="O530" s="1" t="s">
        <v>842</v>
      </c>
      <c r="P530" s="1">
        <v>90</v>
      </c>
      <c r="Q530" s="1">
        <v>90</v>
      </c>
      <c r="R530" s="1">
        <v>0</v>
      </c>
      <c r="S530" s="1">
        <v>1</v>
      </c>
      <c r="T530" s="1">
        <f>IF(L530="Wagon",(SQRT(SQRT(S530/27)))*10,IF(S530="","",SQRT(SQRT(S530/27))))</f>
        <v>0.43869133765083085</v>
      </c>
      <c r="U530" s="13">
        <f>IF(I530="","",(H530*SQRT(I530)*T530-(I530*2)+2)*0.985)</f>
        <v>5.0723887740184175</v>
      </c>
      <c r="V530" s="13">
        <f>IF(L530="Wagon",5*SQRT(H530),IF(L530="","",SQRT(Q530*J530*SQRT(S530))/(26)))</f>
        <v>0</v>
      </c>
      <c r="W530" s="17">
        <f>8/P530</f>
        <v>8.8888888888888892E-2</v>
      </c>
      <c r="X530" s="27" t="e">
        <f>R530/10/J530</f>
        <v>#DIV/0!</v>
      </c>
    </row>
    <row r="531" spans="1:25" x14ac:dyDescent="0.25">
      <c r="A531" s="19">
        <v>4890</v>
      </c>
      <c r="B531" s="1" t="s">
        <v>304</v>
      </c>
      <c r="C531" s="1" t="s">
        <v>1401</v>
      </c>
      <c r="D531" s="1" t="str">
        <f>IF(B531="","zzz",LEFT(B531,2))</f>
        <v>BR</v>
      </c>
      <c r="E531" s="1">
        <v>489</v>
      </c>
      <c r="F531" s="13">
        <v>1984</v>
      </c>
      <c r="G531" s="13">
        <v>2005</v>
      </c>
      <c r="H531" s="1">
        <f>IF(F531="","",SQRT(F531-1828))</f>
        <v>12.489995996796797</v>
      </c>
      <c r="I531" s="1">
        <v>1</v>
      </c>
      <c r="J531" s="1">
        <v>41</v>
      </c>
      <c r="L531" s="1" t="s">
        <v>85</v>
      </c>
      <c r="M531" s="1" t="s">
        <v>86</v>
      </c>
      <c r="N531" s="1">
        <f>IF(L531="Steam",1,IF(L531="Electric",2,IF(L531="Diesel",4,IF(L531="Diesel-Electric",3,""))))</f>
        <v>2</v>
      </c>
      <c r="O531" s="1" t="s">
        <v>1402</v>
      </c>
      <c r="P531" s="1">
        <v>90</v>
      </c>
      <c r="Q531" s="1">
        <v>90</v>
      </c>
      <c r="S531" s="1">
        <v>500</v>
      </c>
      <c r="T531" s="1">
        <f>IF(L531="Wagon",(SQRT(SQRT(S531/27)))*10,IF(S531="","",SQRT(SQRT(S531/27))))</f>
        <v>2.074443257628261</v>
      </c>
      <c r="U531" s="13">
        <f>IF(I531="","",(H531*SQRT(I531)*T531-(I531*2)+2)*0.985)</f>
        <v>25.521141163608696</v>
      </c>
      <c r="V531" s="13">
        <f>IF(L531="Wagon",5*SQRT(H531),IF(L531="","",SQRT(Q531*J531*SQRT(S531))/(26)))</f>
        <v>11.047966182061462</v>
      </c>
      <c r="W531" s="17">
        <f>8/P531</f>
        <v>8.8888888888888892E-2</v>
      </c>
      <c r="X531" s="27">
        <f>R531/10/J531</f>
        <v>0</v>
      </c>
    </row>
    <row r="532" spans="1:25" x14ac:dyDescent="0.25">
      <c r="A532" s="37">
        <v>5000</v>
      </c>
      <c r="B532" s="38" t="s">
        <v>67</v>
      </c>
      <c r="C532" s="38" t="s">
        <v>775</v>
      </c>
      <c r="D532" s="38" t="str">
        <f>IF(B532="","zzz",LEFT(B532,2))</f>
        <v>BR</v>
      </c>
      <c r="E532" s="38">
        <v>50</v>
      </c>
      <c r="F532" s="44">
        <v>1967</v>
      </c>
      <c r="G532" s="44">
        <v>1994</v>
      </c>
      <c r="H532" s="38">
        <f>IF(F532="","",SQRT(F532-1828))</f>
        <v>11.789826122551595</v>
      </c>
      <c r="I532" s="38">
        <v>1</v>
      </c>
      <c r="J532" s="38">
        <v>117</v>
      </c>
      <c r="K532" s="38">
        <v>0</v>
      </c>
      <c r="L532" s="38" t="s">
        <v>22</v>
      </c>
      <c r="M532" s="38" t="s">
        <v>22</v>
      </c>
      <c r="N532" s="38">
        <f>IF(L532="Steam",1,IF(L532="Electric",2,IF(L532="Diesel",4,IF(L532="Diesel-Electric",3,""))))</f>
        <v>4</v>
      </c>
      <c r="O532" s="38" t="s">
        <v>23</v>
      </c>
      <c r="P532" s="38">
        <v>100</v>
      </c>
      <c r="Q532" s="38">
        <v>100</v>
      </c>
      <c r="R532" s="38">
        <v>216</v>
      </c>
      <c r="S532" s="38">
        <v>2700</v>
      </c>
      <c r="T532" s="38">
        <f>IF(L532="Wagon",(SQRT(SQRT(S532/27)))*10,IF(S532="","",SQRT(SQRT(S532/27))))</f>
        <v>3.1622776601683795</v>
      </c>
      <c r="U532" s="44">
        <f>IF(I532="","",(H532*SQRT(I532)*T532-(I532*2)+2)*0.985)</f>
        <v>36.723463208145276</v>
      </c>
      <c r="V532" s="44">
        <f>IF(L532="Wagon",5*SQRT(H532),IF(L532="","",SQRT(Q532*J532*SQRT(S532))/(26)))</f>
        <v>29.988899165537291</v>
      </c>
      <c r="W532" s="39">
        <f>8/P532</f>
        <v>0.08</v>
      </c>
      <c r="X532" s="40">
        <f>R532/10/J532</f>
        <v>0.18461538461538463</v>
      </c>
    </row>
    <row r="533" spans="1:25" x14ac:dyDescent="0.25">
      <c r="A533" s="19">
        <v>5010</v>
      </c>
      <c r="B533" s="1" t="s">
        <v>305</v>
      </c>
      <c r="C533" s="1" t="s">
        <v>1488</v>
      </c>
      <c r="D533" s="1" t="str">
        <f>IF(B533="","zzz",LEFT(B533,2))</f>
        <v>BR</v>
      </c>
      <c r="E533" s="1">
        <v>501</v>
      </c>
      <c r="F533" s="13">
        <v>1957</v>
      </c>
      <c r="G533" s="13">
        <v>1985</v>
      </c>
      <c r="H533" s="1">
        <f>IF(F533="","",SQRT(F533-1828))</f>
        <v>11.357816691600547</v>
      </c>
      <c r="I533" s="1">
        <v>3</v>
      </c>
      <c r="J533" s="1">
        <v>106</v>
      </c>
      <c r="K533" s="1">
        <v>256</v>
      </c>
      <c r="L533" s="1" t="s">
        <v>85</v>
      </c>
      <c r="M533" s="1" t="s">
        <v>86</v>
      </c>
      <c r="N533" s="1">
        <f>IF(L533="Steam",1,IF(L533="Electric",2,IF(L533="Diesel",4,IF(L533="Diesel-Electric",3,""))))</f>
        <v>2</v>
      </c>
      <c r="O533" s="1" t="s">
        <v>842</v>
      </c>
      <c r="P533" s="1">
        <v>70</v>
      </c>
      <c r="Q533" s="1">
        <v>70</v>
      </c>
      <c r="S533" s="1">
        <v>740</v>
      </c>
      <c r="T533" s="1">
        <f>IF(L533="Wagon",(SQRT(SQRT(S533/27)))*10,IF(S533="","",SQRT(SQRT(S533/27))))</f>
        <v>2.2880577876725003</v>
      </c>
      <c r="U533" s="13">
        <f>IF(I533="","",(H533*SQRT(I533)*T533-(I533*2)+2)*0.985)</f>
        <v>40.3962239254165</v>
      </c>
      <c r="V533" s="13">
        <f>IF(L533="Wagon",5*SQRT(H533),IF(L533="","",SQRT(Q533*J533*SQRT(S533))/(26)))</f>
        <v>17.279713383041116</v>
      </c>
      <c r="W533" s="17">
        <f>8/P533</f>
        <v>0.11428571428571428</v>
      </c>
      <c r="X533" s="27">
        <f>R533/10/J533</f>
        <v>0</v>
      </c>
    </row>
    <row r="534" spans="1:25" x14ac:dyDescent="0.25">
      <c r="A534" s="19">
        <v>5020</v>
      </c>
      <c r="B534" s="1" t="s">
        <v>306</v>
      </c>
      <c r="C534" s="1" t="s">
        <v>1503</v>
      </c>
      <c r="D534" s="1" t="str">
        <f>IF(B534="","zzz",LEFT(B534,2))</f>
        <v>BR</v>
      </c>
      <c r="E534" s="1">
        <v>502</v>
      </c>
      <c r="F534" s="13">
        <v>1939</v>
      </c>
      <c r="G534" s="13">
        <v>1980</v>
      </c>
      <c r="H534" s="1">
        <f>IF(F534="","",SQRT(F534-1828))</f>
        <v>10.535653752852738</v>
      </c>
      <c r="I534" s="1">
        <v>5</v>
      </c>
      <c r="J534" s="1">
        <v>157</v>
      </c>
      <c r="K534" s="1">
        <v>462</v>
      </c>
      <c r="L534" s="1" t="s">
        <v>85</v>
      </c>
      <c r="M534" s="1" t="s">
        <v>86</v>
      </c>
      <c r="N534" s="1">
        <f>IF(L534="Steam",1,IF(L534="Electric",2,IF(L534="Diesel",4,IF(L534="Diesel-Electric",3,""))))</f>
        <v>2</v>
      </c>
      <c r="O534" s="1" t="s">
        <v>842</v>
      </c>
      <c r="P534" s="1">
        <v>70</v>
      </c>
      <c r="Q534" s="1">
        <v>70</v>
      </c>
      <c r="S534" s="1">
        <v>1880</v>
      </c>
      <c r="T534" s="1">
        <f>IF(L534="Wagon",(SQRT(SQRT(S534/27)))*10,IF(S534="","",SQRT(SQRT(S534/27))))</f>
        <v>2.8886739253327209</v>
      </c>
      <c r="U534" s="13">
        <f>IF(I534="","",(H534*SQRT(I534)*T534-(I534*2)+2)*0.985)</f>
        <v>59.151855828205392</v>
      </c>
      <c r="V534" s="13">
        <f>IF(L534="Wagon",5*SQRT(H534),IF(L534="","",SQRT(Q534*J534*SQRT(S534))/(26)))</f>
        <v>26.55002660166376</v>
      </c>
      <c r="W534" s="17">
        <f>8/P534</f>
        <v>0.11428571428571428</v>
      </c>
      <c r="X534" s="27">
        <f>R534/10/J534</f>
        <v>0</v>
      </c>
    </row>
    <row r="535" spans="1:25" x14ac:dyDescent="0.25">
      <c r="A535" s="19">
        <v>5021</v>
      </c>
      <c r="B535" s="1" t="s">
        <v>306</v>
      </c>
      <c r="C535" s="1" t="s">
        <v>1501</v>
      </c>
      <c r="D535" s="1" t="str">
        <f>IF(B535="","zzz",LEFT(B535,2))</f>
        <v>BR</v>
      </c>
      <c r="E535" s="1">
        <v>502</v>
      </c>
      <c r="F535" s="13">
        <v>1939</v>
      </c>
      <c r="G535" s="13">
        <v>1980</v>
      </c>
      <c r="H535" s="1">
        <f>IF(F535="","",SQRT(F535-1828))</f>
        <v>10.535653752852738</v>
      </c>
      <c r="I535" s="1">
        <v>2</v>
      </c>
      <c r="J535" s="1">
        <v>66</v>
      </c>
      <c r="K535" s="1">
        <v>190</v>
      </c>
      <c r="L535" s="1" t="s">
        <v>85</v>
      </c>
      <c r="M535" s="1" t="s">
        <v>86</v>
      </c>
      <c r="N535" s="1">
        <f>IF(L535="Steam",1,IF(L535="Electric",2,IF(L535="Diesel",4,IF(L535="Diesel-Electric",3,""))))</f>
        <v>2</v>
      </c>
      <c r="O535" s="1" t="s">
        <v>842</v>
      </c>
      <c r="P535" s="1">
        <v>70</v>
      </c>
      <c r="Q535" s="1">
        <v>70</v>
      </c>
      <c r="S535" s="1">
        <v>940</v>
      </c>
      <c r="T535" s="1">
        <f>IF(L535="Wagon",(SQRT(SQRT(S535/27)))*10,IF(S535="","",SQRT(SQRT(S535/27))))</f>
        <v>2.4290755486491613</v>
      </c>
      <c r="U535" s="13">
        <f>IF(I535="","",(H535*SQRT(I535)*T535-(I535*2)+2)*0.985)</f>
        <v>33.67952438157527</v>
      </c>
      <c r="V535" s="13">
        <f>IF(L535="Wagon",5*SQRT(H535),IF(L535="","",SQRT(Q535*J535*SQRT(S535))/(26)))</f>
        <v>14.475367660598595</v>
      </c>
      <c r="W535" s="17">
        <f>8/P535</f>
        <v>0.11428571428571428</v>
      </c>
      <c r="X535" s="27">
        <f>R535/10/J535</f>
        <v>0</v>
      </c>
    </row>
    <row r="536" spans="1:25" x14ac:dyDescent="0.25">
      <c r="A536" s="19">
        <v>5022</v>
      </c>
      <c r="B536" s="1" t="s">
        <v>306</v>
      </c>
      <c r="C536" s="1" t="s">
        <v>1502</v>
      </c>
      <c r="D536" s="1" t="str">
        <f>IF(B536="","zzz",LEFT(B536,2))</f>
        <v>BR</v>
      </c>
      <c r="E536" s="1">
        <v>502</v>
      </c>
      <c r="F536" s="13">
        <v>1939</v>
      </c>
      <c r="G536" s="13">
        <v>1980</v>
      </c>
      <c r="H536" s="1">
        <f>IF(F536="","",SQRT(F536-1828))</f>
        <v>10.535653752852738</v>
      </c>
      <c r="I536" s="1">
        <v>3</v>
      </c>
      <c r="J536" s="1">
        <v>91</v>
      </c>
      <c r="K536" s="1">
        <v>272</v>
      </c>
      <c r="L536" s="1" t="s">
        <v>85</v>
      </c>
      <c r="M536" s="1" t="s">
        <v>86</v>
      </c>
      <c r="N536" s="1">
        <f>IF(L536="Steam",1,IF(L536="Electric",2,IF(L536="Diesel",4,IF(L536="Diesel-Electric",3,""))))</f>
        <v>2</v>
      </c>
      <c r="O536" s="1" t="s">
        <v>842</v>
      </c>
      <c r="P536" s="1">
        <v>70</v>
      </c>
      <c r="Q536" s="1">
        <v>70</v>
      </c>
      <c r="S536" s="1">
        <v>940</v>
      </c>
      <c r="T536" s="1">
        <f>IF(L536="Wagon",(SQRT(SQRT(S536/27)))*10,IF(S536="","",SQRT(SQRT(S536/27))))</f>
        <v>2.4290755486491613</v>
      </c>
      <c r="U536" s="13">
        <f>IF(I536="","",(H536*SQRT(I536)*T536-(I536*2)+2)*0.985)</f>
        <v>39.721572153883713</v>
      </c>
      <c r="V536" s="13">
        <f>IF(L536="Wagon",5*SQRT(H536),IF(L536="","",SQRT(Q536*J536*SQRT(S536))/(26)))</f>
        <v>16.99723706191277</v>
      </c>
      <c r="W536" s="17">
        <f>8/P536</f>
        <v>0.11428571428571428</v>
      </c>
      <c r="X536" s="27">
        <f>R536/10/J536</f>
        <v>0</v>
      </c>
    </row>
    <row r="537" spans="1:25" x14ac:dyDescent="0.25">
      <c r="A537" s="19">
        <v>5030</v>
      </c>
      <c r="B537" s="1" t="s">
        <v>307</v>
      </c>
      <c r="C537" s="1" t="s">
        <v>1498</v>
      </c>
      <c r="D537" s="1" t="str">
        <f>IF(B537="","zzz",LEFT(B537,2))</f>
        <v>BR</v>
      </c>
      <c r="E537" s="1">
        <v>503</v>
      </c>
      <c r="F537" s="13">
        <v>1938</v>
      </c>
      <c r="G537" s="13">
        <v>1985</v>
      </c>
      <c r="H537" s="1">
        <f>IF(F537="","",SQRT(F537-1828))</f>
        <v>10.488088481701515</v>
      </c>
      <c r="I537" s="1">
        <v>3</v>
      </c>
      <c r="J537" s="1">
        <v>77</v>
      </c>
      <c r="K537" s="1">
        <v>181</v>
      </c>
      <c r="L537" s="1" t="s">
        <v>85</v>
      </c>
      <c r="M537" s="1" t="s">
        <v>86</v>
      </c>
      <c r="N537" s="1">
        <f>IF(L537="Steam",1,IF(L537="Electric",2,IF(L537="Diesel",4,IF(L537="Diesel-Electric",3,""))))</f>
        <v>2</v>
      </c>
      <c r="O537" s="1" t="s">
        <v>842</v>
      </c>
      <c r="P537" s="1">
        <v>65</v>
      </c>
      <c r="Q537" s="1">
        <v>65</v>
      </c>
      <c r="S537" s="1">
        <v>540</v>
      </c>
      <c r="T537" s="1">
        <f>IF(L537="Wagon",(SQRT(SQRT(S537/27)))*10,IF(S537="","",SQRT(SQRT(S537/27))))</f>
        <v>2.1147425268811282</v>
      </c>
      <c r="U537" s="13">
        <f>IF(I537="","",(H537*SQRT(I537)*T537-(I537*2)+2)*0.985)</f>
        <v>33.899962675589734</v>
      </c>
      <c r="V537" s="13">
        <f>IF(L537="Wagon",5*SQRT(H537),IF(L537="","",SQRT(Q537*J537*SQRT(S537))/(26)))</f>
        <v>13.116776933010943</v>
      </c>
      <c r="W537" s="17">
        <f>8/P537</f>
        <v>0.12307692307692308</v>
      </c>
      <c r="X537" s="27">
        <f>R537/10/J537</f>
        <v>0</v>
      </c>
    </row>
    <row r="538" spans="1:25" x14ac:dyDescent="0.25">
      <c r="A538" s="19">
        <v>5040</v>
      </c>
      <c r="B538" s="1" t="s">
        <v>308</v>
      </c>
      <c r="C538" s="1" t="s">
        <v>1499</v>
      </c>
      <c r="D538" s="1" t="str">
        <f>IF(B538="","zzz",LEFT(B538,2))</f>
        <v>BR</v>
      </c>
      <c r="E538" s="1">
        <v>504</v>
      </c>
      <c r="F538" s="13">
        <v>1959</v>
      </c>
      <c r="G538" s="13">
        <v>1991</v>
      </c>
      <c r="H538" s="1">
        <f>IF(F538="","",SQRT(F538-1828))</f>
        <v>11.445523142259598</v>
      </c>
      <c r="I538" s="1">
        <v>2</v>
      </c>
      <c r="J538" s="1">
        <v>83</v>
      </c>
      <c r="K538" s="1">
        <v>178</v>
      </c>
      <c r="L538" s="1" t="s">
        <v>85</v>
      </c>
      <c r="M538" s="1" t="s">
        <v>86</v>
      </c>
      <c r="N538" s="1">
        <f>IF(L538="Steam",1,IF(L538="Electric",2,IF(L538="Diesel",4,IF(L538="Diesel-Electric",3,""))))</f>
        <v>2</v>
      </c>
      <c r="O538" s="1" t="s">
        <v>842</v>
      </c>
      <c r="P538" s="1">
        <v>65</v>
      </c>
      <c r="Q538" s="1">
        <v>65</v>
      </c>
      <c r="S538" s="1">
        <v>564</v>
      </c>
      <c r="T538" s="1">
        <f>IF(L538="Wagon",(SQRT(SQRT(S538/27)))*10,IF(S538="","",SQRT(SQRT(S538/27))))</f>
        <v>2.1378578999239783</v>
      </c>
      <c r="U538" s="13">
        <f>IF(I538="","",(H538*SQRT(I538)*T538-(I538*2)+2)*0.985)</f>
        <v>32.115189364146765</v>
      </c>
      <c r="V538" s="13">
        <f>IF(L538="Wagon",5*SQRT(H538),IF(L538="","",SQRT(Q538*J538*SQRT(S538))/(26)))</f>
        <v>13.767090031220127</v>
      </c>
      <c r="W538" s="17">
        <f>8/P538</f>
        <v>0.12307692307692308</v>
      </c>
      <c r="X538" s="27">
        <f>R538/10/J538</f>
        <v>0</v>
      </c>
    </row>
    <row r="539" spans="1:25" x14ac:dyDescent="0.25">
      <c r="A539" s="19">
        <v>5050</v>
      </c>
      <c r="B539" s="1" t="s">
        <v>309</v>
      </c>
      <c r="C539" s="1" t="s">
        <v>1500</v>
      </c>
      <c r="D539" s="1" t="str">
        <f>IF(B539="","zzz",LEFT(B539,2))</f>
        <v>BR</v>
      </c>
      <c r="E539" s="1">
        <v>505</v>
      </c>
      <c r="F539" s="13">
        <v>1931</v>
      </c>
      <c r="G539" s="13">
        <v>1971</v>
      </c>
      <c r="H539" s="1">
        <f>IF(F539="","",SQRT(F539-1828))</f>
        <v>10.148891565092219</v>
      </c>
      <c r="I539" s="1">
        <v>3</v>
      </c>
      <c r="J539" s="1">
        <v>120</v>
      </c>
      <c r="K539" s="1">
        <v>276</v>
      </c>
      <c r="L539" s="1" t="s">
        <v>85</v>
      </c>
      <c r="M539" s="1" t="s">
        <v>1707</v>
      </c>
      <c r="N539" s="1">
        <f>IF(L539="Steam",1,IF(L539="Electric",2,IF(L539="Diesel",4,IF(L539="Diesel-Electric",3,""))))</f>
        <v>2</v>
      </c>
      <c r="O539" s="1" t="s">
        <v>842</v>
      </c>
      <c r="T539" s="1" t="str">
        <f>IF(L539="Wagon",(SQRT(SQRT(S539/27)))*10,IF(S539="","",SQRT(SQRT(S539/27))))</f>
        <v/>
      </c>
      <c r="U539" s="13" t="e">
        <f>IF(I539="","",(H539*SQRT(I539)*T539-(I539*2)+2)*0.985)</f>
        <v>#VALUE!</v>
      </c>
      <c r="V539" s="13">
        <f>IF(L539="Wagon",5*SQRT(H539),IF(L539="","",SQRT(Q539*J539*SQRT(S539))/(26)))</f>
        <v>0</v>
      </c>
      <c r="W539" s="17" t="e">
        <f>8/P539</f>
        <v>#DIV/0!</v>
      </c>
      <c r="X539" s="27">
        <f>R539/10/J539</f>
        <v>0</v>
      </c>
    </row>
    <row r="540" spans="1:25" s="41" customFormat="1" x14ac:dyDescent="0.25">
      <c r="A540" s="19">
        <v>5060</v>
      </c>
      <c r="B540" s="1" t="s">
        <v>310</v>
      </c>
      <c r="C540" s="1" t="s">
        <v>1504</v>
      </c>
      <c r="D540" s="1" t="str">
        <f>IF(B540="","zzz",LEFT(B540,2))</f>
        <v>BR</v>
      </c>
      <c r="E540" s="1">
        <v>506</v>
      </c>
      <c r="F540" s="13">
        <v>1950</v>
      </c>
      <c r="G540" s="13">
        <v>1984</v>
      </c>
      <c r="H540" s="1">
        <f>IF(F540="","",SQRT(F540-1828))</f>
        <v>11.045361017187261</v>
      </c>
      <c r="I540" s="1">
        <v>3</v>
      </c>
      <c r="J540" s="1">
        <v>106</v>
      </c>
      <c r="K540" s="1">
        <v>176</v>
      </c>
      <c r="L540" s="1" t="s">
        <v>85</v>
      </c>
      <c r="M540" s="1" t="s">
        <v>1707</v>
      </c>
      <c r="N540" s="1">
        <f>IF(L540="Steam",1,IF(L540="Electric",2,IF(L540="Diesel",4,IF(L540="Diesel-Electric",3,""))))</f>
        <v>2</v>
      </c>
      <c r="O540" s="1" t="s">
        <v>842</v>
      </c>
      <c r="P540" s="1">
        <v>75</v>
      </c>
      <c r="Q540" s="1">
        <v>75</v>
      </c>
      <c r="R540" s="1"/>
      <c r="S540" s="1">
        <v>740</v>
      </c>
      <c r="T540" s="1">
        <f>IF(L540="Wagon",(SQRT(SQRT(S540/27)))*10,IF(S540="","",SQRT(SQRT(S540/27))))</f>
        <v>2.2880577876725003</v>
      </c>
      <c r="U540" s="13">
        <f>IF(I540="","",(H540*SQRT(I540)*T540-(I540*2)+2)*0.985)</f>
        <v>39.176526062375686</v>
      </c>
      <c r="V540" s="13">
        <f>IF(L540="Wagon",5*SQRT(H540),IF(L540="","",SQRT(Q540*J540*SQRT(S540))/(26)))</f>
        <v>17.886202621415748</v>
      </c>
      <c r="W540" s="17">
        <f>8/P540</f>
        <v>0.10666666666666667</v>
      </c>
      <c r="X540" s="27">
        <f>R540/10/J540</f>
        <v>0</v>
      </c>
      <c r="Y540" s="12"/>
    </row>
    <row r="541" spans="1:25" x14ac:dyDescent="0.25">
      <c r="A541" s="19">
        <v>5070</v>
      </c>
      <c r="B541" s="1" t="s">
        <v>311</v>
      </c>
      <c r="C541" s="1" t="s">
        <v>1508</v>
      </c>
      <c r="D541" s="1" t="str">
        <f>IF(B541="","zzz",LEFT(B541,2))</f>
        <v>BR</v>
      </c>
      <c r="E541" s="1">
        <v>507</v>
      </c>
      <c r="F541" s="13">
        <v>1978</v>
      </c>
      <c r="G541" s="13">
        <v>2024</v>
      </c>
      <c r="H541" s="1">
        <f>IF(F541="","",SQRT(F541-1828))</f>
        <v>12.24744871391589</v>
      </c>
      <c r="I541" s="1">
        <v>3</v>
      </c>
      <c r="J541" s="1">
        <v>98</v>
      </c>
      <c r="K541" s="1">
        <v>230</v>
      </c>
      <c r="L541" s="1" t="s">
        <v>85</v>
      </c>
      <c r="M541" s="1" t="s">
        <v>86</v>
      </c>
      <c r="N541" s="1">
        <f>IF(L541="Steam",1,IF(L541="Electric",2,IF(L541="Diesel",4,IF(L541="Diesel-Electric",3,""))))</f>
        <v>2</v>
      </c>
      <c r="O541" s="1" t="s">
        <v>842</v>
      </c>
      <c r="P541" s="1">
        <v>75</v>
      </c>
      <c r="Q541" s="1">
        <v>75</v>
      </c>
      <c r="R541" s="1">
        <v>66</v>
      </c>
      <c r="S541" s="1">
        <v>880</v>
      </c>
      <c r="T541" s="1">
        <f>IF(L541="Wagon",(SQRT(SQRT(S541/27)))*10,IF(S541="","",SQRT(SQRT(S541/27))))</f>
        <v>2.389349756143814</v>
      </c>
      <c r="U541" s="13">
        <f>IF(I541="","",(H541*SQRT(I541)*T541-(I541*2)+2)*0.985)</f>
        <v>45.985476019033356</v>
      </c>
      <c r="V541" s="13">
        <f>IF(L541="Wagon",5*SQRT(H541),IF(L541="","",SQRT(Q541*J541*SQRT(S541))/(26)))</f>
        <v>17.959365521691861</v>
      </c>
      <c r="W541" s="17">
        <f>8/P541</f>
        <v>0.10666666666666667</v>
      </c>
      <c r="X541" s="27">
        <f>R541/10/J541</f>
        <v>6.7346938775510207E-2</v>
      </c>
    </row>
    <row r="542" spans="1:25" x14ac:dyDescent="0.25">
      <c r="A542" s="19">
        <v>5080</v>
      </c>
      <c r="B542" s="1" t="s">
        <v>312</v>
      </c>
      <c r="C542" s="1" t="s">
        <v>1509</v>
      </c>
      <c r="D542" s="1" t="str">
        <f>IF(B542="","zzz",LEFT(B542,2))</f>
        <v>BR</v>
      </c>
      <c r="E542" s="1">
        <v>508</v>
      </c>
      <c r="F542" s="13">
        <v>1979</v>
      </c>
      <c r="G542" s="13">
        <v>2024</v>
      </c>
      <c r="H542" s="1">
        <f>IF(F542="","",SQRT(F542-1828))</f>
        <v>12.288205727444508</v>
      </c>
      <c r="I542" s="1">
        <v>4</v>
      </c>
      <c r="J542" s="1">
        <v>126</v>
      </c>
      <c r="K542" s="1">
        <v>320</v>
      </c>
      <c r="L542" s="1" t="s">
        <v>85</v>
      </c>
      <c r="M542" s="1" t="s">
        <v>86</v>
      </c>
      <c r="N542" s="1">
        <f>IF(L542="Steam",1,IF(L542="Electric",2,IF(L542="Diesel",4,IF(L542="Diesel-Electric",3,""))))</f>
        <v>2</v>
      </c>
      <c r="O542" s="1" t="s">
        <v>842</v>
      </c>
      <c r="P542" s="1">
        <v>75</v>
      </c>
      <c r="Q542" s="1">
        <v>75</v>
      </c>
      <c r="S542" s="1">
        <v>880</v>
      </c>
      <c r="T542" s="1">
        <f>IF(L542="Wagon",(SQRT(SQRT(S542/27)))*10,IF(S542="","",SQRT(SQRT(S542/27))))</f>
        <v>2.389349756143814</v>
      </c>
      <c r="U542" s="13">
        <f>IF(I542="","",(H542*SQRT(I542)*T542-(I542*2)+2)*0.985)</f>
        <v>51.930818075879671</v>
      </c>
      <c r="V542" s="13">
        <f>IF(L542="Wagon",5*SQRT(H542),IF(L542="","",SQRT(Q542*J542*SQRT(S542))/(26)))</f>
        <v>20.36400637495905</v>
      </c>
      <c r="W542" s="17">
        <f>8/P542</f>
        <v>0.10666666666666667</v>
      </c>
      <c r="X542" s="27">
        <f>R542/10/J542</f>
        <v>0</v>
      </c>
    </row>
    <row r="543" spans="1:25" x14ac:dyDescent="0.25">
      <c r="A543" s="19">
        <v>5081</v>
      </c>
      <c r="B543" s="1" t="s">
        <v>1510</v>
      </c>
      <c r="C543" s="1" t="s">
        <v>1511</v>
      </c>
      <c r="D543" s="1" t="str">
        <f>IF(B543="","zzz",LEFT(B543,2))</f>
        <v>BR</v>
      </c>
      <c r="E543" s="1">
        <v>508</v>
      </c>
      <c r="F543" s="13">
        <v>1979</v>
      </c>
      <c r="G543" s="13">
        <v>2024</v>
      </c>
      <c r="H543" s="1">
        <f>IF(F543="","",SQRT(F543-1828))</f>
        <v>12.288205727444508</v>
      </c>
      <c r="I543" s="1">
        <v>3</v>
      </c>
      <c r="J543" s="1">
        <v>99</v>
      </c>
      <c r="K543" s="1">
        <v>234</v>
      </c>
      <c r="L543" s="1" t="s">
        <v>85</v>
      </c>
      <c r="M543" s="1" t="s">
        <v>86</v>
      </c>
      <c r="N543" s="1">
        <f>IF(L543="Steam",1,IF(L543="Electric",2,IF(L543="Diesel",4,IF(L543="Diesel-Electric",3,""))))</f>
        <v>2</v>
      </c>
      <c r="O543" s="1" t="s">
        <v>842</v>
      </c>
      <c r="P543" s="1">
        <v>75</v>
      </c>
      <c r="Q543" s="1">
        <v>75</v>
      </c>
      <c r="S543" s="1">
        <v>880</v>
      </c>
      <c r="T543" s="1">
        <f>IF(L543="Wagon",(SQRT(SQRT(S543/27)))*10,IF(S543="","",SQRT(SQRT(S543/27))))</f>
        <v>2.389349756143814</v>
      </c>
      <c r="U543" s="13">
        <f>IF(I543="","",(H543*SQRT(I543)*T543-(I543*2)+2)*0.985)</f>
        <v>46.151617829385948</v>
      </c>
      <c r="V543" s="13">
        <f>IF(L543="Wagon",5*SQRT(H543),IF(L543="","",SQRT(Q543*J543*SQRT(S543))/(26)))</f>
        <v>18.050762374151368</v>
      </c>
      <c r="W543" s="17">
        <f>8/P543</f>
        <v>0.10666666666666667</v>
      </c>
      <c r="X543" s="27">
        <f>R543/10/J543</f>
        <v>0</v>
      </c>
    </row>
    <row r="544" spans="1:25" x14ac:dyDescent="0.25">
      <c r="A544" s="19">
        <v>5082</v>
      </c>
      <c r="B544" s="1" t="s">
        <v>1512</v>
      </c>
      <c r="C544" s="1" t="s">
        <v>1513</v>
      </c>
      <c r="D544" s="1" t="str">
        <f>IF(B544="","zzz",LEFT(B544,2))</f>
        <v>BR</v>
      </c>
      <c r="E544" s="1">
        <v>508</v>
      </c>
      <c r="F544" s="13">
        <v>1979</v>
      </c>
      <c r="G544" s="13">
        <v>2024</v>
      </c>
      <c r="H544" s="1">
        <f>IF(F544="","",SQRT(F544-1828))</f>
        <v>12.288205727444508</v>
      </c>
      <c r="I544" s="1">
        <v>3</v>
      </c>
      <c r="J544" s="1">
        <v>99</v>
      </c>
      <c r="K544" s="1">
        <v>219</v>
      </c>
      <c r="L544" s="1" t="s">
        <v>85</v>
      </c>
      <c r="M544" s="1" t="s">
        <v>86</v>
      </c>
      <c r="N544" s="1">
        <f>IF(L544="Steam",1,IF(L544="Electric",2,IF(L544="Diesel",4,IF(L544="Diesel-Electric",3,""))))</f>
        <v>2</v>
      </c>
      <c r="O544" s="1" t="s">
        <v>842</v>
      </c>
      <c r="P544" s="1">
        <v>75</v>
      </c>
      <c r="Q544" s="1">
        <v>75</v>
      </c>
      <c r="S544" s="1">
        <v>880</v>
      </c>
      <c r="T544" s="1">
        <f>IF(L544="Wagon",(SQRT(SQRT(S544/27)))*10,IF(S544="","",SQRT(SQRT(S544/27))))</f>
        <v>2.389349756143814</v>
      </c>
      <c r="U544" s="13">
        <f>IF(I544="","",(H544*SQRT(I544)*T544-(I544*2)+2)*0.985)</f>
        <v>46.151617829385948</v>
      </c>
      <c r="V544" s="13">
        <f>IF(L544="Wagon",5*SQRT(H544),IF(L544="","",SQRT(Q544*J544*SQRT(S544))/(26)))</f>
        <v>18.050762374151368</v>
      </c>
      <c r="W544" s="17">
        <f>8/P544</f>
        <v>0.10666666666666667</v>
      </c>
      <c r="X544" s="27">
        <f>R544/10/J544</f>
        <v>0</v>
      </c>
    </row>
    <row r="545" spans="1:24" x14ac:dyDescent="0.25">
      <c r="A545" s="19">
        <v>5100</v>
      </c>
      <c r="B545" s="1" t="s">
        <v>1737</v>
      </c>
      <c r="C545" s="1" t="s">
        <v>1738</v>
      </c>
      <c r="D545" s="1" t="str">
        <f>IF(B545="","zzz",LEFT(B545,2))</f>
        <v>BR</v>
      </c>
      <c r="E545" s="1">
        <v>51</v>
      </c>
      <c r="H545" s="1" t="str">
        <f>IF(F545="","",SQRT(F545-1828))</f>
        <v/>
      </c>
      <c r="N545" s="1" t="str">
        <f>IF(L545="Steam",1,IF(L545="Electric",2,IF(L545="Diesel",4,IF(L545="Diesel-Electric",3,""))))</f>
        <v/>
      </c>
      <c r="T545" s="1" t="str">
        <f>IF(L545="Wagon",(SQRT(SQRT(S545/27)))*10,IF(S545="","",SQRT(SQRT(S545/27))))</f>
        <v/>
      </c>
      <c r="U545" s="13" t="str">
        <f>IF(I545="","",(H545*SQRT(I545)*T545-(I545*2)+2)*0.985)</f>
        <v/>
      </c>
      <c r="V545" s="13" t="str">
        <f>IF(L545="Wagon",5*SQRT(H545),IF(L545="","",SQRT(Q545*J545*SQRT(S545))/(26)))</f>
        <v/>
      </c>
      <c r="W545" s="17" t="e">
        <f>8/P545</f>
        <v>#DIV/0!</v>
      </c>
      <c r="X545" s="27" t="e">
        <f>R545/10/J545</f>
        <v>#DIV/0!</v>
      </c>
    </row>
    <row r="546" spans="1:24" s="41" customFormat="1" x14ac:dyDescent="0.25">
      <c r="A546" s="20">
        <v>5200</v>
      </c>
      <c r="B546" s="6" t="s">
        <v>68</v>
      </c>
      <c r="C546" s="6" t="s">
        <v>776</v>
      </c>
      <c r="D546" s="6" t="str">
        <f>IF(B546="","zzz",LEFT(B546,2))</f>
        <v>BR</v>
      </c>
      <c r="E546" s="6">
        <v>52</v>
      </c>
      <c r="F546" s="7">
        <v>1961</v>
      </c>
      <c r="G546" s="7">
        <v>1977</v>
      </c>
      <c r="H546" s="6">
        <f>IF(F546="","",SQRT(F546-1828))</f>
        <v>11.532562594670797</v>
      </c>
      <c r="I546" s="6">
        <v>1</v>
      </c>
      <c r="J546" s="6">
        <v>110</v>
      </c>
      <c r="K546" s="6">
        <v>0</v>
      </c>
      <c r="L546" s="6" t="s">
        <v>22</v>
      </c>
      <c r="M546" s="6" t="s">
        <v>22</v>
      </c>
      <c r="N546" s="6">
        <f>IF(L546="Steam",1,IF(L546="Electric",2,IF(L546="Diesel",4,IF(L546="Diesel-Electric",3,""))))</f>
        <v>4</v>
      </c>
      <c r="O546" s="6" t="s">
        <v>23</v>
      </c>
      <c r="P546" s="6">
        <v>90</v>
      </c>
      <c r="Q546" s="6">
        <v>100</v>
      </c>
      <c r="R546" s="6">
        <v>297</v>
      </c>
      <c r="S546" s="6">
        <v>2700</v>
      </c>
      <c r="T546" s="6">
        <f>IF(L546="Wagon",(SQRT(SQRT(S546/27)))*10,IF(S546="","",SQRT(SQRT(S546/27))))</f>
        <v>3.1622776601683795</v>
      </c>
      <c r="U546" s="7">
        <f>IF(I546="","",(H546*SQRT(I546)*T546-(I546*2)+2)*0.985)</f>
        <v>35.922127581756627</v>
      </c>
      <c r="V546" s="7">
        <f>IF(L546="Wagon",5*SQRT(H546),IF(L546="","",SQRT(Q546*J546*SQRT(S546))/(26)))</f>
        <v>29.07796005725498</v>
      </c>
      <c r="W546" s="26">
        <f>8/P546</f>
        <v>8.8888888888888892E-2</v>
      </c>
      <c r="X546" s="28">
        <f>R546/10/J546</f>
        <v>0.27</v>
      </c>
    </row>
    <row r="547" spans="1:24" x14ac:dyDescent="0.25">
      <c r="A547" s="19">
        <v>5300</v>
      </c>
      <c r="B547" s="1" t="s">
        <v>69</v>
      </c>
      <c r="C547" s="1" t="s">
        <v>777</v>
      </c>
      <c r="D547" s="1" t="str">
        <f>IF(B547="","zzz",LEFT(B547,2))</f>
        <v>BR</v>
      </c>
      <c r="E547" s="1">
        <v>53</v>
      </c>
      <c r="F547" s="13">
        <v>1961</v>
      </c>
      <c r="G547" s="13">
        <v>1976</v>
      </c>
      <c r="H547" s="1">
        <f>IF(F547="","",SQRT(F547-1828))</f>
        <v>11.532562594670797</v>
      </c>
      <c r="I547" s="1">
        <v>1</v>
      </c>
      <c r="J547" s="1">
        <v>117</v>
      </c>
      <c r="K547" s="1">
        <v>0</v>
      </c>
      <c r="L547" s="1" t="s">
        <v>22</v>
      </c>
      <c r="M547" s="1" t="s">
        <v>22</v>
      </c>
      <c r="N547" s="1">
        <f>IF(L547="Steam",1,IF(L547="Electric",2,IF(L547="Diesel",4,IF(L547="Diesel-Electric",3,""))))</f>
        <v>4</v>
      </c>
      <c r="O547" s="1" t="s">
        <v>23</v>
      </c>
      <c r="P547" s="1">
        <v>100</v>
      </c>
      <c r="Q547" s="1">
        <v>100</v>
      </c>
      <c r="R547" s="1">
        <v>266.89999999999998</v>
      </c>
      <c r="S547" s="1">
        <v>2880</v>
      </c>
      <c r="T547" s="1">
        <f>IF(L547="Wagon",(SQRT(SQRT(S547/27)))*10,IF(S547="","",SQRT(SQRT(S547/27))))</f>
        <v>3.2137136757786067</v>
      </c>
      <c r="U547" s="13">
        <f>IF(I547="","",(H547*SQRT(I547)*T547-(I547*2)+2)*0.985)</f>
        <v>36.506418815357357</v>
      </c>
      <c r="V547" s="13">
        <f>IF(L547="Wagon",5*SQRT(H547),IF(L547="","",SQRT(Q547*J547*SQRT(S547))/(26)))</f>
        <v>30.476683494232191</v>
      </c>
      <c r="W547" s="17">
        <f>8/P547</f>
        <v>0.08</v>
      </c>
      <c r="X547" s="27">
        <f>R547/10/J547</f>
        <v>0.22811965811965809</v>
      </c>
    </row>
    <row r="548" spans="1:24" x14ac:dyDescent="0.25">
      <c r="A548" s="37">
        <v>5380</v>
      </c>
      <c r="B548" s="38" t="s">
        <v>1098</v>
      </c>
      <c r="C548" s="38" t="s">
        <v>1099</v>
      </c>
      <c r="D548" s="38" t="str">
        <f>IF(B548="","zzz",LEFT(B548,2))</f>
        <v>SD</v>
      </c>
      <c r="E548" s="38" t="s">
        <v>349</v>
      </c>
      <c r="F548" s="44">
        <v>1914</v>
      </c>
      <c r="G548" s="44">
        <v>1964</v>
      </c>
      <c r="H548" s="38">
        <f>IF(F548="","",SQRT(F548-1828))</f>
        <v>9.2736184954957039</v>
      </c>
      <c r="I548" s="38">
        <v>2</v>
      </c>
      <c r="J548" s="38">
        <v>109</v>
      </c>
      <c r="K548" s="38">
        <v>0</v>
      </c>
      <c r="L548" s="38" t="s">
        <v>357</v>
      </c>
      <c r="M548" s="38" t="s">
        <v>357</v>
      </c>
      <c r="N548" s="38">
        <f>IF(L548="Steam",1,IF(L548="Electric",2,IF(L548="Diesel",4,IF(L548="Diesel-Electric",3,""))))</f>
        <v>1</v>
      </c>
      <c r="O548" s="38"/>
      <c r="P548" s="38" t="s">
        <v>1134</v>
      </c>
      <c r="Q548" s="38" t="s">
        <v>1134</v>
      </c>
      <c r="R548" s="38">
        <v>157</v>
      </c>
      <c r="S548" s="38"/>
      <c r="T548" s="38" t="str">
        <f>IF(L548="Wagon",(SQRT(SQRT(S548/27)))*10,IF(S548="","",SQRT(SQRT(S548/27))))</f>
        <v/>
      </c>
      <c r="U548" s="44" t="e">
        <f>IF(I548="","",(H548*SQRT(I548)*T548-(I548*2)+2)*0.985)</f>
        <v>#VALUE!</v>
      </c>
      <c r="V548" s="44" t="e">
        <f>IF(L548="Wagon",5*SQRT(H548),IF(L548="","",SQRT(Q548*J548*SQRT(S548))/(26)))</f>
        <v>#VALUE!</v>
      </c>
      <c r="W548" s="39" t="e">
        <f>8/P548</f>
        <v>#VALUE!</v>
      </c>
      <c r="X548" s="40">
        <f>R548/10/J548</f>
        <v>0.1440366972477064</v>
      </c>
    </row>
    <row r="549" spans="1:24" x14ac:dyDescent="0.25">
      <c r="A549" s="37">
        <v>5500</v>
      </c>
      <c r="B549" s="38" t="s">
        <v>70</v>
      </c>
      <c r="C549" s="38" t="s">
        <v>778</v>
      </c>
      <c r="D549" s="38" t="str">
        <f>IF(B549="","zzz",LEFT(B549,2))</f>
        <v>BR</v>
      </c>
      <c r="E549" s="38">
        <v>55</v>
      </c>
      <c r="F549" s="44">
        <v>1961</v>
      </c>
      <c r="G549" s="44">
        <v>1982</v>
      </c>
      <c r="H549" s="38">
        <f>IF(F549="","",SQRT(F549-1828))</f>
        <v>11.532562594670797</v>
      </c>
      <c r="I549" s="38">
        <v>1</v>
      </c>
      <c r="J549" s="38">
        <v>101</v>
      </c>
      <c r="K549" s="38">
        <v>0</v>
      </c>
      <c r="L549" s="38" t="s">
        <v>22</v>
      </c>
      <c r="M549" s="38" t="s">
        <v>22</v>
      </c>
      <c r="N549" s="38">
        <f>IF(L549="Steam",1,IF(L549="Electric",2,IF(L549="Diesel",4,IF(L549="Diesel-Electric",3,""))))</f>
        <v>4</v>
      </c>
      <c r="O549" s="38" t="s">
        <v>23</v>
      </c>
      <c r="P549" s="38">
        <v>100</v>
      </c>
      <c r="Q549" s="38">
        <v>100</v>
      </c>
      <c r="R549" s="38">
        <v>222</v>
      </c>
      <c r="S549" s="38">
        <v>3300</v>
      </c>
      <c r="T549" s="38">
        <f>IF(L549="Wagon",(SQRT(SQRT(S549/27)))*10,IF(S549="","",SQRT(SQRT(S549/27))))</f>
        <v>3.3249685664456039</v>
      </c>
      <c r="U549" s="44">
        <f>IF(I549="","",(H549*SQRT(I549)*T549-(I549*2)+2)*0.985)</f>
        <v>37.770226996079053</v>
      </c>
      <c r="V549" s="44">
        <f>IF(L549="Wagon",5*SQRT(H549),IF(L549="","",SQRT(Q549*J549*SQRT(S549))/(26)))</f>
        <v>29.296505721428819</v>
      </c>
      <c r="W549" s="39">
        <f>8/P549</f>
        <v>0.08</v>
      </c>
      <c r="X549" s="40">
        <f>R549/10/J549</f>
        <v>0.2198019801980198</v>
      </c>
    </row>
    <row r="550" spans="1:24" x14ac:dyDescent="0.25">
      <c r="A550" s="19">
        <v>5550</v>
      </c>
      <c r="B550" s="1" t="s">
        <v>1570</v>
      </c>
      <c r="C550" s="1" t="s">
        <v>1571</v>
      </c>
      <c r="D550" s="1" t="str">
        <f>IF(B550="","zzz",LEFT(B550,2))</f>
        <v>BR</v>
      </c>
      <c r="E550" s="1">
        <v>555</v>
      </c>
      <c r="F550" s="13">
        <v>2021</v>
      </c>
      <c r="G550" s="13" t="s">
        <v>31</v>
      </c>
      <c r="H550" s="1">
        <f>IF(F550="","",SQRT(F550-1828))</f>
        <v>13.892443989449804</v>
      </c>
      <c r="I550" s="1">
        <v>5</v>
      </c>
      <c r="J550" s="1">
        <v>98</v>
      </c>
      <c r="K550" s="1">
        <v>600</v>
      </c>
      <c r="L550" s="1" t="s">
        <v>85</v>
      </c>
      <c r="M550" s="1" t="s">
        <v>96</v>
      </c>
      <c r="N550" s="1">
        <f>IF(L550="Steam",1,IF(L550="Electric",2,IF(L550="Diesel",4,IF(L550="Diesel-Electric",3,""))))</f>
        <v>2</v>
      </c>
      <c r="O550" s="1" t="s">
        <v>842</v>
      </c>
      <c r="P550" s="1">
        <v>50</v>
      </c>
      <c r="Q550" s="1">
        <v>50</v>
      </c>
      <c r="R550" s="1">
        <v>140</v>
      </c>
      <c r="S550" s="1">
        <v>1280</v>
      </c>
      <c r="T550" s="1">
        <f>IF(L550="Wagon",(SQRT(SQRT(S550/27)))*10,IF(S550="","",SQRT(SQRT(S550/27))))</f>
        <v>2.6239862283539073</v>
      </c>
      <c r="U550" s="13">
        <f>IF(I550="","",(H550*SQRT(I550)*T550-(I550*2)+2)*0.985)</f>
        <v>72.40999641827807</v>
      </c>
      <c r="V550" s="13">
        <f>IF(L550="Wagon",5*SQRT(H550),IF(L550="","",SQRT(Q550*J550*SQRT(S550))/(26)))</f>
        <v>16.103756105459301</v>
      </c>
      <c r="W550" s="17">
        <f>8/P550</f>
        <v>0.16</v>
      </c>
      <c r="X550" s="27">
        <f>R550/10/J550</f>
        <v>0.14285714285714285</v>
      </c>
    </row>
    <row r="551" spans="1:24" x14ac:dyDescent="0.25">
      <c r="A551" s="19">
        <v>5600</v>
      </c>
      <c r="B551" s="1" t="s">
        <v>71</v>
      </c>
      <c r="C551" s="1" t="s">
        <v>779</v>
      </c>
      <c r="D551" s="1" t="str">
        <f>IF(B551="","zzz",LEFT(B551,2))</f>
        <v>BR</v>
      </c>
      <c r="E551" s="1">
        <v>56</v>
      </c>
      <c r="F551" s="13">
        <v>1976</v>
      </c>
      <c r="G551" s="13" t="s">
        <v>31</v>
      </c>
      <c r="H551" s="1">
        <f>IF(F551="","",SQRT(F551-1828))</f>
        <v>12.165525060596439</v>
      </c>
      <c r="I551" s="1">
        <v>1</v>
      </c>
      <c r="J551" s="1">
        <v>125</v>
      </c>
      <c r="K551" s="1">
        <v>0</v>
      </c>
      <c r="L551" s="1" t="s">
        <v>22</v>
      </c>
      <c r="M551" s="1" t="s">
        <v>22</v>
      </c>
      <c r="N551" s="1">
        <f>IF(L551="Steam",1,IF(L551="Electric",2,IF(L551="Diesel",4,IF(L551="Diesel-Electric",3,""))))</f>
        <v>4</v>
      </c>
      <c r="O551" s="1" t="s">
        <v>23</v>
      </c>
      <c r="P551" s="1">
        <v>80</v>
      </c>
      <c r="Q551" s="1">
        <v>80</v>
      </c>
      <c r="R551" s="1">
        <v>275</v>
      </c>
      <c r="S551" s="1">
        <v>3250</v>
      </c>
      <c r="T551" s="1">
        <f>IF(L551="Wagon",(SQRT(SQRT(S551/27)))*10,IF(S551="","",SQRT(SQRT(S551/27))))</f>
        <v>3.312301789300967</v>
      </c>
      <c r="U551" s="13">
        <f>IF(I551="","",(H551*SQRT(I551)*T551-(I551*2)+2)*0.985)</f>
        <v>39.691452069609348</v>
      </c>
      <c r="V551" s="13">
        <f>IF(L551="Wagon",5*SQRT(H551),IF(L551="","",SQRT(Q551*J551*SQRT(S551))/(26)))</f>
        <v>29.040058859521121</v>
      </c>
      <c r="W551" s="17">
        <f>8/P551</f>
        <v>0.1</v>
      </c>
      <c r="X551" s="27">
        <f>R551/10/J551</f>
        <v>0.22</v>
      </c>
    </row>
    <row r="552" spans="1:24" x14ac:dyDescent="0.25">
      <c r="A552" s="19">
        <v>5700</v>
      </c>
      <c r="B552" s="1" t="s">
        <v>72</v>
      </c>
      <c r="C552" s="1" t="s">
        <v>780</v>
      </c>
      <c r="D552" s="1" t="str">
        <f>IF(B552="","zzz",LEFT(B552,2))</f>
        <v>BR</v>
      </c>
      <c r="E552" s="1">
        <v>57</v>
      </c>
      <c r="F552" s="13">
        <v>1962</v>
      </c>
      <c r="G552" s="13" t="s">
        <v>31</v>
      </c>
      <c r="H552" s="1">
        <f>IF(F552="","",SQRT(F552-1828))</f>
        <v>11.575836902790225</v>
      </c>
      <c r="I552" s="1">
        <v>1</v>
      </c>
      <c r="J552" s="1">
        <v>121</v>
      </c>
      <c r="K552" s="1">
        <v>0</v>
      </c>
      <c r="L552" s="1" t="s">
        <v>22</v>
      </c>
      <c r="M552" s="1" t="s">
        <v>22</v>
      </c>
      <c r="N552" s="1">
        <f>IF(L552="Steam",1,IF(L552="Electric",2,IF(L552="Diesel",4,IF(L552="Diesel-Electric",3,""))))</f>
        <v>4</v>
      </c>
      <c r="O552" s="1" t="s">
        <v>23</v>
      </c>
      <c r="P552" s="1">
        <v>75</v>
      </c>
      <c r="Q552" s="1">
        <v>75</v>
      </c>
      <c r="R552" s="1">
        <v>270</v>
      </c>
      <c r="S552" s="1">
        <v>2300</v>
      </c>
      <c r="T552" s="1">
        <f>IF(L552="Wagon",(SQRT(SQRT(S552/27)))*10,IF(S552="","",SQRT(SQRT(S552/27))))</f>
        <v>3.0380227237315016</v>
      </c>
      <c r="U552" s="13">
        <f>IF(I552="","",(H552*SQRT(I552)*T552-(I552*2)+2)*0.985)</f>
        <v>34.640140723533094</v>
      </c>
      <c r="V552" s="13">
        <f>IF(L552="Wagon",5*SQRT(H552),IF(L552="","",SQRT(Q552*J552*SQRT(S552))/(26)))</f>
        <v>25.37359057620229</v>
      </c>
      <c r="W552" s="17">
        <f>8/P552</f>
        <v>0.10666666666666667</v>
      </c>
      <c r="X552" s="27">
        <f>R552/10/J552</f>
        <v>0.2231404958677686</v>
      </c>
    </row>
    <row r="553" spans="1:24" x14ac:dyDescent="0.25">
      <c r="A553" s="19">
        <v>5703</v>
      </c>
      <c r="B553" s="1" t="s">
        <v>73</v>
      </c>
      <c r="C553" s="1" t="s">
        <v>781</v>
      </c>
      <c r="D553" s="1" t="str">
        <f>IF(B553="","zzz",LEFT(B553,2))</f>
        <v>BR</v>
      </c>
      <c r="E553" s="1">
        <v>57</v>
      </c>
      <c r="F553" s="13">
        <v>1962</v>
      </c>
      <c r="G553" s="13" t="s">
        <v>31</v>
      </c>
      <c r="H553" s="1">
        <f>IF(F553="","",SQRT(F553-1828))</f>
        <v>11.575836902790225</v>
      </c>
      <c r="I553" s="1">
        <v>1</v>
      </c>
      <c r="J553" s="1">
        <v>117</v>
      </c>
      <c r="K553" s="1">
        <v>0</v>
      </c>
      <c r="L553" s="1" t="s">
        <v>22</v>
      </c>
      <c r="M553" s="1" t="s">
        <v>22</v>
      </c>
      <c r="N553" s="1">
        <f>IF(L553="Steam",1,IF(L553="Electric",2,IF(L553="Diesel",4,IF(L553="Diesel-Electric",3,""))))</f>
        <v>4</v>
      </c>
      <c r="O553" s="1" t="s">
        <v>23</v>
      </c>
      <c r="P553" s="1">
        <v>95</v>
      </c>
      <c r="Q553" s="1">
        <v>95</v>
      </c>
      <c r="R553" s="1">
        <v>260</v>
      </c>
      <c r="S553" s="1">
        <v>2800</v>
      </c>
      <c r="T553" s="1">
        <f>IF(L553="Wagon",(SQRT(SQRT(S553/27)))*10,IF(S553="","",SQRT(SQRT(S553/27))))</f>
        <v>3.1911599057938655</v>
      </c>
      <c r="U553" s="13">
        <f>IF(I553="","",(H553*SQRT(I553)*T553-(I553*2)+2)*0.985)</f>
        <v>36.386241401190311</v>
      </c>
      <c r="V553" s="13">
        <f>IF(L553="Wagon",5*SQRT(H553),IF(L553="","",SQRT(Q553*J553*SQRT(S553))/(26)))</f>
        <v>29.496527637622187</v>
      </c>
      <c r="W553" s="17">
        <f>8/P553</f>
        <v>8.4210526315789472E-2</v>
      </c>
      <c r="X553" s="27">
        <f>R553/10/J553</f>
        <v>0.22222222222222221</v>
      </c>
    </row>
    <row r="554" spans="1:24" x14ac:dyDescent="0.25">
      <c r="A554" s="19">
        <v>5706</v>
      </c>
      <c r="B554" s="1" t="s">
        <v>74</v>
      </c>
      <c r="C554" s="1" t="s">
        <v>782</v>
      </c>
      <c r="D554" s="1" t="str">
        <f>IF(B554="","zzz",LEFT(B554,2))</f>
        <v>BR</v>
      </c>
      <c r="E554" s="1">
        <v>57</v>
      </c>
      <c r="F554" s="13">
        <v>1962</v>
      </c>
      <c r="G554" s="13" t="s">
        <v>31</v>
      </c>
      <c r="H554" s="1">
        <f>IF(F554="","",SQRT(F554-1828))</f>
        <v>11.575836902790225</v>
      </c>
      <c r="I554" s="1">
        <v>1</v>
      </c>
      <c r="J554" s="1">
        <v>117</v>
      </c>
      <c r="K554" s="1">
        <v>0</v>
      </c>
      <c r="L554" s="1" t="s">
        <v>22</v>
      </c>
      <c r="M554" s="1" t="s">
        <v>22</v>
      </c>
      <c r="N554" s="1">
        <f>IF(L554="Steam",1,IF(L554="Electric",2,IF(L554="Diesel",4,IF(L554="Diesel-Electric",3,""))))</f>
        <v>4</v>
      </c>
      <c r="O554" s="1" t="s">
        <v>23</v>
      </c>
      <c r="P554" s="1">
        <v>95</v>
      </c>
      <c r="Q554" s="1">
        <v>95</v>
      </c>
      <c r="R554" s="1">
        <v>260</v>
      </c>
      <c r="S554" s="1">
        <v>2800</v>
      </c>
      <c r="T554" s="1">
        <f>IF(L554="Wagon",(SQRT(SQRT(S554/27)))*10,IF(S554="","",SQRT(SQRT(S554/27))))</f>
        <v>3.1911599057938655</v>
      </c>
      <c r="U554" s="13">
        <f>IF(I554="","",(H554*SQRT(I554)*T554-(I554*2)+2)*0.985)</f>
        <v>36.386241401190311</v>
      </c>
      <c r="V554" s="13">
        <f>IF(L554="Wagon",5*SQRT(H554),IF(L554="","",SQRT(Q554*J554*SQRT(S554))/(26)))</f>
        <v>29.496527637622187</v>
      </c>
      <c r="W554" s="17">
        <f>8/P554</f>
        <v>8.4210526315789472E-2</v>
      </c>
      <c r="X554" s="27">
        <f>R554/10/J554</f>
        <v>0.22222222222222221</v>
      </c>
    </row>
    <row r="555" spans="1:24" x14ac:dyDescent="0.25">
      <c r="A555" s="37">
        <v>5800</v>
      </c>
      <c r="B555" s="38" t="s">
        <v>75</v>
      </c>
      <c r="C555" s="38" t="s">
        <v>783</v>
      </c>
      <c r="D555" s="38" t="str">
        <f>IF(B555="","zzz",LEFT(B555,2))</f>
        <v>BR</v>
      </c>
      <c r="E555" s="38">
        <v>58</v>
      </c>
      <c r="F555" s="44">
        <v>1983</v>
      </c>
      <c r="G555" s="44" t="s">
        <v>31</v>
      </c>
      <c r="H555" s="38">
        <f>IF(F555="","",SQRT(F555-1828))</f>
        <v>12.449899597988733</v>
      </c>
      <c r="I555" s="38">
        <v>1</v>
      </c>
      <c r="J555" s="38">
        <v>130</v>
      </c>
      <c r="K555" s="38">
        <v>0</v>
      </c>
      <c r="L555" s="38" t="s">
        <v>22</v>
      </c>
      <c r="M555" s="38" t="s">
        <v>22</v>
      </c>
      <c r="N555" s="38">
        <f>IF(L555="Steam",1,IF(L555="Electric",2,IF(L555="Diesel",4,IF(L555="Diesel-Electric",3,""))))</f>
        <v>4</v>
      </c>
      <c r="O555" s="38" t="s">
        <v>23</v>
      </c>
      <c r="P555" s="38">
        <v>80</v>
      </c>
      <c r="Q555" s="38">
        <v>80</v>
      </c>
      <c r="R555" s="38">
        <v>267</v>
      </c>
      <c r="S555" s="38">
        <v>3300</v>
      </c>
      <c r="T555" s="38">
        <f>IF(L555="Wagon",(SQRT(SQRT(S555/27)))*10,IF(S555="","",SQRT(SQRT(S555/27))))</f>
        <v>3.3249685664456039</v>
      </c>
      <c r="U555" s="44">
        <f>IF(I555="","",(H555*SQRT(I555)*T555-(I555*2)+2)*0.985)</f>
        <v>40.77459194643555</v>
      </c>
      <c r="V555" s="44">
        <f>IF(L555="Wagon",5*SQRT(H555),IF(L555="","",SQRT(Q555*J555*SQRT(S555))/(26)))</f>
        <v>29.728418536783256</v>
      </c>
      <c r="W555" s="39">
        <f>8/P555</f>
        <v>0.1</v>
      </c>
      <c r="X555" s="40">
        <f>R555/10/J555</f>
        <v>0.20538461538461539</v>
      </c>
    </row>
    <row r="556" spans="1:24" x14ac:dyDescent="0.25">
      <c r="A556" s="1">
        <v>5810</v>
      </c>
      <c r="B556" s="1" t="s">
        <v>1064</v>
      </c>
      <c r="C556" s="1" t="s">
        <v>1065</v>
      </c>
      <c r="D556" s="1" t="str">
        <f>IF(B556="","zzz",LEFT(B556,2))</f>
        <v>MR</v>
      </c>
      <c r="E556" s="1" t="s">
        <v>349</v>
      </c>
      <c r="F556" s="13">
        <v>1919</v>
      </c>
      <c r="G556" s="13">
        <v>1956</v>
      </c>
      <c r="H556" s="1">
        <f>IF(F556="","",SQRT(F556-1828))</f>
        <v>9.5393920141694561</v>
      </c>
      <c r="I556" s="1">
        <v>2</v>
      </c>
      <c r="J556" s="1">
        <v>107</v>
      </c>
      <c r="K556" s="1">
        <v>0</v>
      </c>
      <c r="L556" s="1" t="s">
        <v>357</v>
      </c>
      <c r="M556" s="1" t="s">
        <v>357</v>
      </c>
      <c r="N556" s="1">
        <f>IF(L556="Steam",1,IF(L556="Electric",2,IF(L556="Diesel",4,IF(L556="Diesel-Electric",3,""))))</f>
        <v>1</v>
      </c>
      <c r="O556" s="1" t="s">
        <v>23</v>
      </c>
      <c r="P556" s="1" t="s">
        <v>1134</v>
      </c>
      <c r="Q556" s="1" t="s">
        <v>1134</v>
      </c>
      <c r="R556" s="1">
        <v>193</v>
      </c>
      <c r="U556" s="13">
        <f>IF(I556="","",(H556*SQRT(I556)*T556-(I556*2)+2)*0.985)</f>
        <v>-1.97</v>
      </c>
      <c r="V556" s="13" t="e">
        <f>IF(L556="Wagon",5*SQRT(H556),IF(L556="","",SQRT(Q556*J556*SQRT(S556))/(26)))</f>
        <v>#VALUE!</v>
      </c>
      <c r="W556" s="17" t="e">
        <f>8/P556</f>
        <v>#VALUE!</v>
      </c>
      <c r="X556" s="27">
        <f>R556/10/J556</f>
        <v>0.18037383177570093</v>
      </c>
    </row>
    <row r="557" spans="1:24" x14ac:dyDescent="0.25">
      <c r="A557" s="19">
        <v>5900</v>
      </c>
      <c r="B557" s="1" t="s">
        <v>76</v>
      </c>
      <c r="C557" s="1" t="s">
        <v>784</v>
      </c>
      <c r="D557" s="1" t="str">
        <f>IF(B557="","zzz",LEFT(B557,2))</f>
        <v>BR</v>
      </c>
      <c r="E557" s="1">
        <v>59</v>
      </c>
      <c r="F557" s="13">
        <v>1985</v>
      </c>
      <c r="G557" s="13" t="s">
        <v>31</v>
      </c>
      <c r="H557" s="1">
        <f>IF(F557="","",SQRT(F557-1828))</f>
        <v>12.529964086141668</v>
      </c>
      <c r="I557" s="1">
        <v>1</v>
      </c>
      <c r="J557" s="1">
        <v>126</v>
      </c>
      <c r="K557" s="1">
        <v>0</v>
      </c>
      <c r="L557" s="1" t="s">
        <v>22</v>
      </c>
      <c r="M557" s="1" t="s">
        <v>22</v>
      </c>
      <c r="N557" s="1">
        <f>IF(L557="Steam",1,IF(L557="Electric",2,IF(L557="Diesel",4,IF(L557="Diesel-Electric",3,""))))</f>
        <v>4</v>
      </c>
      <c r="O557" s="1" t="s">
        <v>23</v>
      </c>
      <c r="P557" s="1">
        <v>75</v>
      </c>
      <c r="Q557" s="1">
        <v>75</v>
      </c>
      <c r="R557" s="1">
        <v>508</v>
      </c>
      <c r="S557" s="1">
        <v>3300</v>
      </c>
      <c r="T557" s="1">
        <f>IF(L557="Wagon",(SQRT(SQRT(S557/27)))*10,IF(S557="","",SQRT(SQRT(S557/27))))</f>
        <v>3.3249685664456039</v>
      </c>
      <c r="U557" s="13">
        <f>IF(I557="","",(H557*SQRT(I557)*T557-(I557*2)+2)*0.985)</f>
        <v>41.036810674236662</v>
      </c>
      <c r="V557" s="13">
        <f>IF(L557="Wagon",5*SQRT(H557),IF(L557="","",SQRT(Q557*J557*SQRT(S557))/(26)))</f>
        <v>28.33812040683144</v>
      </c>
      <c r="W557" s="17">
        <f>8/P557</f>
        <v>0.10666666666666667</v>
      </c>
      <c r="X557" s="27">
        <f>R557/10/J557</f>
        <v>0.40317460317460313</v>
      </c>
    </row>
    <row r="558" spans="1:24" x14ac:dyDescent="0.25">
      <c r="A558" s="19">
        <v>5999</v>
      </c>
      <c r="B558" s="1" t="s">
        <v>1569</v>
      </c>
      <c r="C558" s="1" t="s">
        <v>1577</v>
      </c>
      <c r="D558" s="1" t="str">
        <f>IF(B558="","zzz",LEFT(B558,2))</f>
        <v>BR</v>
      </c>
      <c r="E558" s="1">
        <v>599</v>
      </c>
      <c r="F558" s="13">
        <v>1975</v>
      </c>
      <c r="G558" s="13" t="s">
        <v>31</v>
      </c>
      <c r="H558" s="1">
        <f>IF(F558="","",SQRT(F558-1828))</f>
        <v>12.124355652982141</v>
      </c>
      <c r="I558" s="1">
        <v>2</v>
      </c>
      <c r="J558" s="1">
        <v>40</v>
      </c>
      <c r="K558" s="1">
        <v>252</v>
      </c>
      <c r="L558" s="1" t="s">
        <v>85</v>
      </c>
      <c r="M558" s="1" t="s">
        <v>96</v>
      </c>
      <c r="N558" s="1">
        <f>IF(L558="Steam",1,IF(L558="Electric",2,IF(L558="Diesel",4,IF(L558="Diesel-Electric",3,""))))</f>
        <v>2</v>
      </c>
      <c r="O558" s="1" t="s">
        <v>842</v>
      </c>
      <c r="P558" s="1">
        <v>50</v>
      </c>
      <c r="Q558" s="1">
        <v>50</v>
      </c>
      <c r="S558" s="1">
        <v>248</v>
      </c>
      <c r="T558" s="1">
        <f>IF(L558="Wagon",(SQRT(SQRT(S558/27)))*10,IF(S558="","",SQRT(SQRT(S558/27))))</f>
        <v>1.7408925997242433</v>
      </c>
      <c r="U558" s="13">
        <f>IF(I558="","",(H558*SQRT(I558)*T558-(I558*2)+2)*0.985)</f>
        <v>27.432338614719001</v>
      </c>
      <c r="V558" s="13">
        <f>IF(L558="Wagon",5*SQRT(H558),IF(L558="","",SQRT(Q558*J558*SQRT(S558))/(26)))</f>
        <v>6.8258158902886645</v>
      </c>
      <c r="W558" s="17">
        <f>8/P558</f>
        <v>0.16</v>
      </c>
      <c r="X558" s="27">
        <f>R558/10/J558</f>
        <v>0</v>
      </c>
    </row>
    <row r="559" spans="1:24" x14ac:dyDescent="0.25">
      <c r="A559" s="19">
        <v>6000</v>
      </c>
      <c r="B559" s="1" t="s">
        <v>77</v>
      </c>
      <c r="C559" s="1" t="s">
        <v>785</v>
      </c>
      <c r="D559" s="1" t="str">
        <f>IF(B559="","zzz",LEFT(B559,2))</f>
        <v>BR</v>
      </c>
      <c r="E559" s="1">
        <v>60</v>
      </c>
      <c r="F559" s="13">
        <v>1989</v>
      </c>
      <c r="G559" s="13" t="s">
        <v>31</v>
      </c>
      <c r="H559" s="1">
        <f>IF(F559="","",SQRT(F559-1828))</f>
        <v>12.68857754044952</v>
      </c>
      <c r="I559" s="1">
        <v>1</v>
      </c>
      <c r="J559" s="1">
        <v>129</v>
      </c>
      <c r="K559" s="1">
        <v>0</v>
      </c>
      <c r="L559" s="1" t="s">
        <v>22</v>
      </c>
      <c r="M559" s="1" t="s">
        <v>22</v>
      </c>
      <c r="N559" s="1">
        <f>IF(L559="Steam",1,IF(L559="Electric",2,IF(L559="Diesel",4,IF(L559="Diesel-Electric",3,""))))</f>
        <v>4</v>
      </c>
      <c r="O559" s="1" t="s">
        <v>23</v>
      </c>
      <c r="P559" s="1">
        <v>60</v>
      </c>
      <c r="Q559" s="1">
        <v>60</v>
      </c>
      <c r="R559" s="1">
        <v>474</v>
      </c>
      <c r="S559" s="1">
        <v>3100</v>
      </c>
      <c r="T559" s="1">
        <f>IF(L559="Wagon",(SQRT(SQRT(S559/27)))*10,IF(S559="","",SQRT(SQRT(S559/27))))</f>
        <v>3.2734030476271014</v>
      </c>
      <c r="U559" s="13">
        <f>IF(I559="","",(H559*SQRT(I559)*T559-(I559*2)+2)*0.985)</f>
        <v>40.911805965095844</v>
      </c>
      <c r="V559" s="13">
        <f>IF(L559="Wagon",5*SQRT(H559),IF(L559="","",SQRT(Q559*J559*SQRT(S559))/(26)))</f>
        <v>25.248614751475138</v>
      </c>
      <c r="W559" s="17">
        <f>8/P559</f>
        <v>0.13333333333333333</v>
      </c>
      <c r="X559" s="27">
        <f>R559/10/J559</f>
        <v>0.36744186046511629</v>
      </c>
    </row>
    <row r="560" spans="1:24" x14ac:dyDescent="0.25">
      <c r="A560" s="37">
        <v>6001</v>
      </c>
      <c r="B560" s="38" t="s">
        <v>1054</v>
      </c>
      <c r="C560" s="38" t="s">
        <v>404</v>
      </c>
      <c r="D560" s="38" t="str">
        <f>IF(B560="","zzz",LEFT(B560,2))</f>
        <v>GN</v>
      </c>
      <c r="E560" s="38" t="s">
        <v>349</v>
      </c>
      <c r="F560" s="44">
        <v>1922</v>
      </c>
      <c r="G560" s="44">
        <v>1935</v>
      </c>
      <c r="H560" s="38">
        <f>IF(F560="","",SQRT(F560-1828))</f>
        <v>9.6953597148326587</v>
      </c>
      <c r="I560" s="38">
        <v>2</v>
      </c>
      <c r="J560" s="38">
        <v>93</v>
      </c>
      <c r="K560" s="38">
        <v>0</v>
      </c>
      <c r="L560" s="38" t="s">
        <v>357</v>
      </c>
      <c r="M560" s="38" t="s">
        <v>357</v>
      </c>
      <c r="N560" s="38">
        <f>IF(L560="Steam",1,IF(L560="Electric",2,IF(L560="Diesel",4,IF(L560="Diesel-Electric",3,""))))</f>
        <v>1</v>
      </c>
      <c r="O560" s="38"/>
      <c r="P560" s="38">
        <v>100</v>
      </c>
      <c r="Q560" s="38">
        <v>100</v>
      </c>
      <c r="R560" s="38"/>
      <c r="S560" s="38">
        <v>1392</v>
      </c>
      <c r="T560" s="38">
        <f>IF(L560="Wagon",(SQRT(SQRT(S560/27)))*10,IF(S560="","",SQRT(SQRT(S560/27))))</f>
        <v>2.6795932047320177</v>
      </c>
      <c r="U560" s="44">
        <f>IF(I560="","",(H560*SQRT(I560)*T560-(I560*2)+2)*0.985)</f>
        <v>34.219619998012135</v>
      </c>
      <c r="V560" s="44">
        <f>IF(L560="Wagon",5*SQRT(H560),IF(L560="","",SQRT(Q560*J560*SQRT(S560))/(26)))</f>
        <v>22.655723468475585</v>
      </c>
      <c r="W560" s="39">
        <f>8/P560</f>
        <v>0.08</v>
      </c>
      <c r="X560" s="40">
        <f>R560/10/J560</f>
        <v>0</v>
      </c>
    </row>
    <row r="561" spans="1:25" x14ac:dyDescent="0.25">
      <c r="A561" s="37">
        <v>6002</v>
      </c>
      <c r="B561" s="38" t="s">
        <v>1295</v>
      </c>
      <c r="C561" s="38" t="s">
        <v>414</v>
      </c>
      <c r="D561" s="38" t="str">
        <f>IF(B561="","zzz",LEFT(B561,2))</f>
        <v>LN</v>
      </c>
      <c r="E561" s="38" t="s">
        <v>349</v>
      </c>
      <c r="F561" s="44">
        <v>1928</v>
      </c>
      <c r="G561" s="44">
        <v>1966</v>
      </c>
      <c r="H561" s="38">
        <f>IF(F561="","",SQRT(F561-1828))</f>
        <v>10</v>
      </c>
      <c r="I561" s="38">
        <v>2</v>
      </c>
      <c r="J561" s="38">
        <v>103</v>
      </c>
      <c r="K561" s="38">
        <v>0</v>
      </c>
      <c r="L561" s="38" t="s">
        <v>357</v>
      </c>
      <c r="M561" s="38" t="s">
        <v>357</v>
      </c>
      <c r="N561" s="38">
        <f>IF(L561="Steam",1,IF(L561="Electric",2,IF(L561="Diesel",4,IF(L561="Diesel-Electric",3,""))))</f>
        <v>1</v>
      </c>
      <c r="O561" s="38"/>
      <c r="P561" s="38">
        <v>100</v>
      </c>
      <c r="Q561" s="38">
        <v>100</v>
      </c>
      <c r="R561" s="38"/>
      <c r="S561" s="38">
        <v>1536</v>
      </c>
      <c r="T561" s="38">
        <f>IF(L561="Wagon",(SQRT(SQRT(S561/27)))*10,IF(S561="","",SQRT(SQRT(S561/27))))</f>
        <v>2.7463561918761572</v>
      </c>
      <c r="U561" s="44">
        <f>IF(I561="","",(H561*SQRT(I561)*T561-(I561*2)+2)*0.985)</f>
        <v>36.286751610537088</v>
      </c>
      <c r="V561" s="44">
        <f>IF(L561="Wagon",5*SQRT(H561),IF(L561="","",SQRT(Q561*J561*SQRT(S561))/(26)))</f>
        <v>24.436728759017974</v>
      </c>
      <c r="W561" s="39">
        <f>8/P561</f>
        <v>0.08</v>
      </c>
      <c r="X561" s="40">
        <f>R561/10/J561</f>
        <v>0</v>
      </c>
    </row>
    <row r="562" spans="1:25" x14ac:dyDescent="0.25">
      <c r="A562" s="37">
        <v>6004</v>
      </c>
      <c r="B562" s="38" t="s">
        <v>1296</v>
      </c>
      <c r="C562" s="38" t="s">
        <v>669</v>
      </c>
      <c r="D562" s="38" t="str">
        <f>IF(B562="","zzz",LEFT(B562,2))</f>
        <v>LN</v>
      </c>
      <c r="E562" s="38" t="s">
        <v>349</v>
      </c>
      <c r="F562" s="44">
        <v>1935</v>
      </c>
      <c r="G562" s="44">
        <v>1966</v>
      </c>
      <c r="H562" s="38">
        <f>IF(F562="","",SQRT(F562-1828))</f>
        <v>10.344080432788601</v>
      </c>
      <c r="I562" s="38">
        <v>2</v>
      </c>
      <c r="J562" s="38">
        <v>170</v>
      </c>
      <c r="K562" s="38">
        <v>0</v>
      </c>
      <c r="L562" s="38" t="s">
        <v>357</v>
      </c>
      <c r="M562" s="38" t="s">
        <v>357</v>
      </c>
      <c r="N562" s="38">
        <f>IF(L562="Steam",1,IF(L562="Electric",2,IF(L562="Diesel",4,IF(L562="Diesel-Electric",3,""))))</f>
        <v>1</v>
      </c>
      <c r="O562" s="38"/>
      <c r="P562" s="38">
        <v>100</v>
      </c>
      <c r="Q562" s="38">
        <v>100</v>
      </c>
      <c r="R562" s="38">
        <v>158</v>
      </c>
      <c r="S562" s="38">
        <v>1655</v>
      </c>
      <c r="T562" s="38">
        <f>IF(L562="Wagon",(SQRT(SQRT(S562/27)))*10,IF(S562="","",SQRT(SQRT(S562/27))))</f>
        <v>2.7980698926980851</v>
      </c>
      <c r="U562" s="44">
        <f>IF(I562="","",(H562*SQRT(I562)*T562-(I562*2)+2)*0.985)</f>
        <v>38.348250205993139</v>
      </c>
      <c r="V562" s="44">
        <f>IF(L562="Wagon",5*SQRT(H562),IF(L562="","",SQRT(Q562*J562*SQRT(S562))/(26)))</f>
        <v>31.985313536046799</v>
      </c>
      <c r="W562" s="39">
        <f>8/P562</f>
        <v>0.08</v>
      </c>
      <c r="X562" s="40">
        <f>R562/10/J562</f>
        <v>9.2941176470588235E-2</v>
      </c>
    </row>
    <row r="563" spans="1:25" x14ac:dyDescent="0.25">
      <c r="A563" s="19">
        <v>6010</v>
      </c>
      <c r="B563" s="1" t="s">
        <v>672</v>
      </c>
      <c r="C563" s="1" t="s">
        <v>674</v>
      </c>
      <c r="D563" s="1" t="str">
        <f>IF(B563="","zzz",LEFT(B563,2))</f>
        <v>LN</v>
      </c>
      <c r="E563" s="1" t="s">
        <v>349</v>
      </c>
      <c r="F563" s="13">
        <v>1945</v>
      </c>
      <c r="G563" s="13">
        <v>1962</v>
      </c>
      <c r="H563" s="1">
        <f>IF(F563="","",SQRT(F563-1828))</f>
        <v>10.816653826391969</v>
      </c>
      <c r="I563" s="1">
        <v>2</v>
      </c>
      <c r="J563" s="1">
        <v>162</v>
      </c>
      <c r="K563" s="1">
        <v>0</v>
      </c>
      <c r="L563" s="6" t="s">
        <v>357</v>
      </c>
      <c r="M563" s="6" t="s">
        <v>357</v>
      </c>
      <c r="N563" s="1">
        <f>IF(L563="Steam",1,IF(L563="Electric",2,IF(L563="Diesel",4,IF(L563="Diesel-Electric",3,""))))</f>
        <v>1</v>
      </c>
      <c r="P563" s="1">
        <v>100</v>
      </c>
      <c r="Q563" s="1">
        <v>100</v>
      </c>
      <c r="R563" s="1">
        <v>166</v>
      </c>
      <c r="U563" s="13">
        <f>IF(I563="","",(H563*SQRT(I563)*T563-(I563*2)+2)*0.985)</f>
        <v>-1.97</v>
      </c>
      <c r="V563" s="13">
        <f>IF(L563="Wagon",5*SQRT(H563),IF(L563="","",SQRT(Q563*J563*SQRT(S563))/(26)))</f>
        <v>0</v>
      </c>
      <c r="W563" s="17">
        <f>8/P563</f>
        <v>0.08</v>
      </c>
      <c r="X563" s="27">
        <f>R563/10/J563</f>
        <v>0.10246913580246915</v>
      </c>
    </row>
    <row r="564" spans="1:25" x14ac:dyDescent="0.25">
      <c r="A564" s="19">
        <v>6011</v>
      </c>
      <c r="B564" s="1" t="s">
        <v>671</v>
      </c>
      <c r="C564" s="1" t="s">
        <v>673</v>
      </c>
      <c r="D564" s="1" t="str">
        <f>IF(B564="","zzz",LEFT(B564,2))</f>
        <v>LN</v>
      </c>
      <c r="E564" s="1" t="s">
        <v>349</v>
      </c>
      <c r="F564" s="13">
        <v>1948</v>
      </c>
      <c r="G564" s="13">
        <v>1966</v>
      </c>
      <c r="H564" s="1">
        <f>IF(F564="","",SQRT(F564-1828))</f>
        <v>10.954451150103322</v>
      </c>
      <c r="I564" s="1">
        <v>2</v>
      </c>
      <c r="J564" s="1">
        <v>169</v>
      </c>
      <c r="K564" s="1">
        <v>0</v>
      </c>
      <c r="L564" s="1" t="s">
        <v>357</v>
      </c>
      <c r="M564" s="1" t="s">
        <v>357</v>
      </c>
      <c r="N564" s="1">
        <f>IF(L564="Steam",1,IF(L564="Electric",2,IF(L564="Diesel",4,IF(L564="Diesel-Electric",3,""))))</f>
        <v>1</v>
      </c>
      <c r="P564" s="1">
        <v>100</v>
      </c>
      <c r="Q564" s="1">
        <v>100</v>
      </c>
      <c r="R564" s="1">
        <v>166</v>
      </c>
      <c r="T564" s="1" t="str">
        <f>IF(L564="Wagon",(SQRT(SQRT(S564/27)))*10,IF(S564="","",SQRT(SQRT(S564/27))))</f>
        <v/>
      </c>
      <c r="U564" s="13" t="e">
        <f>IF(I564="","",(H564*SQRT(I564)*T564-(I564*2)+2)*0.985)</f>
        <v>#VALUE!</v>
      </c>
      <c r="V564" s="13">
        <f>IF(L564="Wagon",5*SQRT(H564),IF(L564="","",SQRT(Q564*J564*SQRT(S564))/(26)))</f>
        <v>0</v>
      </c>
      <c r="W564" s="17">
        <f>8/P564</f>
        <v>0.08</v>
      </c>
      <c r="X564" s="27">
        <f>R564/10/J564</f>
        <v>9.8224852071005925E-2</v>
      </c>
    </row>
    <row r="565" spans="1:25" x14ac:dyDescent="0.25">
      <c r="A565" s="37">
        <v>6050</v>
      </c>
      <c r="B565" s="38" t="s">
        <v>1288</v>
      </c>
      <c r="C565" s="38" t="s">
        <v>1293</v>
      </c>
      <c r="D565" s="38" t="str">
        <f>IF(B565="","zzz",LEFT(B565,2))</f>
        <v>LN</v>
      </c>
      <c r="E565" s="38" t="s">
        <v>1240</v>
      </c>
      <c r="F565" s="44">
        <v>1946</v>
      </c>
      <c r="G565" s="44">
        <v>1965</v>
      </c>
      <c r="H565" s="38">
        <f>IF(F565="","",SQRT(F565-1828))</f>
        <v>10.862780491200215</v>
      </c>
      <c r="I565" s="38">
        <v>2</v>
      </c>
      <c r="J565" s="38"/>
      <c r="K565" s="38">
        <v>0</v>
      </c>
      <c r="L565" s="38" t="s">
        <v>357</v>
      </c>
      <c r="M565" s="38" t="s">
        <v>357</v>
      </c>
      <c r="N565" s="38">
        <f>IF(L565="Steam",1,IF(L565="Electric",2,IF(L565="Diesel",4,IF(L565="Diesel-Electric",3,""))))</f>
        <v>1</v>
      </c>
      <c r="O565" s="38"/>
      <c r="P565" s="38">
        <v>100</v>
      </c>
      <c r="Q565" s="38">
        <v>100</v>
      </c>
      <c r="R565" s="38">
        <v>180</v>
      </c>
      <c r="S565" s="38"/>
      <c r="T565" s="38" t="str">
        <f>IF(L565="Wagon",(SQRT(SQRT(S565/27)))*10,IF(S565="","",SQRT(SQRT(S565/27))))</f>
        <v/>
      </c>
      <c r="U565" s="44" t="e">
        <f>IF(I565="","",(H565*SQRT(I565)*T565-(I565*2)+2)*0.985)</f>
        <v>#VALUE!</v>
      </c>
      <c r="V565" s="44">
        <f>IF(L565="Wagon",5*SQRT(H565),IF(L565="","",SQRT(Q565*J565*SQRT(S565))/(26)))</f>
        <v>0</v>
      </c>
      <c r="W565" s="39">
        <f>8/P565</f>
        <v>0.08</v>
      </c>
      <c r="X565" s="40" t="e">
        <f>R565/10/J565</f>
        <v>#DIV/0!</v>
      </c>
    </row>
    <row r="566" spans="1:25" x14ac:dyDescent="0.25">
      <c r="A566" s="19">
        <v>6051</v>
      </c>
      <c r="B566" s="1" t="s">
        <v>1289</v>
      </c>
      <c r="C566" s="1" t="s">
        <v>1292</v>
      </c>
      <c r="D566" s="1" t="str">
        <f>IF(B566="","zzz",LEFT(B566,2))</f>
        <v>LN</v>
      </c>
      <c r="E566" s="1" t="s">
        <v>1240</v>
      </c>
      <c r="F566" s="13">
        <v>1943</v>
      </c>
      <c r="G566" s="13">
        <v>1961</v>
      </c>
      <c r="H566" s="1">
        <f>IF(F566="","",SQRT(F566-1828))</f>
        <v>10.723805294763608</v>
      </c>
      <c r="I566" s="1">
        <v>2</v>
      </c>
      <c r="K566" s="1">
        <v>0</v>
      </c>
      <c r="L566" s="1" t="s">
        <v>357</v>
      </c>
      <c r="M566" s="1" t="s">
        <v>357</v>
      </c>
      <c r="N566" s="1">
        <f>IF(L566="Steam",1,IF(L566="Electric",2,IF(L566="Diesel",4,IF(L566="Diesel-Electric",3,""))))</f>
        <v>1</v>
      </c>
      <c r="P566" s="1">
        <v>100</v>
      </c>
      <c r="Q566" s="1">
        <v>100</v>
      </c>
      <c r="R566" s="1">
        <v>179</v>
      </c>
      <c r="T566" s="1" t="str">
        <f>IF(L566="Wagon",(SQRT(SQRT(S566/27)))*10,IF(S566="","",SQRT(SQRT(S566/27))))</f>
        <v/>
      </c>
      <c r="U566" s="13" t="e">
        <f>IF(I566="","",(H566*SQRT(I566)*T566-(I566*2)+2)*0.985)</f>
        <v>#VALUE!</v>
      </c>
      <c r="V566" s="13">
        <f>IF(L566="Wagon",5*SQRT(H566),IF(L566="","",SQRT(Q566*J566*SQRT(S566))/(26)))</f>
        <v>0</v>
      </c>
      <c r="W566" s="17">
        <f>8/P566</f>
        <v>0.08</v>
      </c>
      <c r="X566" s="27" t="e">
        <f>R566/10/J566</f>
        <v>#DIV/0!</v>
      </c>
    </row>
    <row r="567" spans="1:25" x14ac:dyDescent="0.25">
      <c r="A567" s="19">
        <v>6052</v>
      </c>
      <c r="B567" s="1" t="s">
        <v>1290</v>
      </c>
      <c r="C567" s="1" t="s">
        <v>1291</v>
      </c>
      <c r="D567" s="1" t="str">
        <f>IF(B567="","zzz",LEFT(B567,2))</f>
        <v>LN</v>
      </c>
      <c r="E567" s="1" t="s">
        <v>1240</v>
      </c>
      <c r="F567" s="13">
        <v>1944</v>
      </c>
      <c r="G567" s="13">
        <v>1961</v>
      </c>
      <c r="H567" s="1">
        <f>IF(F567="","",SQRT(F567-1828))</f>
        <v>10.770329614269007</v>
      </c>
      <c r="I567" s="1">
        <v>2</v>
      </c>
      <c r="K567" s="1">
        <v>0</v>
      </c>
      <c r="L567" s="1" t="s">
        <v>357</v>
      </c>
      <c r="M567" s="1" t="s">
        <v>357</v>
      </c>
      <c r="N567" s="1">
        <f>IF(L567="Steam",1,IF(L567="Electric",2,IF(L567="Diesel",4,IF(L567="Diesel-Electric",3,""))))</f>
        <v>1</v>
      </c>
      <c r="P567" s="1">
        <v>100</v>
      </c>
      <c r="Q567" s="1">
        <v>100</v>
      </c>
      <c r="R567" s="1">
        <v>162</v>
      </c>
      <c r="T567" s="1" t="str">
        <f>IF(L567="Wagon",(SQRT(SQRT(S567/27)))*10,IF(S567="","",SQRT(SQRT(S567/27))))</f>
        <v/>
      </c>
      <c r="U567" s="13" t="e">
        <f>IF(I567="","",(H567*SQRT(I567)*T567-(I567*2)+2)*0.985)</f>
        <v>#VALUE!</v>
      </c>
      <c r="V567" s="13">
        <f>IF(L567="Wagon",5*SQRT(H567),IF(L567="","",SQRT(Q567*J567*SQRT(S567))/(26)))</f>
        <v>0</v>
      </c>
      <c r="W567" s="17">
        <f>8/P567</f>
        <v>0.08</v>
      </c>
      <c r="X567" s="27" t="e">
        <f>R567/10/J567</f>
        <v>#DIV/0!</v>
      </c>
    </row>
    <row r="568" spans="1:25" x14ac:dyDescent="0.25">
      <c r="A568" s="37">
        <v>6053</v>
      </c>
      <c r="B568" s="38" t="s">
        <v>680</v>
      </c>
      <c r="C568" s="38" t="s">
        <v>681</v>
      </c>
      <c r="D568" s="38" t="str">
        <f>IF(B568="","zzz",LEFT(B568,2))</f>
        <v>LN</v>
      </c>
      <c r="E568" s="38" t="s">
        <v>349</v>
      </c>
      <c r="F568" s="44">
        <v>1947</v>
      </c>
      <c r="G568" s="44">
        <v>1966</v>
      </c>
      <c r="H568" s="38">
        <f>IF(F568="","",SQRT(F568-1828))</f>
        <v>10.908712114635714</v>
      </c>
      <c r="I568" s="38">
        <v>2</v>
      </c>
      <c r="J568" s="38">
        <v>163</v>
      </c>
      <c r="K568" s="38">
        <v>0</v>
      </c>
      <c r="L568" s="38" t="s">
        <v>357</v>
      </c>
      <c r="M568" s="38" t="s">
        <v>357</v>
      </c>
      <c r="N568" s="38">
        <f>IF(L568="Steam",1,IF(L568="Electric",2,IF(L568="Diesel",4,IF(L568="Diesel-Electric",3,""))))</f>
        <v>1</v>
      </c>
      <c r="O568" s="38"/>
      <c r="P568" s="38">
        <v>100</v>
      </c>
      <c r="Q568" s="38">
        <v>100</v>
      </c>
      <c r="R568" s="38">
        <v>180</v>
      </c>
      <c r="S568" s="38"/>
      <c r="T568" s="38" t="str">
        <f>IF(L568="Wagon",(SQRT(SQRT(S568/27)))*10,IF(S568="","",SQRT(SQRT(S568/27))))</f>
        <v/>
      </c>
      <c r="U568" s="44" t="e">
        <f>IF(I568="","",(H568*SQRT(I568)*T568-(I568*2)+2)*0.985)</f>
        <v>#VALUE!</v>
      </c>
      <c r="V568" s="44">
        <f>IF(L568="Wagon",5*SQRT(H568),IF(L568="","",SQRT(Q568*J568*SQRT(S568))/(26)))</f>
        <v>0</v>
      </c>
      <c r="W568" s="39">
        <f>8/P568</f>
        <v>0.08</v>
      </c>
      <c r="X568" s="40">
        <f>R568/10/J568</f>
        <v>0.11042944785276074</v>
      </c>
    </row>
    <row r="569" spans="1:25" x14ac:dyDescent="0.25">
      <c r="A569" s="37">
        <v>6054</v>
      </c>
      <c r="B569" s="38" t="s">
        <v>1385</v>
      </c>
      <c r="C569" s="38" t="s">
        <v>1386</v>
      </c>
      <c r="D569" s="38" t="str">
        <f>IF(B569="","zzz",LEFT(B569,2))</f>
        <v>LN</v>
      </c>
      <c r="E569" s="38" t="s">
        <v>349</v>
      </c>
      <c r="F569" s="44">
        <v>1934</v>
      </c>
      <c r="G569" s="44">
        <v>1944</v>
      </c>
      <c r="H569" s="38">
        <f>IF(F569="","",SQRT(F569-1828))</f>
        <v>10.295630140987001</v>
      </c>
      <c r="I569" s="38">
        <v>2</v>
      </c>
      <c r="J569" s="38">
        <v>168</v>
      </c>
      <c r="K569" s="38">
        <v>0</v>
      </c>
      <c r="L569" s="38" t="s">
        <v>357</v>
      </c>
      <c r="M569" s="38" t="s">
        <v>357</v>
      </c>
      <c r="N569" s="38">
        <f>IF(L569="Steam",1,IF(L569="Electric",2,IF(L569="Diesel",4,IF(L569="Diesel-Electric",3,""))))</f>
        <v>1</v>
      </c>
      <c r="O569" s="38"/>
      <c r="P569" s="38">
        <v>90</v>
      </c>
      <c r="Q569" s="38">
        <v>90</v>
      </c>
      <c r="R569" s="38">
        <v>193</v>
      </c>
      <c r="S569" s="38"/>
      <c r="T569" s="38" t="str">
        <f>IF(L569="Wagon",(SQRT(SQRT(S569/27)))*10,IF(S569="","",SQRT(SQRT(S569/27))))</f>
        <v/>
      </c>
      <c r="U569" s="44" t="e">
        <f>IF(I569="","",(H569*SQRT(I569)*T569-(I569*2)+2)*0.985)</f>
        <v>#VALUE!</v>
      </c>
      <c r="V569" s="44">
        <f>IF(L569="Wagon",5*SQRT(H569),IF(L569="","",SQRT(Q569*J569*SQRT(S569))/(26)))</f>
        <v>0</v>
      </c>
      <c r="W569" s="39">
        <f>8/P569</f>
        <v>8.8888888888888892E-2</v>
      </c>
      <c r="X569" s="40">
        <f>R569/10/J569</f>
        <v>0.11488095238095239</v>
      </c>
    </row>
    <row r="570" spans="1:25" x14ac:dyDescent="0.25">
      <c r="A570" s="19">
        <v>6070</v>
      </c>
      <c r="B570" s="1" t="s">
        <v>1104</v>
      </c>
      <c r="C570" s="1" t="s">
        <v>1105</v>
      </c>
      <c r="D570" s="1" t="str">
        <f>IF(B570="","zzz",LEFT(B570,2))</f>
        <v>LN</v>
      </c>
      <c r="E570" s="1" t="s">
        <v>349</v>
      </c>
      <c r="F570" s="13">
        <v>1929</v>
      </c>
      <c r="G570" s="13">
        <v>1936</v>
      </c>
      <c r="H570" s="1">
        <f>IF(F570="","",SQRT(F570-1828))</f>
        <v>10.04987562112089</v>
      </c>
      <c r="I570" s="1">
        <v>2</v>
      </c>
      <c r="J570" s="1">
        <v>151</v>
      </c>
      <c r="K570" s="1">
        <v>0</v>
      </c>
      <c r="L570" s="1" t="s">
        <v>357</v>
      </c>
      <c r="M570" s="1" t="s">
        <v>357</v>
      </c>
      <c r="N570" s="1">
        <f>IF(L570="Steam",1,IF(L570="Electric",2,IF(L570="Diesel",4,IF(L570="Diesel-Electric",3,""))))</f>
        <v>1</v>
      </c>
      <c r="P570" s="1">
        <v>100</v>
      </c>
      <c r="Q570" s="1">
        <v>100</v>
      </c>
      <c r="R570" s="1">
        <v>142</v>
      </c>
      <c r="T570" s="1" t="str">
        <f>IF(L570="Wagon",(SQRT(SQRT(S570/27)))*10,IF(S570="","",SQRT(SQRT(S570/27))))</f>
        <v/>
      </c>
      <c r="U570" s="13" t="e">
        <f>IF(I570="","",(H570*SQRT(I570)*T570-(I570*2)+2)*0.985)</f>
        <v>#VALUE!</v>
      </c>
      <c r="V570" s="13">
        <f>IF(L570="Wagon",5*SQRT(H570),IF(L570="","",SQRT(Q570*J570*SQRT(S570))/(26)))</f>
        <v>0</v>
      </c>
      <c r="W570" s="17">
        <f>8/P570</f>
        <v>0.08</v>
      </c>
      <c r="X570" s="27">
        <f>R570/10/J570</f>
        <v>9.4039735099337746E-2</v>
      </c>
    </row>
    <row r="571" spans="1:25" x14ac:dyDescent="0.25">
      <c r="A571" s="19">
        <v>6071</v>
      </c>
      <c r="B571" s="1" t="s">
        <v>1106</v>
      </c>
      <c r="C571" s="1" t="s">
        <v>1107</v>
      </c>
      <c r="D571" s="1" t="str">
        <f>IF(B571="","zzz",LEFT(B571,2))</f>
        <v>LN</v>
      </c>
      <c r="E571" s="1" t="s">
        <v>349</v>
      </c>
      <c r="F571" s="13">
        <v>1936</v>
      </c>
      <c r="G571" s="13">
        <v>1959</v>
      </c>
      <c r="H571" s="1">
        <f>IF(F571="","",SQRT(F571-1828))</f>
        <v>10.392304845413264</v>
      </c>
      <c r="I571" s="1">
        <v>2</v>
      </c>
      <c r="J571" s="1">
        <v>156</v>
      </c>
      <c r="K571" s="1">
        <v>0</v>
      </c>
      <c r="L571" s="1" t="s">
        <v>357</v>
      </c>
      <c r="M571" s="1" t="s">
        <v>357</v>
      </c>
      <c r="N571" s="1">
        <f>IF(L571="Steam",1,IF(L571="Electric",2,IF(L571="Diesel",4,IF(L571="Diesel-Electric",3,""))))</f>
        <v>1</v>
      </c>
      <c r="P571" s="1">
        <v>100</v>
      </c>
      <c r="Q571" s="1">
        <v>100</v>
      </c>
      <c r="R571" s="1">
        <v>184</v>
      </c>
      <c r="T571" s="1" t="str">
        <f>IF(L571="Wagon",(SQRT(SQRT(S571/27)))*10,IF(S571="","",SQRT(SQRT(S571/27))))</f>
        <v/>
      </c>
      <c r="U571" s="13" t="e">
        <f>IF(I571="","",(H571*SQRT(I571)*T571-(I571*2)+2)*0.985)</f>
        <v>#VALUE!</v>
      </c>
      <c r="V571" s="13">
        <f>IF(L571="Wagon",5*SQRT(H571),IF(L571="","",SQRT(Q571*J571*SQRT(S571))/(26)))</f>
        <v>0</v>
      </c>
      <c r="W571" s="17">
        <f>8/P571</f>
        <v>0.08</v>
      </c>
      <c r="X571" s="27">
        <f>R571/10/J571</f>
        <v>0.11794871794871795</v>
      </c>
    </row>
    <row r="572" spans="1:25" s="41" customFormat="1" x14ac:dyDescent="0.25">
      <c r="A572" s="37">
        <v>6080</v>
      </c>
      <c r="B572" s="38" t="s">
        <v>853</v>
      </c>
      <c r="C572" s="38" t="s">
        <v>855</v>
      </c>
      <c r="D572" s="38" t="str">
        <f>IF(B572="","zzz",LEFT(B572,2))</f>
        <v>LN</v>
      </c>
      <c r="E572" s="38" t="s">
        <v>349</v>
      </c>
      <c r="F572" s="44">
        <v>1936</v>
      </c>
      <c r="G572" s="44">
        <v>1966</v>
      </c>
      <c r="H572" s="38">
        <f>IF(F572="","",SQRT(F572-1828))</f>
        <v>10.392304845413264</v>
      </c>
      <c r="I572" s="38">
        <v>2</v>
      </c>
      <c r="J572" s="38">
        <v>147</v>
      </c>
      <c r="K572" s="38">
        <v>0</v>
      </c>
      <c r="L572" s="38" t="s">
        <v>357</v>
      </c>
      <c r="M572" s="38" t="s">
        <v>357</v>
      </c>
      <c r="N572" s="38">
        <f>IF(L572="Steam",1,IF(L572="Electric",2,IF(L572="Diesel",4,IF(L572="Diesel-Electric",3,""))))</f>
        <v>1</v>
      </c>
      <c r="O572" s="38"/>
      <c r="P572" s="38">
        <v>85</v>
      </c>
      <c r="Q572" s="38">
        <v>100</v>
      </c>
      <c r="R572" s="38">
        <v>150</v>
      </c>
      <c r="S572" s="38">
        <v>1900</v>
      </c>
      <c r="T572" s="38">
        <f>IF(L572="Wagon",(SQRT(SQRT(S572/27)))*10,IF(S572="","",SQRT(SQRT(S572/27))))</f>
        <v>2.8963261087243977</v>
      </c>
      <c r="U572" s="44">
        <f>IF(I572="","",(H572*SQRT(I572)*T572-(I572*2)+2)*0.985)</f>
        <v>39.958619671896379</v>
      </c>
      <c r="V572" s="44">
        <f>IF(L572="Wagon",5*SQRT(H572),IF(L572="","",SQRT(Q572*J572*SQRT(S572))/(26)))</f>
        <v>30.787450007418421</v>
      </c>
      <c r="W572" s="39">
        <f>8/P572</f>
        <v>9.4117647058823528E-2</v>
      </c>
      <c r="X572" s="40">
        <f>R572/10/J572</f>
        <v>0.10204081632653061</v>
      </c>
      <c r="Y572" s="12"/>
    </row>
    <row r="573" spans="1:25" s="41" customFormat="1" x14ac:dyDescent="0.25">
      <c r="A573" s="19">
        <v>6100</v>
      </c>
      <c r="B573" s="1" t="s">
        <v>1294</v>
      </c>
      <c r="C573" s="1" t="s">
        <v>670</v>
      </c>
      <c r="D573" s="1" t="str">
        <f>IF(B573="","zzz",LEFT(B573,2))</f>
        <v>LN</v>
      </c>
      <c r="E573" s="1" t="s">
        <v>349</v>
      </c>
      <c r="F573" s="13">
        <v>1942</v>
      </c>
      <c r="G573" s="13">
        <v>1967</v>
      </c>
      <c r="H573" s="1">
        <f>IF(F573="","",SQRT(F573-1828))</f>
        <v>10.677078252031311</v>
      </c>
      <c r="I573" s="1">
        <v>2</v>
      </c>
      <c r="J573" s="1"/>
      <c r="K573" s="1">
        <v>0</v>
      </c>
      <c r="L573" s="1" t="s">
        <v>357</v>
      </c>
      <c r="M573" s="1" t="s">
        <v>357</v>
      </c>
      <c r="N573" s="1">
        <f>IF(L573="Steam",1,IF(L573="Electric",2,IF(L573="Diesel",4,IF(L573="Diesel-Electric",3,""))))</f>
        <v>1</v>
      </c>
      <c r="O573" s="1"/>
      <c r="P573" s="1">
        <v>85</v>
      </c>
      <c r="Q573" s="1">
        <v>100</v>
      </c>
      <c r="R573" s="1">
        <v>120</v>
      </c>
      <c r="S573" s="1"/>
      <c r="T573" s="1" t="str">
        <f>IF(L573="Wagon",(SQRT(SQRT(S573/27)))*10,IF(S573="","",SQRT(SQRT(S573/27))))</f>
        <v/>
      </c>
      <c r="U573" s="13" t="e">
        <f>IF(I573="","",(H573*SQRT(I573)*T573-(I573*2)+2)*0.985)</f>
        <v>#VALUE!</v>
      </c>
      <c r="V573" s="13">
        <f>IF(L573="Wagon",5*SQRT(H573),IF(L573="","",SQRT(Q573*J573*SQRT(S573))/(26)))</f>
        <v>0</v>
      </c>
      <c r="W573" s="17">
        <f>8/P573</f>
        <v>9.4117647058823528E-2</v>
      </c>
      <c r="X573" s="27" t="e">
        <f>R573/10/J573</f>
        <v>#DIV/0!</v>
      </c>
      <c r="Y573" s="12"/>
    </row>
    <row r="574" spans="1:25" s="41" customFormat="1" x14ac:dyDescent="0.25">
      <c r="A574" s="37">
        <v>6150</v>
      </c>
      <c r="B574" s="38" t="s">
        <v>1005</v>
      </c>
      <c r="C574" s="38" t="s">
        <v>1006</v>
      </c>
      <c r="D574" s="38" t="str">
        <f>IF(B574="","zzz",LEFT(B574,2))</f>
        <v>GE</v>
      </c>
      <c r="E574" s="38" t="s">
        <v>349</v>
      </c>
      <c r="F574" s="44">
        <v>1911</v>
      </c>
      <c r="G574" s="44">
        <v>1961</v>
      </c>
      <c r="H574" s="38">
        <f>IF(F574="","",SQRT(F574-1828))</f>
        <v>9.1104335791442992</v>
      </c>
      <c r="I574" s="38">
        <v>2</v>
      </c>
      <c r="J574" s="38">
        <v>103</v>
      </c>
      <c r="K574" s="38">
        <v>0</v>
      </c>
      <c r="L574" s="38" t="s">
        <v>357</v>
      </c>
      <c r="M574" s="38" t="s">
        <v>357</v>
      </c>
      <c r="N574" s="38">
        <f>IF(L574="Steam",1,IF(L574="Electric",2,IF(L574="Diesel",4,IF(L574="Diesel-Electric",3,""))))</f>
        <v>1</v>
      </c>
      <c r="O574" s="38"/>
      <c r="P574" s="38">
        <v>85</v>
      </c>
      <c r="Q574" s="38"/>
      <c r="R574" s="38">
        <v>98</v>
      </c>
      <c r="S574" s="38"/>
      <c r="T574" s="38" t="str">
        <f>IF(L574="Wagon",(SQRT(SQRT(S574/27)))*10,IF(S574="","",SQRT(SQRT(S574/27))))</f>
        <v/>
      </c>
      <c r="U574" s="44" t="e">
        <f>IF(I574="","",(H574*SQRT(I574)*T574-(I574*2)+2)*0.985)</f>
        <v>#VALUE!</v>
      </c>
      <c r="V574" s="44">
        <f>IF(L574="Wagon",5*SQRT(H574),IF(L574="","",SQRT(Q574*J574*SQRT(S574))/(26)))</f>
        <v>0</v>
      </c>
      <c r="W574" s="39">
        <f>8/P574</f>
        <v>9.4117647058823528E-2</v>
      </c>
      <c r="X574" s="40">
        <f>R574/10/J574</f>
        <v>9.5145631067961173E-2</v>
      </c>
      <c r="Y574" s="12"/>
    </row>
    <row r="575" spans="1:25" x14ac:dyDescent="0.25">
      <c r="A575" s="19">
        <v>6151</v>
      </c>
      <c r="B575" s="1" t="s">
        <v>1007</v>
      </c>
      <c r="C575" s="1" t="s">
        <v>1008</v>
      </c>
      <c r="D575" s="1" t="str">
        <f>IF(B575="","zzz",LEFT(B575,2))</f>
        <v>LN</v>
      </c>
      <c r="E575" s="1" t="s">
        <v>349</v>
      </c>
      <c r="F575" s="13">
        <v>1932</v>
      </c>
      <c r="G575" s="13">
        <v>1961</v>
      </c>
      <c r="H575" s="1">
        <f>IF(F575="","",SQRT(F575-1828))</f>
        <v>10.198039027185569</v>
      </c>
      <c r="I575" s="1">
        <v>2</v>
      </c>
      <c r="J575" s="1">
        <v>109</v>
      </c>
      <c r="K575" s="1">
        <v>0</v>
      </c>
      <c r="L575" s="1" t="s">
        <v>357</v>
      </c>
      <c r="M575" s="1" t="s">
        <v>357</v>
      </c>
      <c r="N575" s="1">
        <f>IF(L575="Steam",1,IF(L575="Electric",2,IF(L575="Diesel",4,IF(L575="Diesel-Electric",3,""))))</f>
        <v>1</v>
      </c>
      <c r="P575" s="1">
        <v>85</v>
      </c>
      <c r="Q575" s="1" t="s">
        <v>1134</v>
      </c>
      <c r="R575" s="1">
        <v>98</v>
      </c>
      <c r="T575" s="1" t="str">
        <f>IF(L575="Wagon",(SQRT(SQRT(S575/27)))*10,IF(S575="","",SQRT(SQRT(S575/27))))</f>
        <v/>
      </c>
      <c r="U575" s="13" t="e">
        <f>IF(I575="","",(H575*SQRT(I575)*T575-(I575*2)+2)*0.985)</f>
        <v>#VALUE!</v>
      </c>
      <c r="V575" s="13" t="e">
        <f>IF(L575="Wagon",5*SQRT(H575),IF(L575="","",SQRT(Q575*J575*SQRT(S575))/(26)))</f>
        <v>#VALUE!</v>
      </c>
      <c r="W575" s="17">
        <f>8/P575</f>
        <v>9.4117647058823528E-2</v>
      </c>
      <c r="X575" s="27">
        <f>R575/10/J575</f>
        <v>8.990825688073395E-2</v>
      </c>
    </row>
    <row r="576" spans="1:25" s="41" customFormat="1" x14ac:dyDescent="0.25">
      <c r="A576" s="37">
        <v>6160</v>
      </c>
      <c r="B576" s="38" t="s">
        <v>1009</v>
      </c>
      <c r="C576" s="38" t="s">
        <v>1012</v>
      </c>
      <c r="D576" s="38" t="str">
        <f>IF(B576="","zzz",LEFT(B576,2))</f>
        <v>LN</v>
      </c>
      <c r="E576" s="38" t="s">
        <v>349</v>
      </c>
      <c r="F576" s="44">
        <v>1928</v>
      </c>
      <c r="G576" s="44">
        <v>1960</v>
      </c>
      <c r="H576" s="38">
        <f>IF(F576="","",SQRT(F576-1828))</f>
        <v>10</v>
      </c>
      <c r="I576" s="38">
        <v>2</v>
      </c>
      <c r="J576" s="38"/>
      <c r="K576" s="38">
        <v>0</v>
      </c>
      <c r="L576" s="38" t="s">
        <v>357</v>
      </c>
      <c r="M576" s="38" t="s">
        <v>357</v>
      </c>
      <c r="N576" s="38">
        <f>IF(L576="Steam",1,IF(L576="Electric",2,IF(L576="Diesel",4,IF(L576="Diesel-Electric",3,""))))</f>
        <v>1</v>
      </c>
      <c r="O576" s="38"/>
      <c r="P576" s="38">
        <v>85</v>
      </c>
      <c r="Q576" s="38" t="s">
        <v>1134</v>
      </c>
      <c r="R576" s="38">
        <v>113</v>
      </c>
      <c r="S576" s="38"/>
      <c r="T576" s="38" t="str">
        <f>IF(L576="Wagon",(SQRT(SQRT(S576/27)))*10,IF(S576="","",SQRT(SQRT(S576/27))))</f>
        <v/>
      </c>
      <c r="U576" s="44" t="e">
        <f>IF(I576="","",(H576*SQRT(I576)*T576-(I576*2)+2)*0.985)</f>
        <v>#VALUE!</v>
      </c>
      <c r="V576" s="44" t="e">
        <f>IF(L576="Wagon",5*SQRT(H576),IF(L576="","",SQRT(Q576*J576*SQRT(S576))/(26)))</f>
        <v>#VALUE!</v>
      </c>
      <c r="W576" s="39">
        <f>8/P576</f>
        <v>9.4117647058823528E-2</v>
      </c>
      <c r="X576" s="40" t="e">
        <f>R576/10/J576</f>
        <v>#DIV/0!</v>
      </c>
      <c r="Y576" s="12"/>
    </row>
    <row r="577" spans="1:24" x14ac:dyDescent="0.25">
      <c r="A577" s="19">
        <v>6161</v>
      </c>
      <c r="B577" s="1" t="s">
        <v>1387</v>
      </c>
      <c r="C577" s="1" t="s">
        <v>1388</v>
      </c>
      <c r="D577" s="1" t="str">
        <f>IF(B577="","zzz",LEFT(B577,2))</f>
        <v>LN</v>
      </c>
      <c r="E577" s="1" t="s">
        <v>349</v>
      </c>
      <c r="F577" s="13">
        <v>1925</v>
      </c>
      <c r="G577" s="13">
        <v>1945</v>
      </c>
      <c r="H577" s="1">
        <f>IF(F577="","",SQRT(F577-1828))</f>
        <v>9.8488578017961039</v>
      </c>
      <c r="I577" s="1">
        <v>2</v>
      </c>
      <c r="J577" s="1">
        <v>154</v>
      </c>
      <c r="K577" s="1">
        <v>0</v>
      </c>
      <c r="L577" s="1" t="s">
        <v>357</v>
      </c>
      <c r="M577" s="1" t="s">
        <v>357</v>
      </c>
      <c r="N577" s="1">
        <f>IF(L577="Steam",1,IF(L577="Electric",2,IF(L577="Diesel",4,IF(L577="Diesel-Electric",3,""))))</f>
        <v>1</v>
      </c>
      <c r="P577" s="1">
        <v>50</v>
      </c>
      <c r="Q577" s="1">
        <v>50</v>
      </c>
      <c r="R577" s="1">
        <v>171</v>
      </c>
      <c r="T577" s="1" t="str">
        <f>IF(L577="Wagon",(SQRT(SQRT(S577/27)))*10,IF(S577="","",SQRT(SQRT(S577/27))))</f>
        <v/>
      </c>
      <c r="U577" s="13" t="e">
        <f>IF(I577="","",(H577*SQRT(I577)*T577-(I577*2)+2)*0.985)</f>
        <v>#VALUE!</v>
      </c>
      <c r="V577" s="13">
        <f>IF(L577="Wagon",5*SQRT(H577),IF(L577="","",SQRT(Q577*J577*SQRT(S577))/(26)))</f>
        <v>0</v>
      </c>
      <c r="W577" s="17">
        <f>8/P577</f>
        <v>0.16</v>
      </c>
      <c r="X577" s="27">
        <f>R577/10/J577</f>
        <v>0.11103896103896105</v>
      </c>
    </row>
    <row r="578" spans="1:24" x14ac:dyDescent="0.25">
      <c r="A578" s="19">
        <v>6162</v>
      </c>
      <c r="B578" s="1" t="s">
        <v>1426</v>
      </c>
      <c r="C578" s="1" t="s">
        <v>1429</v>
      </c>
      <c r="D578" s="1" t="str">
        <f>IF(B578="","zzz",LEFT(B578,2))</f>
        <v>GC</v>
      </c>
      <c r="E578" s="1" t="s">
        <v>349</v>
      </c>
      <c r="F578" s="13">
        <v>1917</v>
      </c>
      <c r="G578" s="13">
        <v>1949</v>
      </c>
      <c r="H578" s="1">
        <f>IF(F578="","",SQRT(F578-1828))</f>
        <v>9.4339811320566032</v>
      </c>
      <c r="I578" s="1">
        <v>2</v>
      </c>
      <c r="K578" s="1">
        <v>0</v>
      </c>
      <c r="L578" s="1" t="s">
        <v>357</v>
      </c>
      <c r="M578" s="1" t="s">
        <v>357</v>
      </c>
      <c r="N578" s="1">
        <f>IF(L578="Steam",1,IF(L578="Electric",2,IF(L578="Diesel",4,IF(L578="Diesel-Electric",3,""))))</f>
        <v>1</v>
      </c>
      <c r="P578" s="1" t="s">
        <v>1134</v>
      </c>
      <c r="Q578" s="1" t="s">
        <v>1134</v>
      </c>
      <c r="R578" s="1">
        <v>112</v>
      </c>
      <c r="T578" s="1" t="str">
        <f>IF(L578="Wagon",(SQRT(SQRT(S578/27)))*10,IF(S578="","",SQRT(SQRT(S578/27))))</f>
        <v/>
      </c>
      <c r="U578" s="13" t="e">
        <f>IF(I578="","",(H578*SQRT(I578)*T578-(I578*2)+2)*0.985)</f>
        <v>#VALUE!</v>
      </c>
      <c r="V578" s="13" t="e">
        <f>IF(L578="Wagon",5*SQRT(H578),IF(L578="","",SQRT(Q578*J578*SQRT(S578))/(26)))</f>
        <v>#VALUE!</v>
      </c>
      <c r="W578" s="17" t="e">
        <f>8/P578</f>
        <v>#VALUE!</v>
      </c>
      <c r="X578" s="27" t="e">
        <f>R578/10/J578</f>
        <v>#DIV/0!</v>
      </c>
    </row>
    <row r="579" spans="1:24" x14ac:dyDescent="0.25">
      <c r="A579" s="19">
        <v>6163</v>
      </c>
      <c r="B579" s="1" t="s">
        <v>1010</v>
      </c>
      <c r="C579" s="1" t="s">
        <v>1442</v>
      </c>
      <c r="D579" s="1" t="str">
        <f>IF(B579="","zzz",LEFT(B579,2))</f>
        <v>LN</v>
      </c>
      <c r="E579" s="1" t="s">
        <v>349</v>
      </c>
      <c r="F579" s="13">
        <v>1937</v>
      </c>
      <c r="G579" s="13">
        <v>1960</v>
      </c>
      <c r="H579" s="1">
        <f>IF(F579="","",SQRT(F579-1828))</f>
        <v>10.440306508910551</v>
      </c>
      <c r="I579" s="1">
        <v>2</v>
      </c>
      <c r="K579" s="1">
        <v>0</v>
      </c>
      <c r="L579" s="1" t="s">
        <v>357</v>
      </c>
      <c r="M579" s="1" t="s">
        <v>357</v>
      </c>
      <c r="N579" s="1">
        <f>IF(L579="Steam",1,IF(L579="Electric",2,IF(L579="Diesel",4,IF(L579="Diesel-Electric",3,""))))</f>
        <v>1</v>
      </c>
      <c r="P579" s="1">
        <v>85</v>
      </c>
      <c r="Q579" s="1" t="s">
        <v>1134</v>
      </c>
      <c r="R579" s="1">
        <v>113</v>
      </c>
      <c r="T579" s="1" t="str">
        <f>IF(L579="Wagon",(SQRT(SQRT(S579/27)))*10,IF(S579="","",SQRT(SQRT(S579/27))))</f>
        <v/>
      </c>
      <c r="U579" s="13" t="e">
        <f>IF(I579="","",(H579*SQRT(I579)*T579-(I579*2)+2)*0.985)</f>
        <v>#VALUE!</v>
      </c>
      <c r="V579" s="13" t="e">
        <f>IF(L579="Wagon",5*SQRT(H579),IF(L579="","",SQRT(Q579*J579*SQRT(S579))/(26)))</f>
        <v>#VALUE!</v>
      </c>
      <c r="W579" s="17">
        <f>8/P579</f>
        <v>9.4117647058823528E-2</v>
      </c>
      <c r="X579" s="27" t="e">
        <f>R579/10/J579</f>
        <v>#DIV/0!</v>
      </c>
    </row>
    <row r="580" spans="1:24" x14ac:dyDescent="0.25">
      <c r="A580" s="19">
        <v>6164</v>
      </c>
      <c r="B580" s="1" t="s">
        <v>1389</v>
      </c>
      <c r="C580" s="1" t="s">
        <v>1390</v>
      </c>
      <c r="D580" s="1" t="str">
        <f>IF(B580="","zzz",LEFT(B580,2))</f>
        <v>LN</v>
      </c>
      <c r="E580" s="1" t="s">
        <v>349</v>
      </c>
      <c r="F580" s="13">
        <v>1942</v>
      </c>
      <c r="G580" s="13">
        <v>1945</v>
      </c>
      <c r="H580" s="1">
        <f>IF(F580="","",SQRT(F580-1828))</f>
        <v>10.677078252031311</v>
      </c>
      <c r="I580" s="1">
        <v>2</v>
      </c>
      <c r="J580" s="1">
        <v>154</v>
      </c>
      <c r="K580" s="1">
        <v>0</v>
      </c>
      <c r="L580" s="1" t="s">
        <v>357</v>
      </c>
      <c r="M580" s="1" t="s">
        <v>357</v>
      </c>
      <c r="N580" s="1">
        <f>IF(L580="Steam",1,IF(L580="Electric",2,IF(L580="Diesel",4,IF(L580="Diesel-Electric",3,""))))</f>
        <v>1</v>
      </c>
      <c r="P580" s="1">
        <v>50</v>
      </c>
      <c r="Q580" s="1">
        <v>50</v>
      </c>
      <c r="R580" s="1">
        <v>189</v>
      </c>
      <c r="T580" s="1" t="str">
        <f>IF(L580="Wagon",(SQRT(SQRT(S580/27)))*10,IF(S580="","",SQRT(SQRT(S580/27))))</f>
        <v/>
      </c>
      <c r="U580" s="13" t="e">
        <f>IF(I580="","",(H580*SQRT(I580)*T580-(I580*2)+2)*0.985)</f>
        <v>#VALUE!</v>
      </c>
      <c r="V580" s="13">
        <f>IF(L580="Wagon",5*SQRT(H580),IF(L580="","",SQRT(Q580*J580*SQRT(S580))/(26)))</f>
        <v>0</v>
      </c>
      <c r="W580" s="17">
        <f>8/P580</f>
        <v>0.16</v>
      </c>
      <c r="X580" s="27">
        <f>R580/10/J580</f>
        <v>0.12272727272727271</v>
      </c>
    </row>
    <row r="581" spans="1:24" x14ac:dyDescent="0.25">
      <c r="A581" s="19">
        <v>6165</v>
      </c>
      <c r="B581" s="1" t="s">
        <v>1430</v>
      </c>
      <c r="C581" s="1" t="s">
        <v>1431</v>
      </c>
      <c r="D581" s="1" t="str">
        <f>IF(B581="","zzz",LEFT(B581,2))</f>
        <v>LN</v>
      </c>
      <c r="E581" s="1" t="s">
        <v>349</v>
      </c>
      <c r="F581" s="13">
        <v>1929</v>
      </c>
      <c r="G581" s="13">
        <v>1949</v>
      </c>
      <c r="H581" s="1">
        <f>IF(F581="","",SQRT(F581-1828))</f>
        <v>10.04987562112089</v>
      </c>
      <c r="I581" s="1">
        <v>2</v>
      </c>
      <c r="K581" s="1">
        <v>0</v>
      </c>
      <c r="L581" s="1" t="s">
        <v>357</v>
      </c>
      <c r="M581" s="1" t="s">
        <v>357</v>
      </c>
      <c r="N581" s="1">
        <f>IF(L581="Steam",1,IF(L581="Electric",2,IF(L581="Diesel",4,IF(L581="Diesel-Electric",3,""))))</f>
        <v>1</v>
      </c>
      <c r="P581" s="1" t="s">
        <v>1134</v>
      </c>
      <c r="Q581" s="1" t="s">
        <v>1134</v>
      </c>
      <c r="T581" s="1" t="str">
        <f>IF(L581="Wagon",(SQRT(SQRT(S581/27)))*10,IF(S581="","",SQRT(SQRT(S581/27))))</f>
        <v/>
      </c>
      <c r="U581" s="13" t="e">
        <f>IF(I581="","",(H581*SQRT(I581)*T581-(I581*2)+2)*0.985)</f>
        <v>#VALUE!</v>
      </c>
      <c r="V581" s="13" t="e">
        <f>IF(L581="Wagon",5*SQRT(H581),IF(L581="","",SQRT(Q581*J581*SQRT(S581))/(26)))</f>
        <v>#VALUE!</v>
      </c>
      <c r="W581" s="17" t="e">
        <f>8/P581</f>
        <v>#VALUE!</v>
      </c>
      <c r="X581" s="27" t="e">
        <f>R581/10/J581</f>
        <v>#DIV/0!</v>
      </c>
    </row>
    <row r="582" spans="1:24" x14ac:dyDescent="0.25">
      <c r="A582" s="19">
        <v>6166</v>
      </c>
      <c r="B582" s="1" t="s">
        <v>1011</v>
      </c>
      <c r="C582" s="1" t="s">
        <v>1013</v>
      </c>
      <c r="D582" s="1" t="str">
        <f>IF(B582="","zzz",LEFT(B582,2))</f>
        <v>LN</v>
      </c>
      <c r="E582" s="1" t="s">
        <v>349</v>
      </c>
      <c r="F582" s="13">
        <v>1943</v>
      </c>
      <c r="G582" s="13">
        <v>1960</v>
      </c>
      <c r="H582" s="1">
        <f>IF(F582="","",SQRT(F582-1828))</f>
        <v>10.723805294763608</v>
      </c>
      <c r="I582" s="1">
        <v>2</v>
      </c>
      <c r="K582" s="1">
        <v>0</v>
      </c>
      <c r="L582" s="1" t="s">
        <v>357</v>
      </c>
      <c r="M582" s="1" t="s">
        <v>357</v>
      </c>
      <c r="N582" s="1">
        <f>IF(L582="Steam",1,IF(L582="Electric",2,IF(L582="Diesel",4,IF(L582="Diesel-Electric",3,""))))</f>
        <v>1</v>
      </c>
      <c r="P582" s="1">
        <v>85</v>
      </c>
      <c r="Q582" s="1" t="s">
        <v>1134</v>
      </c>
      <c r="R582" s="1">
        <v>127</v>
      </c>
      <c r="T582" s="1" t="str">
        <f>IF(L582="Wagon",(SQRT(SQRT(S582/27)))*10,IF(S582="","",SQRT(SQRT(S582/27))))</f>
        <v/>
      </c>
      <c r="U582" s="13" t="e">
        <f>IF(I582="","",(H582*SQRT(I582)*T582-(I582*2)+2)*0.985)</f>
        <v>#VALUE!</v>
      </c>
      <c r="V582" s="13" t="e">
        <f>IF(L582="Wagon",5*SQRT(H582),IF(L582="","",SQRT(Q582*J582*SQRT(S582))/(26)))</f>
        <v>#VALUE!</v>
      </c>
      <c r="W582" s="17">
        <f>8/P582</f>
        <v>9.4117647058823528E-2</v>
      </c>
      <c r="X582" s="27" t="e">
        <f>R582/10/J582</f>
        <v>#DIV/0!</v>
      </c>
    </row>
    <row r="583" spans="1:24" x14ac:dyDescent="0.25">
      <c r="A583" s="19">
        <v>6167</v>
      </c>
      <c r="B583" s="1" t="s">
        <v>1427</v>
      </c>
      <c r="C583" s="1" t="s">
        <v>1428</v>
      </c>
      <c r="D583" s="1" t="str">
        <f>IF(B583="","zzz",LEFT(B583,2))</f>
        <v>LN</v>
      </c>
      <c r="E583" s="1" t="s">
        <v>349</v>
      </c>
      <c r="F583" s="13">
        <v>1943</v>
      </c>
      <c r="G583" s="13">
        <v>1949</v>
      </c>
      <c r="H583" s="1">
        <f>IF(F583="","",SQRT(F583-1828))</f>
        <v>10.723805294763608</v>
      </c>
      <c r="I583" s="1">
        <v>2</v>
      </c>
      <c r="K583" s="1">
        <v>0</v>
      </c>
      <c r="L583" s="1" t="s">
        <v>357</v>
      </c>
      <c r="M583" s="1" t="s">
        <v>357</v>
      </c>
      <c r="N583" s="1">
        <f>IF(L583="Steam",1,IF(L583="Electric",2,IF(L583="Diesel",4,IF(L583="Diesel-Electric",3,""))))</f>
        <v>1</v>
      </c>
      <c r="P583" s="1" t="s">
        <v>1134</v>
      </c>
      <c r="Q583" s="1" t="s">
        <v>1134</v>
      </c>
      <c r="T583" s="1" t="str">
        <f>IF(L583="Wagon",(SQRT(SQRT(S583/27)))*10,IF(S583="","",SQRT(SQRT(S583/27))))</f>
        <v/>
      </c>
      <c r="U583" s="13" t="e">
        <f>IF(I583="","",(H583*SQRT(I583)*T583-(I583*2)+2)*0.985)</f>
        <v>#VALUE!</v>
      </c>
      <c r="V583" s="13" t="e">
        <f>IF(L583="Wagon",5*SQRT(H583),IF(L583="","",SQRT(Q583*J583*SQRT(S583))/(26)))</f>
        <v>#VALUE!</v>
      </c>
      <c r="W583" s="17" t="e">
        <f>8/P583</f>
        <v>#VALUE!</v>
      </c>
      <c r="X583" s="27" t="e">
        <f>R583/10/J583</f>
        <v>#DIV/0!</v>
      </c>
    </row>
    <row r="584" spans="1:24" x14ac:dyDescent="0.25">
      <c r="A584" s="19">
        <v>6170</v>
      </c>
      <c r="B584" s="1" t="s">
        <v>1102</v>
      </c>
      <c r="C584" s="1" t="s">
        <v>1103</v>
      </c>
      <c r="D584" s="1" t="str">
        <f>IF(B584="","zzz",LEFT(B584,2))</f>
        <v>LN</v>
      </c>
      <c r="E584" s="1" t="s">
        <v>349</v>
      </c>
      <c r="F584" s="13">
        <v>1941</v>
      </c>
      <c r="G584" s="13">
        <v>1957</v>
      </c>
      <c r="H584" s="1">
        <f>IF(F584="","",SQRT(F584-1828))</f>
        <v>10.63014581273465</v>
      </c>
      <c r="I584" s="1">
        <v>2</v>
      </c>
      <c r="J584" s="1">
        <v>115</v>
      </c>
      <c r="K584" s="1">
        <v>0</v>
      </c>
      <c r="L584" s="1" t="s">
        <v>357</v>
      </c>
      <c r="M584" s="1" t="s">
        <v>357</v>
      </c>
      <c r="N584" s="1">
        <f>IF(L584="Steam",1,IF(L584="Electric",2,IF(L584="Diesel",4,IF(L584="Diesel-Electric",3,""))))</f>
        <v>1</v>
      </c>
      <c r="P584" s="1">
        <v>85</v>
      </c>
      <c r="Q584" s="1" t="s">
        <v>1134</v>
      </c>
      <c r="R584" s="1">
        <v>122</v>
      </c>
      <c r="T584" s="1" t="str">
        <f>IF(L584="Wagon",(SQRT(SQRT(S584/27)))*10,IF(S584="","",SQRT(SQRT(S584/27))))</f>
        <v/>
      </c>
      <c r="U584" s="13" t="e">
        <f>IF(I584="","",(H584*SQRT(I584)*T584-(I584*2)+2)*0.985)</f>
        <v>#VALUE!</v>
      </c>
      <c r="V584" s="13" t="e">
        <f>IF(L584="Wagon",5*SQRT(H584),IF(L584="","",SQRT(Q584*J584*SQRT(S584))/(26)))</f>
        <v>#VALUE!</v>
      </c>
      <c r="W584" s="17">
        <f>8/P584</f>
        <v>9.4117647058823528E-2</v>
      </c>
      <c r="X584" s="27">
        <f>R584/10/J584</f>
        <v>0.10608695652173912</v>
      </c>
    </row>
    <row r="585" spans="1:24" x14ac:dyDescent="0.25">
      <c r="A585" s="19">
        <v>6180</v>
      </c>
      <c r="B585" s="1" t="s">
        <v>1440</v>
      </c>
      <c r="C585" s="1" t="s">
        <v>1441</v>
      </c>
      <c r="D585" s="1" t="str">
        <f>IF(B585="","zzz",LEFT(B585,2))</f>
        <v>GN</v>
      </c>
      <c r="E585" s="1" t="s">
        <v>349</v>
      </c>
      <c r="F585" s="13">
        <v>1920</v>
      </c>
      <c r="G585" s="13">
        <v>1962</v>
      </c>
      <c r="H585" s="1">
        <f>IF(F585="","",SQRT(F585-1828))</f>
        <v>9.5916630466254382</v>
      </c>
      <c r="I585" s="1">
        <v>2</v>
      </c>
      <c r="K585" s="1">
        <v>0</v>
      </c>
      <c r="L585" s="1" t="s">
        <v>357</v>
      </c>
      <c r="M585" s="1" t="s">
        <v>357</v>
      </c>
      <c r="N585" s="1">
        <f>IF(L585="Steam",1,IF(L585="Electric",2,IF(L585="Diesel",4,IF(L585="Diesel-Electric",3,""))))</f>
        <v>1</v>
      </c>
      <c r="P585" s="1">
        <v>60</v>
      </c>
      <c r="Q585" s="1">
        <v>60</v>
      </c>
      <c r="R585" s="1">
        <v>134</v>
      </c>
      <c r="T585" s="1" t="str">
        <f>IF(L585="Wagon",(SQRT(SQRT(S585/27)))*10,IF(S585="","",SQRT(SQRT(S585/27))))</f>
        <v/>
      </c>
      <c r="U585" s="13" t="e">
        <f>IF(I585="","",(H585*SQRT(I585)*T585-(I585*2)+2)*0.985)</f>
        <v>#VALUE!</v>
      </c>
      <c r="V585" s="13">
        <f>IF(L585="Wagon",5*SQRT(H585),IF(L585="","",SQRT(Q585*J585*SQRT(S585))/(26)))</f>
        <v>0</v>
      </c>
      <c r="W585" s="17">
        <f>8/P585</f>
        <v>0.13333333333333333</v>
      </c>
      <c r="X585" s="27" t="e">
        <f>R585/10/J585</f>
        <v>#DIV/0!</v>
      </c>
    </row>
    <row r="586" spans="1:24" x14ac:dyDescent="0.25">
      <c r="A586" s="37">
        <v>6200</v>
      </c>
      <c r="B586" s="38" t="s">
        <v>993</v>
      </c>
      <c r="C586" s="38" t="s">
        <v>994</v>
      </c>
      <c r="D586" s="38" t="str">
        <f>IF(B586="","zzz",LEFT(B586,2))</f>
        <v>LN</v>
      </c>
      <c r="E586" s="38" t="s">
        <v>349</v>
      </c>
      <c r="F586" s="44">
        <v>1948</v>
      </c>
      <c r="G586" s="44">
        <v>1967</v>
      </c>
      <c r="H586" s="38">
        <f>IF(F586="","",SQRT(F586-1828))</f>
        <v>10.954451150103322</v>
      </c>
      <c r="I586" s="38">
        <v>2</v>
      </c>
      <c r="J586" s="38">
        <v>120</v>
      </c>
      <c r="K586" s="38">
        <v>0</v>
      </c>
      <c r="L586" s="38" t="s">
        <v>357</v>
      </c>
      <c r="M586" s="38" t="s">
        <v>357</v>
      </c>
      <c r="N586" s="38">
        <f>IF(L586="Steam",1,IF(L586="Electric",2,IF(L586="Diesel",4,IF(L586="Diesel-Electric",3,""))))</f>
        <v>1</v>
      </c>
      <c r="O586" s="38"/>
      <c r="P586" s="38">
        <v>75</v>
      </c>
      <c r="Q586" s="38" t="s">
        <v>1134</v>
      </c>
      <c r="R586" s="38">
        <v>143</v>
      </c>
      <c r="S586" s="38"/>
      <c r="T586" s="38" t="str">
        <f>IF(L586="Wagon",(SQRT(SQRT(S586/27)))*10,IF(S586="","",SQRT(SQRT(S586/27))))</f>
        <v/>
      </c>
      <c r="U586" s="44" t="e">
        <f>IF(I586="","",(H586*SQRT(I586)*T586-(I586*2)+2)*0.985)</f>
        <v>#VALUE!</v>
      </c>
      <c r="V586" s="44" t="e">
        <f>IF(L586="Wagon",5*SQRT(H586),IF(L586="","",SQRT(Q586*J586*SQRT(S586))/(26)))</f>
        <v>#VALUE!</v>
      </c>
      <c r="W586" s="39">
        <f>8/P586</f>
        <v>0.10666666666666667</v>
      </c>
      <c r="X586" s="40">
        <f>R586/10/J586</f>
        <v>0.11916666666666667</v>
      </c>
    </row>
    <row r="587" spans="1:24" x14ac:dyDescent="0.25">
      <c r="A587" s="37">
        <v>6250</v>
      </c>
      <c r="B587" s="38" t="s">
        <v>1004</v>
      </c>
      <c r="C587" s="38" t="s">
        <v>1001</v>
      </c>
      <c r="D587" s="38" t="str">
        <f>IF(B587="","zzz",LEFT(B587,2))</f>
        <v>GE</v>
      </c>
      <c r="E587" s="38" t="s">
        <v>349</v>
      </c>
      <c r="F587" s="44">
        <v>1900</v>
      </c>
      <c r="G587" s="44">
        <v>1952</v>
      </c>
      <c r="H587" s="38">
        <f>IF(F587="","",SQRT(F587-1828))</f>
        <v>8.4852813742385695</v>
      </c>
      <c r="I587" s="38">
        <v>2</v>
      </c>
      <c r="J587" s="38"/>
      <c r="K587" s="38">
        <v>0</v>
      </c>
      <c r="L587" s="38" t="s">
        <v>357</v>
      </c>
      <c r="M587" s="38" t="s">
        <v>357</v>
      </c>
      <c r="N587" s="38">
        <f>IF(L587="Steam",1,IF(L587="Electric",2,IF(L587="Diesel",4,IF(L587="Diesel-Electric",3,""))))</f>
        <v>1</v>
      </c>
      <c r="O587" s="38"/>
      <c r="P587" s="38">
        <v>85</v>
      </c>
      <c r="Q587" s="38" t="s">
        <v>1134</v>
      </c>
      <c r="R587" s="38">
        <v>76</v>
      </c>
      <c r="S587" s="38"/>
      <c r="T587" s="38" t="str">
        <f>IF(L587="Wagon",(SQRT(SQRT(S587/27)))*10,IF(S587="","",SQRT(SQRT(S587/27))))</f>
        <v/>
      </c>
      <c r="U587" s="44" t="e">
        <f>IF(I587="","",(H587*SQRT(I587)*T587-(I587*2)+2)*0.985)</f>
        <v>#VALUE!</v>
      </c>
      <c r="V587" s="44" t="e">
        <f>IF(L587="Wagon",5*SQRT(H587),IF(L587="","",SQRT(Q587*J587*SQRT(S587))/(26)))</f>
        <v>#VALUE!</v>
      </c>
      <c r="W587" s="39">
        <f>8/P587</f>
        <v>9.4117647058823528E-2</v>
      </c>
      <c r="X587" s="40" t="e">
        <f>R587/10/J587</f>
        <v>#DIV/0!</v>
      </c>
    </row>
    <row r="588" spans="1:24" x14ac:dyDescent="0.25">
      <c r="A588" s="37">
        <v>6251</v>
      </c>
      <c r="B588" s="38" t="s">
        <v>1002</v>
      </c>
      <c r="C588" s="38" t="s">
        <v>1003</v>
      </c>
      <c r="D588" s="38" t="str">
        <f>IF(B588="","zzz",LEFT(B588,2))</f>
        <v>GE</v>
      </c>
      <c r="E588" s="38" t="s">
        <v>349</v>
      </c>
      <c r="F588" s="44">
        <v>1923</v>
      </c>
      <c r="G588" s="44">
        <v>1960</v>
      </c>
      <c r="H588" s="38">
        <f>IF(F588="","",SQRT(F588-1828))</f>
        <v>9.7467943448089631</v>
      </c>
      <c r="I588" s="38">
        <v>2</v>
      </c>
      <c r="J588" s="38"/>
      <c r="K588" s="38">
        <v>0</v>
      </c>
      <c r="L588" s="38" t="s">
        <v>357</v>
      </c>
      <c r="M588" s="38" t="s">
        <v>357</v>
      </c>
      <c r="N588" s="38">
        <f>IF(L588="Steam",1,IF(L588="Electric",2,IF(L588="Diesel",4,IF(L588="Diesel-Electric",3,""))))</f>
        <v>1</v>
      </c>
      <c r="O588" s="38"/>
      <c r="P588" s="38">
        <v>85</v>
      </c>
      <c r="Q588" s="38" t="s">
        <v>1134</v>
      </c>
      <c r="R588" s="38">
        <v>90</v>
      </c>
      <c r="S588" s="38"/>
      <c r="T588" s="38" t="str">
        <f>IF(L588="Wagon",(SQRT(SQRT(S588/27)))*10,IF(S588="","",SQRT(SQRT(S588/27))))</f>
        <v/>
      </c>
      <c r="U588" s="44" t="e">
        <f>IF(I588="","",(H588*SQRT(I588)*T588-(I588*2)+2)*0.985)</f>
        <v>#VALUE!</v>
      </c>
      <c r="V588" s="44" t="e">
        <f>IF(L588="Wagon",5*SQRT(H588),IF(L588="","",SQRT(Q588*J588*SQRT(S588))/(26)))</f>
        <v>#VALUE!</v>
      </c>
      <c r="W588" s="39">
        <f>8/P588</f>
        <v>9.4117647058823528E-2</v>
      </c>
      <c r="X588" s="40" t="e">
        <f>R588/10/J588</f>
        <v>#DIV/0!</v>
      </c>
    </row>
    <row r="589" spans="1:24" x14ac:dyDescent="0.25">
      <c r="A589" s="19">
        <v>6260</v>
      </c>
      <c r="B589" s="1" t="s">
        <v>1422</v>
      </c>
      <c r="C589" s="1" t="s">
        <v>1423</v>
      </c>
      <c r="D589" s="1" t="str">
        <f>IF(B589="","zzz",LEFT(B589,2))</f>
        <v>GC</v>
      </c>
      <c r="E589" s="1" t="s">
        <v>349</v>
      </c>
      <c r="F589" s="13">
        <v>1919</v>
      </c>
      <c r="G589" s="13">
        <v>1962</v>
      </c>
      <c r="H589" s="1">
        <f>IF(F589="","",SQRT(F589-1828))</f>
        <v>9.5393920141694561</v>
      </c>
      <c r="I589" s="1">
        <v>2</v>
      </c>
      <c r="J589" s="1">
        <v>111</v>
      </c>
      <c r="K589" s="1">
        <v>0</v>
      </c>
      <c r="L589" s="1" t="s">
        <v>357</v>
      </c>
      <c r="M589" s="1" t="s">
        <v>357</v>
      </c>
      <c r="N589" s="1">
        <f>IF(L589="Steam",1,IF(L589="Electric",2,IF(L589="Diesel",4,IF(L589="Diesel-Electric",3,""))))</f>
        <v>1</v>
      </c>
      <c r="P589" s="1" t="s">
        <v>1134</v>
      </c>
      <c r="Q589" s="1" t="s">
        <v>1134</v>
      </c>
      <c r="R589" s="1">
        <v>87</v>
      </c>
      <c r="T589" s="1" t="str">
        <f>IF(L589="Wagon",(SQRT(SQRT(S589/27)))*10,IF(S589="","",SQRT(SQRT(S589/27))))</f>
        <v/>
      </c>
      <c r="U589" s="13" t="e">
        <f>IF(I589="","",(H589*SQRT(I589)*T589-(I589*2)+2)*0.985)</f>
        <v>#VALUE!</v>
      </c>
      <c r="V589" s="13" t="e">
        <f>IF(L589="Wagon",5*SQRT(H589),IF(L589="","",SQRT(Q589*J589*SQRT(S589))/(26)))</f>
        <v>#VALUE!</v>
      </c>
      <c r="W589" s="17" t="e">
        <f>8/P589</f>
        <v>#VALUE!</v>
      </c>
      <c r="X589" s="27">
        <f>R589/10/J589</f>
        <v>7.8378378378378369E-2</v>
      </c>
    </row>
    <row r="590" spans="1:24" x14ac:dyDescent="0.25">
      <c r="A590" s="19">
        <v>6270</v>
      </c>
      <c r="B590" s="1" t="s">
        <v>1438</v>
      </c>
      <c r="C590" s="1" t="s">
        <v>1439</v>
      </c>
      <c r="D590" s="1" t="str">
        <f>IF(B590="","zzz",LEFT(B590,2))</f>
        <v>LN</v>
      </c>
      <c r="E590" s="1" t="s">
        <v>349</v>
      </c>
      <c r="F590" s="13">
        <v>1927</v>
      </c>
      <c r="G590" s="13">
        <v>1961</v>
      </c>
      <c r="H590" s="1">
        <f>IF(F590="","",SQRT(F590-1828))</f>
        <v>9.9498743710661994</v>
      </c>
      <c r="I590" s="1">
        <v>2</v>
      </c>
      <c r="J590" s="1">
        <v>120</v>
      </c>
      <c r="K590" s="1">
        <v>0</v>
      </c>
      <c r="L590" s="1" t="s">
        <v>357</v>
      </c>
      <c r="M590" s="1" t="s">
        <v>357</v>
      </c>
      <c r="N590" s="1">
        <f>IF(L590="Steam",1,IF(L590="Electric",2,IF(L590="Diesel",4,IF(L590="Diesel-Electric",3,""))))</f>
        <v>1</v>
      </c>
      <c r="P590" s="1" t="s">
        <v>1134</v>
      </c>
      <c r="Q590" s="1" t="s">
        <v>1134</v>
      </c>
      <c r="R590" s="1">
        <v>96</v>
      </c>
      <c r="T590" s="1" t="str">
        <f>IF(L590="Wagon",(SQRT(SQRT(S590/27)))*10,IF(S590="","",SQRT(SQRT(S590/27))))</f>
        <v/>
      </c>
      <c r="U590" s="13" t="e">
        <f>IF(I590="","",(H590*SQRT(I590)*T590-(I590*2)+2)*0.985)</f>
        <v>#VALUE!</v>
      </c>
      <c r="V590" s="13" t="e">
        <f>IF(L590="Wagon",5*SQRT(H590),IF(L590="","",SQRT(Q590*J590*SQRT(S590))/(26)))</f>
        <v>#VALUE!</v>
      </c>
      <c r="W590" s="17" t="e">
        <f>8/P590</f>
        <v>#VALUE!</v>
      </c>
      <c r="X590" s="27">
        <f>R590/10/J590</f>
        <v>0.08</v>
      </c>
    </row>
    <row r="591" spans="1:24" x14ac:dyDescent="0.25">
      <c r="A591" s="19">
        <v>6280</v>
      </c>
      <c r="B591" s="1" t="s">
        <v>1540</v>
      </c>
      <c r="C591" s="1" t="s">
        <v>1527</v>
      </c>
      <c r="D591" s="1" t="str">
        <f>IF(B591="","zzz",LEFT(B591,2))</f>
        <v>GN</v>
      </c>
      <c r="E591" s="1" t="s">
        <v>349</v>
      </c>
      <c r="F591" s="13">
        <v>1902</v>
      </c>
      <c r="G591" s="13">
        <v>1950</v>
      </c>
      <c r="H591" s="1">
        <f>IF(F591="","",SQRT(F591-1828))</f>
        <v>8.6023252670426267</v>
      </c>
      <c r="I591" s="1">
        <v>2</v>
      </c>
      <c r="J591" s="1">
        <v>115</v>
      </c>
      <c r="K591" s="1">
        <v>0</v>
      </c>
      <c r="L591" s="1" t="s">
        <v>357</v>
      </c>
      <c r="M591" s="1" t="s">
        <v>357</v>
      </c>
      <c r="N591" s="1">
        <f>IF(L591="Steam",1,IF(L591="Electric",2,IF(L591="Diesel",4,IF(L591="Diesel-Electric",3,""))))</f>
        <v>1</v>
      </c>
      <c r="P591" s="1">
        <v>90</v>
      </c>
      <c r="Q591" s="1">
        <v>90</v>
      </c>
      <c r="R591" s="1">
        <v>77</v>
      </c>
      <c r="T591" s="1" t="str">
        <f>IF(L591="Wagon",(SQRT(SQRT(S591/27)))*10,IF(S591="","",SQRT(SQRT(S591/27))))</f>
        <v/>
      </c>
      <c r="U591" s="13" t="e">
        <f>IF(I591="","",(H591*SQRT(I591)*T591-(I591*2)+2)*0.985)</f>
        <v>#VALUE!</v>
      </c>
      <c r="V591" s="13">
        <f>IF(L591="Wagon",5*SQRT(H591),IF(L591="","",SQRT(Q591*J591*SQRT(S591))/(26)))</f>
        <v>0</v>
      </c>
      <c r="W591" s="17">
        <f>8/P591</f>
        <v>8.8888888888888892E-2</v>
      </c>
      <c r="X591" s="27">
        <f>R591/10/J591</f>
        <v>6.6956521739130442E-2</v>
      </c>
    </row>
    <row r="592" spans="1:24" x14ac:dyDescent="0.25">
      <c r="A592" s="19">
        <v>6281</v>
      </c>
      <c r="B592" s="1" t="s">
        <v>1528</v>
      </c>
      <c r="C592" s="1" t="s">
        <v>1529</v>
      </c>
      <c r="D592" s="1" t="str">
        <f>IF(B592="","zzz",LEFT(B592,2))</f>
        <v>GN</v>
      </c>
      <c r="E592" s="1" t="s">
        <v>349</v>
      </c>
      <c r="F592" s="13">
        <v>1898</v>
      </c>
      <c r="G592" s="13">
        <v>1946</v>
      </c>
      <c r="H592" s="1">
        <f>IF(F592="","",SQRT(F592-1828))</f>
        <v>8.3666002653407556</v>
      </c>
      <c r="I592" s="1">
        <v>2</v>
      </c>
      <c r="K592" s="1">
        <v>0</v>
      </c>
      <c r="L592" s="1" t="s">
        <v>357</v>
      </c>
      <c r="M592" s="1" t="s">
        <v>357</v>
      </c>
      <c r="N592" s="1">
        <f>IF(L592="Steam",1,IF(L592="Electric",2,IF(L592="Diesel",4,IF(L592="Diesel-Electric",3,""))))</f>
        <v>1</v>
      </c>
      <c r="P592" s="1">
        <v>90</v>
      </c>
      <c r="Q592" s="1">
        <v>90</v>
      </c>
      <c r="R592" s="1">
        <v>68</v>
      </c>
      <c r="T592" s="1" t="str">
        <f>IF(L592="Wagon",(SQRT(SQRT(S592/27)))*10,IF(S592="","",SQRT(SQRT(S592/27))))</f>
        <v/>
      </c>
      <c r="U592" s="13" t="e">
        <f>IF(I592="","",(H592*SQRT(I592)*T592-(I592*2)+2)*0.985)</f>
        <v>#VALUE!</v>
      </c>
      <c r="V592" s="13">
        <f>IF(L592="Wagon",5*SQRT(H592),IF(L592="","",SQRT(Q592*J592*SQRT(S592))/(26)))</f>
        <v>0</v>
      </c>
      <c r="W592" s="17">
        <f>8/P592</f>
        <v>8.8888888888888892E-2</v>
      </c>
      <c r="X592" s="27" t="e">
        <f>R592/10/J592</f>
        <v>#DIV/0!</v>
      </c>
    </row>
    <row r="593" spans="1:25" x14ac:dyDescent="0.25">
      <c r="A593" s="37">
        <v>6350</v>
      </c>
      <c r="B593" s="38" t="s">
        <v>675</v>
      </c>
      <c r="C593" s="38" t="s">
        <v>676</v>
      </c>
      <c r="D593" s="38" t="str">
        <f>IF(B593="","zzz",LEFT(B593,2))</f>
        <v>GC</v>
      </c>
      <c r="E593" s="38" t="s">
        <v>349</v>
      </c>
      <c r="F593" s="44">
        <v>1911</v>
      </c>
      <c r="G593" s="44">
        <v>1966</v>
      </c>
      <c r="H593" s="38">
        <f>IF(F593="","",SQRT(F593-1828))</f>
        <v>9.1104335791442992</v>
      </c>
      <c r="I593" s="38">
        <v>2</v>
      </c>
      <c r="J593" s="38"/>
      <c r="K593" s="38">
        <v>0</v>
      </c>
      <c r="L593" s="38" t="s">
        <v>357</v>
      </c>
      <c r="M593" s="38" t="s">
        <v>357</v>
      </c>
      <c r="N593" s="38">
        <f>IF(L593="Steam",1,IF(L593="Electric",2,IF(L593="Diesel",4,IF(L593="Diesel-Electric",3,""))))</f>
        <v>1</v>
      </c>
      <c r="O593" s="38"/>
      <c r="P593" s="38" t="s">
        <v>1134</v>
      </c>
      <c r="Q593" s="38" t="s">
        <v>1134</v>
      </c>
      <c r="R593" s="38">
        <v>139</v>
      </c>
      <c r="S593" s="38"/>
      <c r="T593" s="38"/>
      <c r="U593" s="44">
        <f>IF(I593="","",(H593*SQRT(I593)*T593-(I593*2)+2)*0.985)</f>
        <v>-1.97</v>
      </c>
      <c r="V593" s="44" t="e">
        <f>IF(L593="Wagon",5*SQRT(H593),IF(L593="","",SQRT(Q593*J593*SQRT(S593))/(26)))</f>
        <v>#VALUE!</v>
      </c>
      <c r="W593" s="39" t="e">
        <f>8/P593</f>
        <v>#VALUE!</v>
      </c>
      <c r="X593" s="40" t="e">
        <f>R593/10/J593</f>
        <v>#DIV/0!</v>
      </c>
    </row>
    <row r="594" spans="1:25" x14ac:dyDescent="0.25">
      <c r="A594" s="19">
        <v>6357</v>
      </c>
      <c r="B594" s="1" t="s">
        <v>850</v>
      </c>
      <c r="C594" s="1" t="s">
        <v>851</v>
      </c>
      <c r="D594" s="1" t="str">
        <f>IF(B594="","zzz",LEFT(B594,2))</f>
        <v>LN</v>
      </c>
      <c r="E594" s="1" t="s">
        <v>349</v>
      </c>
      <c r="F594" s="13">
        <v>1944</v>
      </c>
      <c r="G594" s="13">
        <v>1965</v>
      </c>
      <c r="H594" s="1">
        <f>IF(F594="","",SQRT(F594-1828))</f>
        <v>10.770329614269007</v>
      </c>
      <c r="I594" s="1">
        <v>2</v>
      </c>
      <c r="K594" s="1">
        <v>0</v>
      </c>
      <c r="L594" s="1" t="s">
        <v>357</v>
      </c>
      <c r="M594" s="1" t="s">
        <v>357</v>
      </c>
      <c r="N594" s="1">
        <f>IF(L594="Steam",1,IF(L594="Electric",2,IF(L594="Diesel",4,IF(L594="Diesel-Electric",3,""))))</f>
        <v>1</v>
      </c>
      <c r="P594" s="1" t="s">
        <v>1134</v>
      </c>
      <c r="Q594" s="1" t="s">
        <v>1134</v>
      </c>
      <c r="R594" s="1">
        <v>158</v>
      </c>
      <c r="T594" s="1" t="str">
        <f>IF(L594="Wagon",(SQRT(SQRT(S594/27)))*10,IF(S594="","",SQRT(SQRT(S594/27))))</f>
        <v/>
      </c>
      <c r="U594" s="13" t="e">
        <f>IF(I594="","",(H594*SQRT(I594)*T594-(I594*2)+2)*0.985)</f>
        <v>#VALUE!</v>
      </c>
      <c r="V594" s="13" t="e">
        <f>IF(L594="Wagon",5*SQRT(H594),IF(L594="","",SQRT(Q594*J594*SQRT(S594))/(26)))</f>
        <v>#VALUE!</v>
      </c>
      <c r="W594" s="17" t="e">
        <f>8/P594</f>
        <v>#VALUE!</v>
      </c>
      <c r="X594" s="27" t="e">
        <f>R594/10/J594</f>
        <v>#DIV/0!</v>
      </c>
    </row>
    <row r="595" spans="1:25" x14ac:dyDescent="0.25">
      <c r="A595" s="19">
        <v>6420</v>
      </c>
      <c r="B595" s="1" t="s">
        <v>1541</v>
      </c>
      <c r="C595" s="1" t="s">
        <v>1522</v>
      </c>
      <c r="D595" s="1" t="str">
        <f>IF(B595="","zzz",LEFT(B595,2))</f>
        <v>GC</v>
      </c>
      <c r="E595" s="1" t="s">
        <v>349</v>
      </c>
      <c r="F595" s="13">
        <v>1901</v>
      </c>
      <c r="G595" s="13">
        <v>1962</v>
      </c>
      <c r="H595" s="1">
        <f>IF(F595="","",SQRT(F595-1828))</f>
        <v>8.5440037453175304</v>
      </c>
      <c r="I595" s="1">
        <v>2</v>
      </c>
      <c r="J595" s="1">
        <v>102</v>
      </c>
      <c r="K595" s="1">
        <v>0</v>
      </c>
      <c r="L595" s="1" t="s">
        <v>357</v>
      </c>
      <c r="M595" s="1" t="s">
        <v>357</v>
      </c>
      <c r="N595" s="1">
        <f>IF(L595="Steam",1,IF(L595="Electric",2,IF(L595="Diesel",4,IF(L595="Diesel-Electric",3,""))))</f>
        <v>1</v>
      </c>
      <c r="P595" s="1" t="s">
        <v>1134</v>
      </c>
      <c r="Q595" s="1" t="s">
        <v>1134</v>
      </c>
      <c r="R595" s="1">
        <v>98</v>
      </c>
      <c r="T595" s="1" t="str">
        <f>IF(L595="Wagon",(SQRT(SQRT(S595/27)))*10,IF(S595="","",SQRT(SQRT(S595/27))))</f>
        <v/>
      </c>
      <c r="U595" s="13" t="e">
        <f>IF(I595="","",(H595*SQRT(I595)*T595-(I595*2)+2)*0.985)</f>
        <v>#VALUE!</v>
      </c>
      <c r="V595" s="13" t="e">
        <f>IF(L595="Wagon",5*SQRT(H595),IF(L595="","",SQRT(Q595*J595*SQRT(S595))/(26)))</f>
        <v>#VALUE!</v>
      </c>
      <c r="W595" s="17" t="e">
        <f>8/P595</f>
        <v>#VALUE!</v>
      </c>
      <c r="X595" s="27">
        <f>R595/10/J595</f>
        <v>9.6078431372549025E-2</v>
      </c>
    </row>
    <row r="596" spans="1:25" s="41" customFormat="1" x14ac:dyDescent="0.25">
      <c r="A596" s="19">
        <v>6470</v>
      </c>
      <c r="B596" s="1" t="s">
        <v>1516</v>
      </c>
      <c r="C596" s="1" t="s">
        <v>1517</v>
      </c>
      <c r="D596" s="1" t="str">
        <f>IF(B596="","zzz",LEFT(B596,2))</f>
        <v>LN</v>
      </c>
      <c r="E596" s="1" t="s">
        <v>349</v>
      </c>
      <c r="F596" s="13">
        <v>1926</v>
      </c>
      <c r="G596" s="13">
        <v>1962</v>
      </c>
      <c r="H596" s="1">
        <f>IF(F596="","",SQRT(F596-1828))</f>
        <v>9.8994949366116654</v>
      </c>
      <c r="I596" s="1">
        <v>2</v>
      </c>
      <c r="J596" s="1">
        <v>104</v>
      </c>
      <c r="K596" s="1">
        <v>0</v>
      </c>
      <c r="L596" s="1" t="s">
        <v>357</v>
      </c>
      <c r="M596" s="1" t="s">
        <v>357</v>
      </c>
      <c r="N596" s="1">
        <f>IF(L596="Steam",1,IF(L596="Electric",2,IF(L596="Diesel",4,IF(L596="Diesel-Electric",3,""))))</f>
        <v>1</v>
      </c>
      <c r="O596" s="1"/>
      <c r="P596" s="1" t="s">
        <v>1134</v>
      </c>
      <c r="Q596" s="1" t="s">
        <v>1134</v>
      </c>
      <c r="R596" s="1">
        <v>114</v>
      </c>
      <c r="S596" s="1"/>
      <c r="T596" s="1" t="str">
        <f>IF(L596="Wagon",(SQRT(SQRT(S596/27)))*10,IF(S596="","",SQRT(SQRT(S596/27))))</f>
        <v/>
      </c>
      <c r="U596" s="13" t="e">
        <f>IF(I596="","",(H596*SQRT(I596)*T596-(I596*2)+2)*0.985)</f>
        <v>#VALUE!</v>
      </c>
      <c r="V596" s="13" t="e">
        <f>IF(L596="Wagon",5*SQRT(H596),IF(L596="","",SQRT(Q596*J596*SQRT(S596))/(26)))</f>
        <v>#VALUE!</v>
      </c>
      <c r="W596" s="17" t="e">
        <f>8/P596</f>
        <v>#VALUE!</v>
      </c>
      <c r="X596" s="27">
        <f>R596/10/J596</f>
        <v>0.10961538461538461</v>
      </c>
      <c r="Y596" s="12"/>
    </row>
    <row r="597" spans="1:25" s="41" customFormat="1" x14ac:dyDescent="0.25">
      <c r="A597" s="19">
        <v>6471</v>
      </c>
      <c r="B597" s="1" t="s">
        <v>1518</v>
      </c>
      <c r="C597" s="1" t="s">
        <v>1519</v>
      </c>
      <c r="D597" s="1" t="str">
        <f>IF(B597="","zzz",LEFT(B597,2))</f>
        <v>LN</v>
      </c>
      <c r="E597" s="1" t="s">
        <v>349</v>
      </c>
      <c r="F597" s="13">
        <v>1926</v>
      </c>
      <c r="G597" s="13">
        <v>1962</v>
      </c>
      <c r="H597" s="1">
        <f>IF(F597="","",SQRT(F597-1828))</f>
        <v>9.8994949366116654</v>
      </c>
      <c r="I597" s="1">
        <v>2</v>
      </c>
      <c r="J597" s="1">
        <v>111</v>
      </c>
      <c r="K597" s="1">
        <v>0</v>
      </c>
      <c r="L597" s="1" t="s">
        <v>357</v>
      </c>
      <c r="M597" s="1" t="s">
        <v>357</v>
      </c>
      <c r="N597" s="1">
        <f>IF(L597="Steam",1,IF(L597="Electric",2,IF(L597="Diesel",4,IF(L597="Diesel-Electric",3,""))))</f>
        <v>1</v>
      </c>
      <c r="O597" s="1"/>
      <c r="P597" s="1" t="s">
        <v>1134</v>
      </c>
      <c r="Q597" s="1" t="s">
        <v>1134</v>
      </c>
      <c r="R597" s="1">
        <v>114</v>
      </c>
      <c r="S597" s="1"/>
      <c r="T597" s="1" t="str">
        <f>IF(L597="Wagon",(SQRT(SQRT(S597/27)))*10,IF(S597="","",SQRT(SQRT(S597/27))))</f>
        <v/>
      </c>
      <c r="U597" s="13" t="e">
        <f>IF(I597="","",(H597*SQRT(I597)*T597-(I597*2)+2)*0.985)</f>
        <v>#VALUE!</v>
      </c>
      <c r="V597" s="13" t="e">
        <f>IF(L597="Wagon",5*SQRT(H597),IF(L597="","",SQRT(Q597*J597*SQRT(S597))/(26)))</f>
        <v>#VALUE!</v>
      </c>
      <c r="W597" s="17" t="e">
        <f>8/P597</f>
        <v>#VALUE!</v>
      </c>
      <c r="X597" s="27">
        <f>R597/10/J597</f>
        <v>0.10270270270270271</v>
      </c>
      <c r="Y597" s="12"/>
    </row>
    <row r="598" spans="1:25" x14ac:dyDescent="0.25">
      <c r="A598" s="19">
        <v>6472</v>
      </c>
      <c r="B598" s="1" t="s">
        <v>1520</v>
      </c>
      <c r="C598" s="1" t="s">
        <v>1521</v>
      </c>
      <c r="D598" s="1" t="str">
        <f>IF(B598="","zzz",LEFT(B598,2))</f>
        <v>LN</v>
      </c>
      <c r="E598" s="1" t="s">
        <v>349</v>
      </c>
      <c r="F598" s="13">
        <v>1926</v>
      </c>
      <c r="G598" s="13">
        <v>1962</v>
      </c>
      <c r="H598" s="1">
        <f>IF(F598="","",SQRT(F598-1828))</f>
        <v>9.8994949366116654</v>
      </c>
      <c r="I598" s="1">
        <v>2</v>
      </c>
      <c r="K598" s="1">
        <v>0</v>
      </c>
      <c r="L598" s="1" t="s">
        <v>357</v>
      </c>
      <c r="M598" s="1" t="s">
        <v>357</v>
      </c>
      <c r="N598" s="1">
        <f>IF(L598="Steam",1,IF(L598="Electric",2,IF(L598="Diesel",4,IF(L598="Diesel-Electric",3,""))))</f>
        <v>1</v>
      </c>
      <c r="P598" s="1" t="s">
        <v>1134</v>
      </c>
      <c r="Q598" s="1" t="s">
        <v>1134</v>
      </c>
      <c r="R598" s="1">
        <v>114</v>
      </c>
      <c r="T598" s="1" t="str">
        <f>IF(L598="Wagon",(SQRT(SQRT(S598/27)))*10,IF(S598="","",SQRT(SQRT(S598/27))))</f>
        <v/>
      </c>
      <c r="U598" s="13" t="e">
        <f>IF(I598="","",(H598*SQRT(I598)*T598-(I598*2)+2)*0.985)</f>
        <v>#VALUE!</v>
      </c>
      <c r="V598" s="13" t="e">
        <f>IF(L598="Wagon",5*SQRT(H598),IF(L598="","",SQRT(Q598*J598*SQRT(S598))/(26)))</f>
        <v>#VALUE!</v>
      </c>
      <c r="W598" s="17" t="e">
        <f>8/P598</f>
        <v>#VALUE!</v>
      </c>
      <c r="X598" s="27" t="e">
        <f>R598/10/J598</f>
        <v>#DIV/0!</v>
      </c>
    </row>
    <row r="599" spans="1:25" x14ac:dyDescent="0.25">
      <c r="A599" s="22">
        <v>6600</v>
      </c>
      <c r="B599" s="9" t="s">
        <v>78</v>
      </c>
      <c r="C599" s="9" t="s">
        <v>786</v>
      </c>
      <c r="D599" s="9" t="str">
        <f>IF(B599="","zzz",LEFT(B599,2))</f>
        <v>BR</v>
      </c>
      <c r="E599" s="9">
        <v>66</v>
      </c>
      <c r="F599" s="23">
        <v>1998</v>
      </c>
      <c r="G599" s="23" t="s">
        <v>31</v>
      </c>
      <c r="H599" s="9">
        <f>IF(F599="","",SQRT(F599-1828))</f>
        <v>13.038404810405298</v>
      </c>
      <c r="I599" s="9">
        <v>1</v>
      </c>
      <c r="J599" s="9">
        <v>130</v>
      </c>
      <c r="K599" s="9">
        <v>0</v>
      </c>
      <c r="L599" s="9" t="s">
        <v>22</v>
      </c>
      <c r="M599" s="9" t="s">
        <v>22</v>
      </c>
      <c r="N599" s="9">
        <f>IF(L599="Steam",1,IF(L599="Electric",2,IF(L599="Diesel",4,IF(L599="Diesel-Electric",3,""))))</f>
        <v>4</v>
      </c>
      <c r="O599" s="9" t="s">
        <v>23</v>
      </c>
      <c r="P599" s="9">
        <v>75</v>
      </c>
      <c r="Q599" s="9">
        <v>75</v>
      </c>
      <c r="R599" s="9">
        <v>409</v>
      </c>
      <c r="S599" s="9">
        <v>3300</v>
      </c>
      <c r="T599" s="9">
        <f>IF(L599="Wagon",(SQRT(SQRT(S599/27)))*10,IF(S599="","",SQRT(SQRT(S599/27))))</f>
        <v>3.3249685664456039</v>
      </c>
      <c r="U599" s="23">
        <f>IF(I599="","",(H599*SQRT(I599)*T599-(I599*2)+2)*0.985)</f>
        <v>42.702001858922905</v>
      </c>
      <c r="V599" s="23">
        <f>IF(L599="Wagon",5*SQRT(H599),IF(L599="","",SQRT(Q599*J599*SQRT(S599))/(26)))</f>
        <v>28.784417475511354</v>
      </c>
      <c r="W599" s="25">
        <f>8/P599</f>
        <v>0.10666666666666667</v>
      </c>
      <c r="X599" s="29">
        <f>R599/10/J599</f>
        <v>0.31461538461538463</v>
      </c>
    </row>
    <row r="600" spans="1:25" s="41" customFormat="1" x14ac:dyDescent="0.25">
      <c r="A600" s="19">
        <v>6700</v>
      </c>
      <c r="B600" s="1" t="s">
        <v>79</v>
      </c>
      <c r="C600" s="1" t="s">
        <v>787</v>
      </c>
      <c r="D600" s="1" t="str">
        <f>IF(B600="","zzz",LEFT(B600,2))</f>
        <v>BR</v>
      </c>
      <c r="E600" s="1">
        <v>67</v>
      </c>
      <c r="F600" s="13">
        <v>1999</v>
      </c>
      <c r="G600" s="13" t="s">
        <v>31</v>
      </c>
      <c r="H600" s="1">
        <f>IF(F600="","",SQRT(F600-1828))</f>
        <v>13.076696830622021</v>
      </c>
      <c r="I600" s="1">
        <v>1</v>
      </c>
      <c r="J600" s="1">
        <v>90</v>
      </c>
      <c r="K600" s="1">
        <v>0</v>
      </c>
      <c r="L600" s="6" t="s">
        <v>22</v>
      </c>
      <c r="M600" s="6" t="s">
        <v>22</v>
      </c>
      <c r="N600" s="1">
        <f>IF(L600="Steam",1,IF(L600="Electric",2,IF(L600="Diesel",4,IF(L600="Diesel-Electric",3,""))))</f>
        <v>4</v>
      </c>
      <c r="O600" s="1" t="s">
        <v>23</v>
      </c>
      <c r="P600" s="1">
        <v>125</v>
      </c>
      <c r="Q600" s="1">
        <v>125</v>
      </c>
      <c r="R600" s="1">
        <v>144</v>
      </c>
      <c r="S600" s="1">
        <v>3200</v>
      </c>
      <c r="T600" s="1">
        <f>IF(L600="Wagon",(SQRT(SQRT(S600/27)))*10,IF(S600="","",SQRT(SQRT(S600/27))))</f>
        <v>3.2994880025598436</v>
      </c>
      <c r="U600" s="13">
        <f>IF(I600="","",(H600*SQRT(I600)*T600-(I600*2)+2)*0.985)</f>
        <v>42.499208241163444</v>
      </c>
      <c r="V600" s="13">
        <f>IF(L600="Wagon",5*SQRT(H600),IF(L600="","",SQRT(Q600*J600*SQRT(S600))/(26)))</f>
        <v>30.682476328528782</v>
      </c>
      <c r="W600" s="17">
        <f>8/P600</f>
        <v>6.4000000000000001E-2</v>
      </c>
      <c r="X600" s="27">
        <f>R600/10/J600</f>
        <v>0.16</v>
      </c>
      <c r="Y600" s="12"/>
    </row>
    <row r="601" spans="1:25" s="41" customFormat="1" x14ac:dyDescent="0.25">
      <c r="A601" s="19">
        <v>6701</v>
      </c>
      <c r="B601" s="1" t="s">
        <v>81</v>
      </c>
      <c r="C601" s="1" t="s">
        <v>787</v>
      </c>
      <c r="D601" s="1" t="str">
        <f>IF(B601="","zzz",LEFT(B601,2))</f>
        <v>BR</v>
      </c>
      <c r="E601" s="1">
        <v>67</v>
      </c>
      <c r="F601" s="13">
        <v>1999</v>
      </c>
      <c r="G601" s="13" t="s">
        <v>31</v>
      </c>
      <c r="H601" s="1">
        <f>IF(F601="","",SQRT(F601-1828))</f>
        <v>13.076696830622021</v>
      </c>
      <c r="I601" s="1">
        <v>5</v>
      </c>
      <c r="J601" s="1">
        <v>254</v>
      </c>
      <c r="K601" s="1">
        <v>0</v>
      </c>
      <c r="L601" s="6" t="s">
        <v>22</v>
      </c>
      <c r="M601" s="6" t="s">
        <v>22</v>
      </c>
      <c r="N601" s="1">
        <f>IF(L601="Steam",1,IF(L601="Electric",2,IF(L601="Diesel",4,IF(L601="Diesel-Electric",3,""))))</f>
        <v>4</v>
      </c>
      <c r="O601" s="1" t="s">
        <v>23</v>
      </c>
      <c r="P601" s="1">
        <v>125</v>
      </c>
      <c r="Q601" s="1">
        <v>125</v>
      </c>
      <c r="R601" s="1">
        <v>144</v>
      </c>
      <c r="S601" s="1">
        <v>3200</v>
      </c>
      <c r="T601" s="1">
        <f>IF(L601="Wagon",(SQRT(SQRT(S601/27)))*10,IF(S601="","",SQRT(SQRT(S601/27))))</f>
        <v>3.2994880025598436</v>
      </c>
      <c r="U601" s="13">
        <f>IF(I601="","",(H601*SQRT(I601)*T601-(I601*2)+2)*0.985)</f>
        <v>87.151118617160733</v>
      </c>
      <c r="V601" s="13">
        <f>IF(L601="Wagon",5*SQRT(H601),IF(L601="","",SQRT(Q601*J601*SQRT(S601))/(26)))</f>
        <v>51.544936794917668</v>
      </c>
      <c r="W601" s="17">
        <f>8/P601</f>
        <v>6.4000000000000001E-2</v>
      </c>
      <c r="X601" s="27">
        <f>R601/10/J601</f>
        <v>5.6692913385826771E-2</v>
      </c>
      <c r="Y601" s="12"/>
    </row>
    <row r="602" spans="1:25" x14ac:dyDescent="0.25">
      <c r="A602" s="19">
        <v>6702</v>
      </c>
      <c r="B602" s="1" t="s">
        <v>80</v>
      </c>
      <c r="C602" s="1" t="s">
        <v>787</v>
      </c>
      <c r="D602" s="1" t="str">
        <f>IF(B602="","zzz",LEFT(B602,2))</f>
        <v>BR</v>
      </c>
      <c r="E602" s="1">
        <v>67</v>
      </c>
      <c r="F602" s="13">
        <v>1999</v>
      </c>
      <c r="G602" s="13" t="s">
        <v>31</v>
      </c>
      <c r="H602" s="1">
        <f>IF(F602="","",SQRT(F602-1828))</f>
        <v>13.076696830622021</v>
      </c>
      <c r="I602" s="1">
        <v>11</v>
      </c>
      <c r="J602" s="1">
        <v>545</v>
      </c>
      <c r="K602" s="1">
        <v>0</v>
      </c>
      <c r="L602" s="6" t="s">
        <v>22</v>
      </c>
      <c r="M602" s="6" t="s">
        <v>22</v>
      </c>
      <c r="N602" s="1">
        <f>IF(L602="Steam",1,IF(L602="Electric",2,IF(L602="Diesel",4,IF(L602="Diesel-Electric",3,""))))</f>
        <v>4</v>
      </c>
      <c r="O602" s="1" t="s">
        <v>23</v>
      </c>
      <c r="P602" s="1">
        <v>125</v>
      </c>
      <c r="Q602" s="1">
        <v>125</v>
      </c>
      <c r="R602" s="1">
        <v>288</v>
      </c>
      <c r="S602" s="1">
        <v>6400</v>
      </c>
      <c r="T602" s="1">
        <f>IF(L602="Wagon",(SQRT(SQRT(S602/27)))*10,IF(S602="","",SQRT(SQRT(S602/27))))</f>
        <v>3.9237746085102825</v>
      </c>
      <c r="U602" s="13">
        <f>IF(I602="","",(H602*SQRT(I602)*T602-(I602*2)+2)*0.985)</f>
        <v>147.92341361699195</v>
      </c>
      <c r="V602" s="13">
        <f>IF(L602="Wagon",5*SQRT(H602),IF(L602="","",SQRT(Q602*J602*SQRT(S602))/(26)))</f>
        <v>89.789365614836555</v>
      </c>
      <c r="W602" s="17">
        <f>8/P602</f>
        <v>6.4000000000000001E-2</v>
      </c>
      <c r="X602" s="27">
        <f>R602/10/J602</f>
        <v>5.2844036697247708E-2</v>
      </c>
    </row>
    <row r="603" spans="1:25" x14ac:dyDescent="0.25">
      <c r="A603" s="19">
        <v>6760</v>
      </c>
      <c r="B603" s="1" t="s">
        <v>852</v>
      </c>
      <c r="C603" s="1" t="s">
        <v>854</v>
      </c>
      <c r="D603" s="1" t="str">
        <f>IF(B603="","zzz",LEFT(B603,2))</f>
        <v>LN</v>
      </c>
      <c r="E603" s="1" t="s">
        <v>349</v>
      </c>
      <c r="F603" s="13">
        <v>1930</v>
      </c>
      <c r="G603" s="13">
        <v>1962</v>
      </c>
      <c r="H603" s="1">
        <f>IF(F603="","",SQRT(F603-1828))</f>
        <v>10.099504938362077</v>
      </c>
      <c r="I603" s="1">
        <v>1</v>
      </c>
      <c r="J603" s="1">
        <v>58</v>
      </c>
      <c r="K603" s="1">
        <v>0</v>
      </c>
      <c r="L603" s="1" t="s">
        <v>357</v>
      </c>
      <c r="M603" s="1" t="s">
        <v>357</v>
      </c>
      <c r="N603" s="1">
        <f>IF(L603="Steam",1,IF(L603="Electric",2,IF(L603="Diesel",4,IF(L603="Diesel-Electric",3,""))))</f>
        <v>1</v>
      </c>
      <c r="O603" s="1" t="s">
        <v>23</v>
      </c>
      <c r="P603" s="1" t="s">
        <v>1134</v>
      </c>
      <c r="Q603" s="1" t="s">
        <v>1134</v>
      </c>
      <c r="R603" s="1">
        <v>100</v>
      </c>
      <c r="T603" s="1" t="str">
        <f>IF(L603="Wagon",(SQRT(SQRT(S603/27)))*10,IF(S603="","",SQRT(SQRT(S603/27))))</f>
        <v/>
      </c>
      <c r="U603" s="13" t="e">
        <f>IF(I603="","",(H603*SQRT(I603)*T603-(I603*2)+2)*0.985)</f>
        <v>#VALUE!</v>
      </c>
      <c r="V603" s="13" t="e">
        <f>IF(L603="Wagon",5*SQRT(H603),IF(L603="","",SQRT(Q603*J603*SQRT(S603))/(26)))</f>
        <v>#VALUE!</v>
      </c>
      <c r="W603" s="17" t="e">
        <f>8/P603</f>
        <v>#VALUE!</v>
      </c>
      <c r="X603" s="27">
        <f>R603/10/J603</f>
        <v>0.17241379310344829</v>
      </c>
    </row>
    <row r="604" spans="1:25" x14ac:dyDescent="0.25">
      <c r="A604" s="19">
        <v>6761</v>
      </c>
      <c r="B604" s="1" t="s">
        <v>1100</v>
      </c>
      <c r="C604" s="1" t="s">
        <v>1101</v>
      </c>
      <c r="D604" s="1" t="str">
        <f>IF(B604="","zzz",LEFT(B604,2))</f>
        <v>LN</v>
      </c>
      <c r="E604" s="1" t="s">
        <v>349</v>
      </c>
      <c r="F604" s="13">
        <v>1939</v>
      </c>
      <c r="G604" s="13">
        <v>1964</v>
      </c>
      <c r="H604" s="1">
        <f>IF(F604="","",SQRT(F604-1828))</f>
        <v>10.535653752852738</v>
      </c>
      <c r="I604" s="1">
        <v>1</v>
      </c>
      <c r="J604" s="1">
        <v>59</v>
      </c>
      <c r="K604" s="1">
        <v>0</v>
      </c>
      <c r="L604" s="1" t="s">
        <v>357</v>
      </c>
      <c r="M604" s="1" t="s">
        <v>357</v>
      </c>
      <c r="N604" s="1">
        <f>IF(L604="Steam",1,IF(L604="Electric",2,IF(L604="Diesel",4,IF(L604="Diesel-Electric",3,""))))</f>
        <v>1</v>
      </c>
      <c r="O604" s="1" t="s">
        <v>23</v>
      </c>
      <c r="P604" s="1" t="s">
        <v>1134</v>
      </c>
      <c r="Q604" s="1" t="s">
        <v>1134</v>
      </c>
      <c r="R604" s="1">
        <v>111</v>
      </c>
      <c r="T604" s="1" t="str">
        <f>IF(L604="Wagon",(SQRT(SQRT(S604/27)))*10,IF(S604="","",SQRT(SQRT(S604/27))))</f>
        <v/>
      </c>
      <c r="U604" s="13" t="e">
        <f>IF(I604="","",(H604*SQRT(I604)*T604-(I604*2)+2)*0.985)</f>
        <v>#VALUE!</v>
      </c>
      <c r="V604" s="13" t="e">
        <f>IF(L604="Wagon",5*SQRT(H604),IF(L604="","",SQRT(Q604*J604*SQRT(S604))/(26)))</f>
        <v>#VALUE!</v>
      </c>
      <c r="W604" s="17" t="e">
        <f>8/P604</f>
        <v>#VALUE!</v>
      </c>
      <c r="X604" s="27">
        <f>R604/10/J604</f>
        <v>0.18813559322033899</v>
      </c>
    </row>
    <row r="605" spans="1:25" x14ac:dyDescent="0.25">
      <c r="A605" s="37">
        <v>6770</v>
      </c>
      <c r="B605" s="38" t="s">
        <v>848</v>
      </c>
      <c r="C605" s="38" t="s">
        <v>849</v>
      </c>
      <c r="D605" s="38" t="str">
        <f>IF(B605="","zzz",LEFT(B605,2))</f>
        <v>LN</v>
      </c>
      <c r="E605" s="38" t="s">
        <v>349</v>
      </c>
      <c r="F605" s="44">
        <v>1945</v>
      </c>
      <c r="G605" s="44">
        <v>1962</v>
      </c>
      <c r="H605" s="38">
        <f>IF(F605="","",SQRT(F605-1828))</f>
        <v>10.816653826391969</v>
      </c>
      <c r="I605" s="38">
        <v>1</v>
      </c>
      <c r="J605" s="38">
        <v>91</v>
      </c>
      <c r="K605" s="38">
        <v>0</v>
      </c>
      <c r="L605" s="38" t="s">
        <v>357</v>
      </c>
      <c r="M605" s="38" t="s">
        <v>357</v>
      </c>
      <c r="N605" s="38">
        <f>IF(L605="Steam",1,IF(L605="Electric",2,IF(L605="Diesel",4,IF(L605="Diesel-Electric",3,""))))</f>
        <v>1</v>
      </c>
      <c r="O605" s="38" t="s">
        <v>23</v>
      </c>
      <c r="P605" s="38" t="s">
        <v>1134</v>
      </c>
      <c r="Q605" s="38" t="s">
        <v>1134</v>
      </c>
      <c r="R605" s="38"/>
      <c r="S605" s="38"/>
      <c r="T605" s="38" t="str">
        <f>IF(L605="Wagon",(SQRT(SQRT(S605/27)))*10,IF(S605="","",SQRT(SQRT(S605/27))))</f>
        <v/>
      </c>
      <c r="U605" s="44"/>
      <c r="V605" s="44"/>
      <c r="W605" s="39" t="e">
        <f>8/P605</f>
        <v>#VALUE!</v>
      </c>
      <c r="X605" s="40">
        <f>R605/10/J605</f>
        <v>0</v>
      </c>
    </row>
    <row r="606" spans="1:25" x14ac:dyDescent="0.25">
      <c r="A606" s="19">
        <v>6800</v>
      </c>
      <c r="B606" s="1" t="s">
        <v>82</v>
      </c>
      <c r="C606" s="1" t="s">
        <v>788</v>
      </c>
      <c r="D606" s="1" t="str">
        <f>IF(B606="","zzz",LEFT(B606,2))</f>
        <v>BR</v>
      </c>
      <c r="E606" s="1">
        <v>68</v>
      </c>
      <c r="F606" s="13">
        <v>2013</v>
      </c>
      <c r="G606" s="13" t="s">
        <v>31</v>
      </c>
      <c r="H606" s="1">
        <f>IF(F606="","",SQRT(F606-1828))</f>
        <v>13.601470508735444</v>
      </c>
      <c r="I606" s="1">
        <v>1</v>
      </c>
      <c r="J606" s="1">
        <v>85</v>
      </c>
      <c r="K606" s="1">
        <v>0</v>
      </c>
      <c r="L606" s="1" t="s">
        <v>22</v>
      </c>
      <c r="M606" s="1" t="s">
        <v>22</v>
      </c>
      <c r="N606" s="1">
        <f>IF(L606="Steam",1,IF(L606="Electric",2,IF(L606="Diesel",4,IF(L606="Diesel-Electric",3,""))))</f>
        <v>4</v>
      </c>
      <c r="O606" s="1" t="s">
        <v>23</v>
      </c>
      <c r="P606" s="1">
        <v>100</v>
      </c>
      <c r="Q606" s="1">
        <v>100</v>
      </c>
      <c r="R606" s="1">
        <v>317</v>
      </c>
      <c r="S606" s="1">
        <v>3800</v>
      </c>
      <c r="T606" s="1">
        <f>IF(L606="Wagon",(SQRT(SQRT(S606/27)))*10,IF(S606="","",SQRT(SQRT(S606/27))))</f>
        <v>3.4443316158631982</v>
      </c>
      <c r="U606" s="13">
        <f>IF(I606="","",(H606*SQRT(I606)*T606-(I606*2)+2)*0.985)</f>
        <v>46.145255272036366</v>
      </c>
      <c r="V606" s="13">
        <f>IF(L606="Wagon",5*SQRT(H606),IF(L606="","",SQRT(Q606*J606*SQRT(S606))/(26)))</f>
        <v>27.840819459634606</v>
      </c>
      <c r="W606" s="17">
        <f>8/P606</f>
        <v>0.08</v>
      </c>
      <c r="X606" s="27">
        <f>R606/10/J606</f>
        <v>0.37294117647058822</v>
      </c>
    </row>
    <row r="607" spans="1:25" x14ac:dyDescent="0.25">
      <c r="A607" s="19">
        <v>6801</v>
      </c>
      <c r="B607" s="1" t="s">
        <v>1624</v>
      </c>
      <c r="C607" s="1" t="s">
        <v>1625</v>
      </c>
      <c r="D607" s="1" t="str">
        <f>IF(B607="","zzz",LEFT(B607,2))</f>
        <v>LN</v>
      </c>
      <c r="E607" s="1" t="s">
        <v>1240</v>
      </c>
      <c r="F607" s="13">
        <v>1943</v>
      </c>
      <c r="G607" s="13">
        <v>1984</v>
      </c>
      <c r="H607" s="1">
        <f>IF(F607="","",SQRT(F607-1828))</f>
        <v>10.723805294763608</v>
      </c>
      <c r="I607" s="1">
        <v>1</v>
      </c>
      <c r="J607" s="1">
        <v>49</v>
      </c>
      <c r="K607" s="1">
        <v>0</v>
      </c>
      <c r="L607" s="1" t="s">
        <v>357</v>
      </c>
      <c r="M607" s="1" t="s">
        <v>357</v>
      </c>
      <c r="N607" s="1">
        <f>IF(L607="Steam",1,IF(L607="Electric",2,IF(L607="Diesel",4,IF(L607="Diesel-Electric",3,""))))</f>
        <v>1</v>
      </c>
      <c r="O607" s="1" t="s">
        <v>23</v>
      </c>
      <c r="R607" s="1">
        <v>106</v>
      </c>
      <c r="T607" s="1" t="str">
        <f>IF(L607="Wagon",(SQRT(SQRT(S607/27)))*10,IF(S607="","",SQRT(SQRT(S607/27))))</f>
        <v/>
      </c>
      <c r="U607" s="13" t="e">
        <f>IF(I607="","",(H607*SQRT(I607)*T607-(I607*2)+2)*0.985)</f>
        <v>#VALUE!</v>
      </c>
      <c r="V607" s="13">
        <f>IF(L607="Wagon",5*SQRT(H607),IF(L607="","",SQRT(Q607*J607*SQRT(S607))/(26)))</f>
        <v>0</v>
      </c>
      <c r="W607" s="17" t="e">
        <f>8/P607</f>
        <v>#DIV/0!</v>
      </c>
      <c r="X607" s="27">
        <f>R607/10/J607</f>
        <v>0.21632653061224488</v>
      </c>
    </row>
    <row r="608" spans="1:25" x14ac:dyDescent="0.25">
      <c r="A608" s="19">
        <v>6880</v>
      </c>
      <c r="B608" s="1" t="s">
        <v>1538</v>
      </c>
      <c r="C608" s="1" t="s">
        <v>1539</v>
      </c>
      <c r="D608" s="1" t="str">
        <f>IF(B608="","zzz",LEFT(B608,2))</f>
        <v>LN</v>
      </c>
      <c r="E608" s="1" t="s">
        <v>349</v>
      </c>
      <c r="F608" s="13">
        <v>1913</v>
      </c>
      <c r="G608" s="13">
        <v>1965</v>
      </c>
      <c r="H608" s="1">
        <f>IF(F608="","",SQRT(F608-1828))</f>
        <v>9.2195444572928871</v>
      </c>
      <c r="I608" s="1">
        <v>1</v>
      </c>
      <c r="J608" s="1">
        <v>58</v>
      </c>
      <c r="K608" s="1">
        <v>0</v>
      </c>
      <c r="L608" s="1" t="s">
        <v>357</v>
      </c>
      <c r="M608" s="1" t="s">
        <v>357</v>
      </c>
      <c r="N608" s="1">
        <f>IF(L608="Steam",1,IF(L608="Electric",2,IF(L608="Diesel",4,IF(L608="Diesel-Electric",3,""))))</f>
        <v>1</v>
      </c>
      <c r="O608" s="1" t="s">
        <v>23</v>
      </c>
      <c r="P608" s="1" t="s">
        <v>1134</v>
      </c>
      <c r="Q608" s="1" t="s">
        <v>1134</v>
      </c>
      <c r="R608" s="1">
        <v>105</v>
      </c>
      <c r="T608" s="1" t="str">
        <f>IF(L608="Wagon",(SQRT(SQRT(S608/27)))*10,IF(S608="","",SQRT(SQRT(S608/27))))</f>
        <v/>
      </c>
      <c r="U608" s="13" t="e">
        <f>IF(I608="","",(H608*SQRT(I608)*T608-(I608*2)+2)*0.985)</f>
        <v>#VALUE!</v>
      </c>
      <c r="V608" s="13" t="e">
        <f>IF(L608="Wagon",5*SQRT(H608),IF(L608="","",SQRT(Q608*J608*SQRT(S608))/(26)))</f>
        <v>#VALUE!</v>
      </c>
      <c r="W608" s="17" t="e">
        <f>8/P608</f>
        <v>#VALUE!</v>
      </c>
      <c r="X608" s="27">
        <f>R608/10/J608</f>
        <v>0.18103448275862069</v>
      </c>
    </row>
    <row r="609" spans="1:24" x14ac:dyDescent="0.25">
      <c r="A609" s="19">
        <v>6960</v>
      </c>
      <c r="B609" s="1" t="s">
        <v>1523</v>
      </c>
      <c r="C609" s="1" t="s">
        <v>1525</v>
      </c>
      <c r="D609" s="1" t="str">
        <f>IF(B609="","zzz",LEFT(B609,2))</f>
        <v>GE</v>
      </c>
      <c r="E609" s="1" t="s">
        <v>349</v>
      </c>
      <c r="F609" s="13">
        <v>1915</v>
      </c>
      <c r="G609" s="13">
        <v>1962</v>
      </c>
      <c r="H609" s="1">
        <f>IF(F609="","",SQRT(F609-1828))</f>
        <v>9.3273790530888157</v>
      </c>
      <c r="I609" s="1">
        <v>1</v>
      </c>
      <c r="J609" s="1">
        <v>66</v>
      </c>
      <c r="K609" s="1">
        <v>0</v>
      </c>
      <c r="L609" s="1" t="s">
        <v>357</v>
      </c>
      <c r="M609" s="1" t="s">
        <v>357</v>
      </c>
      <c r="N609" s="1">
        <f>IF(L609="Steam",1,IF(L609="Electric",2,IF(L609="Diesel",4,IF(L609="Diesel-Electric",3,""))))</f>
        <v>1</v>
      </c>
      <c r="O609" s="1" t="s">
        <v>23</v>
      </c>
      <c r="P609" s="1" t="s">
        <v>1134</v>
      </c>
      <c r="Q609" s="1" t="s">
        <v>1134</v>
      </c>
      <c r="R609" s="1">
        <v>91</v>
      </c>
      <c r="T609" s="1" t="str">
        <f>IF(L609="Wagon",(SQRT(SQRT(S609/27)))*10,IF(S609="","",SQRT(SQRT(S609/27))))</f>
        <v/>
      </c>
      <c r="U609" s="13" t="e">
        <f>IF(I609="","",(H609*SQRT(I609)*T609-(I609*2)+2)*0.985)</f>
        <v>#VALUE!</v>
      </c>
      <c r="V609" s="13" t="e">
        <f>IF(L609="Wagon",5*SQRT(H609),IF(L609="","",SQRT(Q609*J609*SQRT(S609))/(26)))</f>
        <v>#VALUE!</v>
      </c>
      <c r="W609" s="17" t="e">
        <f>8/P609</f>
        <v>#VALUE!</v>
      </c>
      <c r="X609" s="27">
        <f>R609/10/J609</f>
        <v>0.13787878787878788</v>
      </c>
    </row>
    <row r="610" spans="1:24" x14ac:dyDescent="0.25">
      <c r="A610" s="19">
        <v>6961</v>
      </c>
      <c r="B610" s="1" t="s">
        <v>1524</v>
      </c>
      <c r="C610" s="1" t="s">
        <v>1526</v>
      </c>
      <c r="D610" s="1" t="str">
        <f>IF(B610="","zzz",LEFT(B610,2))</f>
        <v>LN</v>
      </c>
      <c r="E610" s="1" t="s">
        <v>349</v>
      </c>
      <c r="F610" s="13">
        <v>1927</v>
      </c>
      <c r="G610" s="13">
        <v>1962</v>
      </c>
      <c r="H610" s="1">
        <f>IF(F610="","",SQRT(F610-1828))</f>
        <v>9.9498743710661994</v>
      </c>
      <c r="I610" s="1">
        <v>1</v>
      </c>
      <c r="J610" s="1">
        <v>66</v>
      </c>
      <c r="K610" s="1">
        <v>0</v>
      </c>
      <c r="L610" s="1" t="s">
        <v>357</v>
      </c>
      <c r="M610" s="1" t="s">
        <v>357</v>
      </c>
      <c r="N610" s="1">
        <f>IF(L610="Steam",1,IF(L610="Electric",2,IF(L610="Diesel",4,IF(L610="Diesel-Electric",3,""))))</f>
        <v>1</v>
      </c>
      <c r="O610" s="1" t="s">
        <v>23</v>
      </c>
      <c r="P610" s="1" t="s">
        <v>1134</v>
      </c>
      <c r="Q610" s="1" t="s">
        <v>1134</v>
      </c>
      <c r="R610" s="1">
        <v>91</v>
      </c>
      <c r="T610" s="1" t="str">
        <f>IF(L610="Wagon",(SQRT(SQRT(S610/27)))*10,IF(S610="","",SQRT(SQRT(S610/27))))</f>
        <v/>
      </c>
      <c r="U610" s="13" t="e">
        <f>IF(I610="","",(H610*SQRT(I610)*T610-(I610*2)+2)*0.985)</f>
        <v>#VALUE!</v>
      </c>
      <c r="V610" s="13" t="e">
        <f>IF(L610="Wagon",5*SQRT(H610),IF(L610="","",SQRT(Q610*J610*SQRT(S610))/(26)))</f>
        <v>#VALUE!</v>
      </c>
      <c r="W610" s="17" t="e">
        <f>8/P610</f>
        <v>#VALUE!</v>
      </c>
      <c r="X610" s="27">
        <f>R610/10/J610</f>
        <v>0.13787878787878788</v>
      </c>
    </row>
    <row r="611" spans="1:24" x14ac:dyDescent="0.25">
      <c r="A611" s="19">
        <v>6970</v>
      </c>
      <c r="B611" s="1" t="s">
        <v>1432</v>
      </c>
      <c r="C611" s="1" t="s">
        <v>1433</v>
      </c>
      <c r="D611" s="1" t="str">
        <f>IF(B611="","zzz",LEFT(B611,2))</f>
        <v>GE</v>
      </c>
      <c r="E611" s="1" t="s">
        <v>349</v>
      </c>
      <c r="F611" s="13">
        <v>1915</v>
      </c>
      <c r="G611" s="13">
        <v>1962</v>
      </c>
      <c r="H611" s="1">
        <f>IF(F611="","",SQRT(F611-1828))</f>
        <v>9.3273790530888157</v>
      </c>
      <c r="I611" s="1">
        <v>1</v>
      </c>
      <c r="J611" s="1">
        <v>66</v>
      </c>
      <c r="K611" s="1">
        <v>0</v>
      </c>
      <c r="L611" s="1" t="s">
        <v>357</v>
      </c>
      <c r="M611" s="1" t="s">
        <v>357</v>
      </c>
      <c r="N611" s="1">
        <f>IF(L611="Steam",1,IF(L611="Electric",2,IF(L611="Diesel",4,IF(L611="Diesel-Electric",3,""))))</f>
        <v>1</v>
      </c>
      <c r="O611" s="1" t="s">
        <v>23</v>
      </c>
      <c r="P611" s="1" t="s">
        <v>1134</v>
      </c>
      <c r="Q611" s="1" t="s">
        <v>1134</v>
      </c>
      <c r="R611" s="1">
        <v>91</v>
      </c>
      <c r="T611" s="1" t="str">
        <f>IF(L611="Wagon",(SQRT(SQRT(S611/27)))*10,IF(S611="","",SQRT(SQRT(S611/27))))</f>
        <v/>
      </c>
      <c r="U611" s="13" t="e">
        <f>IF(I611="","",(H611*SQRT(I611)*T611-(I611*2)+2)*0.985)</f>
        <v>#VALUE!</v>
      </c>
      <c r="V611" s="13" t="e">
        <f>IF(L611="Wagon",5*SQRT(H611),IF(L611="","",SQRT(Q611*J611*SQRT(S611))/(26)))</f>
        <v>#VALUE!</v>
      </c>
      <c r="W611" s="17" t="e">
        <f>8/P611</f>
        <v>#VALUE!</v>
      </c>
      <c r="X611" s="27">
        <f>R611/10/J611</f>
        <v>0.13787878787878788</v>
      </c>
    </row>
    <row r="612" spans="1:24" x14ac:dyDescent="0.25">
      <c r="A612" s="19">
        <v>6980</v>
      </c>
      <c r="B612" s="1" t="s">
        <v>1425</v>
      </c>
      <c r="C612" s="1" t="s">
        <v>1424</v>
      </c>
      <c r="D612" s="1" t="str">
        <f>IF(B612="","zzz",LEFT(B612,2))</f>
        <v>GC</v>
      </c>
      <c r="E612" s="1" t="s">
        <v>349</v>
      </c>
      <c r="F612" s="13">
        <v>1911</v>
      </c>
      <c r="G612" s="13">
        <v>1961</v>
      </c>
      <c r="H612" s="1">
        <f>IF(F612="","",SQRT(F612-1828))</f>
        <v>9.1104335791442992</v>
      </c>
      <c r="I612" s="1">
        <v>1</v>
      </c>
      <c r="J612" s="1">
        <v>96</v>
      </c>
      <c r="K612" s="1">
        <v>0</v>
      </c>
      <c r="L612" s="1" t="s">
        <v>357</v>
      </c>
      <c r="M612" s="1" t="s">
        <v>357</v>
      </c>
      <c r="N612" s="1">
        <f>IF(L612="Steam",1,IF(L612="Electric",2,IF(L612="Diesel",4,IF(L612="Diesel-Electric",3,""))))</f>
        <v>1</v>
      </c>
      <c r="O612" s="1" t="s">
        <v>23</v>
      </c>
      <c r="P612" s="1" t="s">
        <v>1134</v>
      </c>
      <c r="Q612" s="1" t="s">
        <v>1134</v>
      </c>
      <c r="R612" s="1">
        <v>106</v>
      </c>
      <c r="T612" s="1" t="str">
        <f>IF(L612="Wagon",(SQRT(SQRT(S612/27)))*10,IF(S612="","",SQRT(SQRT(S612/27))))</f>
        <v/>
      </c>
      <c r="U612" s="13" t="e">
        <f>IF(I612="","",(H612*SQRT(I612)*T612-(I612*2)+2)*0.985)</f>
        <v>#VALUE!</v>
      </c>
      <c r="V612" s="13" t="e">
        <f>IF(L612="Wagon",5*SQRT(H612),IF(L612="","",SQRT(Q612*J612*SQRT(S612))/(26)))</f>
        <v>#VALUE!</v>
      </c>
      <c r="W612" s="17" t="e">
        <f>8/P612</f>
        <v>#VALUE!</v>
      </c>
      <c r="X612" s="27">
        <f>R612/10/J612</f>
        <v>0.11041666666666666</v>
      </c>
    </row>
    <row r="613" spans="1:24" x14ac:dyDescent="0.25">
      <c r="A613" s="19">
        <v>6981</v>
      </c>
      <c r="B613" s="1" t="s">
        <v>1436</v>
      </c>
      <c r="C613" s="1" t="s">
        <v>1437</v>
      </c>
      <c r="D613" s="1" t="str">
        <f>IF(B613="","zzz",LEFT(B613,2))</f>
        <v>NB</v>
      </c>
      <c r="E613" s="1" t="s">
        <v>349</v>
      </c>
      <c r="F613" s="13">
        <v>1906</v>
      </c>
      <c r="G613" s="13">
        <v>1937</v>
      </c>
      <c r="H613" s="1">
        <f>IF(F613="","",SQRT(F613-1828))</f>
        <v>8.8317608663278477</v>
      </c>
      <c r="I613" s="1">
        <v>2</v>
      </c>
      <c r="K613" s="1">
        <v>0</v>
      </c>
      <c r="L613" s="1" t="s">
        <v>357</v>
      </c>
      <c r="M613" s="1" t="s">
        <v>357</v>
      </c>
      <c r="N613" s="1">
        <f>IF(L613="Steam",1,IF(L613="Electric",2,IF(L613="Diesel",4,IF(L613="Diesel-Electric",3,""))))</f>
        <v>1</v>
      </c>
      <c r="O613" s="1" t="s">
        <v>23</v>
      </c>
      <c r="P613" s="1" t="s">
        <v>1134</v>
      </c>
      <c r="Q613" s="1" t="s">
        <v>1134</v>
      </c>
      <c r="R613" s="1">
        <v>99</v>
      </c>
      <c r="T613" s="1" t="str">
        <f>IF(L613="Wagon",(SQRT(SQRT(S613/27)))*10,IF(S613="","",SQRT(SQRT(S613/27))))</f>
        <v/>
      </c>
      <c r="U613" s="13" t="e">
        <f>IF(I613="","",(H613*SQRT(I613)*T613-(I613*2)+2)*0.985)</f>
        <v>#VALUE!</v>
      </c>
      <c r="V613" s="13" t="e">
        <f>IF(L613="Wagon",5*SQRT(H613),IF(L613="","",SQRT(Q613*J613*SQRT(S613))/(26)))</f>
        <v>#VALUE!</v>
      </c>
      <c r="W613" s="17" t="e">
        <f>8/P613</f>
        <v>#VALUE!</v>
      </c>
      <c r="X613" s="27" t="e">
        <f>R613/10/J613</f>
        <v>#DIV/0!</v>
      </c>
    </row>
    <row r="614" spans="1:24" x14ac:dyDescent="0.25">
      <c r="A614" s="19">
        <v>6982</v>
      </c>
      <c r="B614" s="1" t="s">
        <v>1434</v>
      </c>
      <c r="C614" s="1" t="s">
        <v>1435</v>
      </c>
      <c r="D614" s="1" t="str">
        <f>IF(B614="","zzz",LEFT(B614,2))</f>
        <v>NB</v>
      </c>
      <c r="E614" s="1" t="s">
        <v>349</v>
      </c>
      <c r="F614" s="13">
        <v>1915</v>
      </c>
      <c r="G614" s="13">
        <v>1937</v>
      </c>
      <c r="H614" s="1">
        <f>IF(F614="","",SQRT(F614-1828))</f>
        <v>9.3273790530888157</v>
      </c>
      <c r="I614" s="1">
        <v>2</v>
      </c>
      <c r="K614" s="1">
        <v>0</v>
      </c>
      <c r="L614" s="1" t="s">
        <v>357</v>
      </c>
      <c r="M614" s="1" t="s">
        <v>357</v>
      </c>
      <c r="N614" s="1">
        <f>IF(L614="Steam",1,IF(L614="Electric",2,IF(L614="Diesel",4,IF(L614="Diesel-Electric",3,""))))</f>
        <v>1</v>
      </c>
      <c r="O614" s="1" t="s">
        <v>23</v>
      </c>
      <c r="P614" s="1" t="s">
        <v>1134</v>
      </c>
      <c r="Q614" s="1" t="s">
        <v>1134</v>
      </c>
      <c r="R614" s="1">
        <v>104</v>
      </c>
      <c r="T614" s="1" t="str">
        <f>IF(L614="Wagon",(SQRT(SQRT(S614/27)))*10,IF(S614="","",SQRT(SQRT(S614/27))))</f>
        <v/>
      </c>
      <c r="U614" s="13" t="e">
        <f>IF(I614="","",(H614*SQRT(I614)*T614-(I614*2)+2)*0.985)</f>
        <v>#VALUE!</v>
      </c>
      <c r="V614" s="13" t="e">
        <f>IF(L614="Wagon",5*SQRT(H614),IF(L614="","",SQRT(Q614*J614*SQRT(S614))/(26)))</f>
        <v>#VALUE!</v>
      </c>
      <c r="W614" s="17" t="e">
        <f>8/P614</f>
        <v>#VALUE!</v>
      </c>
      <c r="X614" s="27" t="e">
        <f>R614/10/J614</f>
        <v>#DIV/0!</v>
      </c>
    </row>
    <row r="615" spans="1:24" x14ac:dyDescent="0.25">
      <c r="A615" s="19">
        <v>6999</v>
      </c>
      <c r="B615" s="1" t="s">
        <v>1536</v>
      </c>
      <c r="C615" s="1" t="s">
        <v>1537</v>
      </c>
      <c r="D615" s="1" t="str">
        <f>IF(B615="","zzz",LEFT(B615,2))</f>
        <v>LN</v>
      </c>
      <c r="E615" s="1" t="s">
        <v>349</v>
      </c>
      <c r="F615" s="13">
        <v>1925</v>
      </c>
      <c r="G615" s="13">
        <v>1955</v>
      </c>
      <c r="H615" s="1">
        <f>IF(F615="","",SQRT(F615-1828))</f>
        <v>9.8488578017961039</v>
      </c>
      <c r="I615" s="1">
        <v>3</v>
      </c>
      <c r="J615" s="1">
        <v>181</v>
      </c>
      <c r="K615" s="1">
        <v>0</v>
      </c>
      <c r="L615" s="1" t="s">
        <v>357</v>
      </c>
      <c r="M615" s="1" t="s">
        <v>357</v>
      </c>
      <c r="N615" s="1">
        <f>IF(L615="Steam",1,IF(L615="Electric",2,IF(L615="Diesel",4,IF(L615="Diesel-Electric",3,""))))</f>
        <v>1</v>
      </c>
      <c r="O615" s="1" t="s">
        <v>23</v>
      </c>
      <c r="P615" s="1" t="s">
        <v>1134</v>
      </c>
      <c r="Q615" s="1" t="s">
        <v>1134</v>
      </c>
      <c r="R615" s="1">
        <v>325</v>
      </c>
      <c r="T615" s="1" t="str">
        <f>IF(L615="Wagon",(SQRT(SQRT(S615/27)))*10,IF(S615="","",SQRT(SQRT(S615/27))))</f>
        <v/>
      </c>
      <c r="U615" s="13" t="e">
        <f>IF(I615="","",(H615*SQRT(I615)*T615-(I615*2)+2)*0.985)</f>
        <v>#VALUE!</v>
      </c>
      <c r="V615" s="13" t="e">
        <f>IF(L615="Wagon",5*SQRT(H615),IF(L615="","",SQRT(Q615*J615*SQRT(S615))/(26)))</f>
        <v>#VALUE!</v>
      </c>
      <c r="W615" s="17" t="e">
        <f>8/P615</f>
        <v>#VALUE!</v>
      </c>
      <c r="X615" s="27">
        <f>R615/10/J615</f>
        <v>0.17955801104972377</v>
      </c>
    </row>
    <row r="616" spans="1:24" x14ac:dyDescent="0.25">
      <c r="A616" s="19">
        <v>7000</v>
      </c>
      <c r="B616" s="1" t="s">
        <v>83</v>
      </c>
      <c r="C616" s="1" t="s">
        <v>789</v>
      </c>
      <c r="D616" s="1" t="str">
        <f>IF(B616="","zzz",LEFT(B616,2))</f>
        <v>BR</v>
      </c>
      <c r="E616" s="1">
        <v>70</v>
      </c>
      <c r="F616" s="13">
        <v>2008</v>
      </c>
      <c r="G616" s="13" t="s">
        <v>31</v>
      </c>
      <c r="H616" s="1">
        <f>IF(F616="","",SQRT(F616-1828))</f>
        <v>13.416407864998739</v>
      </c>
      <c r="I616" s="1">
        <v>1</v>
      </c>
      <c r="J616" s="1">
        <v>129</v>
      </c>
      <c r="K616" s="1">
        <v>0</v>
      </c>
      <c r="L616" s="6" t="s">
        <v>22</v>
      </c>
      <c r="M616" s="6" t="s">
        <v>22</v>
      </c>
      <c r="N616" s="1">
        <f>IF(L616="Steam",1,IF(L616="Electric",2,IF(L616="Diesel",4,IF(L616="Diesel-Electric",3,""))))</f>
        <v>4</v>
      </c>
      <c r="O616" s="1" t="s">
        <v>23</v>
      </c>
      <c r="P616" s="1">
        <v>75</v>
      </c>
      <c r="Q616" s="1">
        <v>75</v>
      </c>
      <c r="R616" s="1">
        <v>534</v>
      </c>
      <c r="S616" s="1">
        <v>3690</v>
      </c>
      <c r="T616" s="1">
        <f>IF(L616="Wagon",(SQRT(SQRT(S616/27)))*10,IF(S616="","",SQRT(SQRT(S616/27))))</f>
        <v>3.4191302906587402</v>
      </c>
      <c r="U616" s="13">
        <f>IF(I616="","",(H616*SQRT(I616)*T616-(I616*2)+2)*0.985)</f>
        <v>45.184359825203607</v>
      </c>
      <c r="V616" s="13">
        <f>IF(L616="Wagon",5*SQRT(H616),IF(L616="","",SQRT(Q616*J616*SQRT(S616))/(26)))</f>
        <v>29.485515866220418</v>
      </c>
      <c r="W616" s="17">
        <f>8/P616</f>
        <v>0.10666666666666667</v>
      </c>
      <c r="X616" s="27">
        <f>R616/10/J616</f>
        <v>0.413953488372093</v>
      </c>
    </row>
    <row r="617" spans="1:24" x14ac:dyDescent="0.25">
      <c r="A617" s="19">
        <v>7001</v>
      </c>
      <c r="B617" s="1" t="s">
        <v>313</v>
      </c>
      <c r="C617" s="1" t="s">
        <v>1147</v>
      </c>
      <c r="D617" s="1" t="str">
        <f>IF(B617="","zzz",LEFT(B617,2))</f>
        <v>BR</v>
      </c>
      <c r="E617" s="1">
        <v>700</v>
      </c>
      <c r="F617" s="13">
        <v>2015</v>
      </c>
      <c r="G617" s="13" t="s">
        <v>31</v>
      </c>
      <c r="H617" s="1">
        <f>IF(F617="","",SQRT(F617-1828))</f>
        <v>13.674794331177344</v>
      </c>
      <c r="I617" s="1">
        <v>12</v>
      </c>
      <c r="J617" s="1">
        <v>451</v>
      </c>
      <c r="K617" s="1">
        <v>666</v>
      </c>
      <c r="L617" s="1" t="s">
        <v>85</v>
      </c>
      <c r="M617" s="4" t="s">
        <v>112</v>
      </c>
      <c r="N617" s="1">
        <f>IF(L617="Steam",1,IF(L617="Electric",2,IF(L617="Diesel",4,IF(L617="Diesel-Electric",3,""))))</f>
        <v>2</v>
      </c>
      <c r="P617" s="1">
        <v>100</v>
      </c>
      <c r="Q617" s="1">
        <v>100</v>
      </c>
      <c r="R617" s="1">
        <v>672</v>
      </c>
      <c r="S617" s="1">
        <v>6705</v>
      </c>
      <c r="T617" s="1">
        <f>IF(L617="Wagon",(SQRT(SQRT(S617/27)))*10,IF(S617="","",SQRT(SQRT(S617/27))))</f>
        <v>3.9697097548935596</v>
      </c>
      <c r="U617" s="13">
        <f>IF(I617="","",(H617*SQRT(I617)*T617-(I617*2)+2)*0.985)</f>
        <v>163.55790354250718</v>
      </c>
      <c r="V617" s="13">
        <f>IF(L617="Wagon",5*SQRT(H617),IF(L617="","",SQRT(Q617*J617*SQRT(S617))/(26)))</f>
        <v>73.9119428870669</v>
      </c>
      <c r="W617" s="17">
        <f>8/P617</f>
        <v>0.08</v>
      </c>
      <c r="X617" s="27">
        <f>R617/10/J617</f>
        <v>0.14900221729490024</v>
      </c>
    </row>
    <row r="618" spans="1:24" x14ac:dyDescent="0.25">
      <c r="A618" s="37">
        <v>7002</v>
      </c>
      <c r="B618" s="38" t="s">
        <v>1120</v>
      </c>
      <c r="C618" s="38" t="s">
        <v>582</v>
      </c>
      <c r="D618" s="38" t="str">
        <f>IF(B618="","zzz",LEFT(B618,2))</f>
        <v>BR</v>
      </c>
      <c r="E618" s="38" t="s">
        <v>349</v>
      </c>
      <c r="F618" s="44">
        <v>1951</v>
      </c>
      <c r="G618" s="44">
        <v>1968</v>
      </c>
      <c r="H618" s="38">
        <f>IF(F618="","",SQRT(F618-1828))</f>
        <v>11.090536506409418</v>
      </c>
      <c r="I618" s="38">
        <v>2</v>
      </c>
      <c r="J618" s="38">
        <v>151</v>
      </c>
      <c r="K618" s="38">
        <v>0</v>
      </c>
      <c r="L618" s="38" t="s">
        <v>357</v>
      </c>
      <c r="M618" s="38" t="s">
        <v>357</v>
      </c>
      <c r="N618" s="38">
        <f>IF(L618="Steam",1,IF(L618="Electric",2,IF(L618="Diesel",4,IF(L618="Diesel-Electric",3,""))))</f>
        <v>1</v>
      </c>
      <c r="O618" s="38" t="s">
        <v>23</v>
      </c>
      <c r="P618" s="38">
        <v>100</v>
      </c>
      <c r="Q618" s="38">
        <v>100</v>
      </c>
      <c r="R618" s="38">
        <v>143</v>
      </c>
      <c r="S618" s="38"/>
      <c r="T618" s="38" t="str">
        <f>IF(L618="Wagon",(SQRT(SQRT(S618/27)))*10,IF(S618="","",SQRT(SQRT(S618/27))))</f>
        <v/>
      </c>
      <c r="U618" s="44" t="e">
        <f>IF(I618="","",(H618*SQRT(I618)*T618-(I618*2)+2)*0.985)</f>
        <v>#VALUE!</v>
      </c>
      <c r="V618" s="44">
        <f>IF(L618="Wagon",5*SQRT(H618),IF(L618="","",SQRT(Q618*J618*SQRT(S618))/(26)))</f>
        <v>0</v>
      </c>
      <c r="W618" s="39">
        <f>8/P618</f>
        <v>0.08</v>
      </c>
      <c r="X618" s="40">
        <f>R618/10/J618</f>
        <v>9.4701986754966896E-2</v>
      </c>
    </row>
    <row r="619" spans="1:24" x14ac:dyDescent="0.25">
      <c r="A619" s="19">
        <v>7010</v>
      </c>
      <c r="B619" s="1" t="s">
        <v>1150</v>
      </c>
      <c r="C619" s="1" t="s">
        <v>1148</v>
      </c>
      <c r="D619" s="1" t="str">
        <f>IF(B619="","zzz",LEFT(B619,2))</f>
        <v>BR</v>
      </c>
      <c r="E619" s="1">
        <v>701</v>
      </c>
      <c r="F619" s="13">
        <v>2019</v>
      </c>
      <c r="G619" s="13" t="s">
        <v>31</v>
      </c>
      <c r="H619" s="1">
        <f>IF(F619="","",SQRT(F619-1828))</f>
        <v>13.820274961085254</v>
      </c>
      <c r="I619" s="1">
        <v>10</v>
      </c>
      <c r="K619" s="1">
        <v>556</v>
      </c>
      <c r="L619" s="1" t="s">
        <v>85</v>
      </c>
      <c r="M619" s="1" t="s">
        <v>86</v>
      </c>
      <c r="N619" s="1">
        <f>IF(L619="Steam",1,IF(L619="Electric",2,IF(L619="Diesel",4,IF(L619="Diesel-Electric",3,""))))</f>
        <v>2</v>
      </c>
      <c r="P619" s="1">
        <v>100</v>
      </c>
      <c r="Q619" s="1">
        <v>100</v>
      </c>
      <c r="S619" s="1">
        <v>5364</v>
      </c>
      <c r="T619" s="1">
        <f>IF(L619="Wagon",(SQRT(SQRT(S619/27)))*10,IF(S619="","",SQRT(SQRT(S619/27))))</f>
        <v>3.7543196908686376</v>
      </c>
      <c r="U619" s="13">
        <f>IF(I619="","",(H619*SQRT(I619)*T619-(I619*2)+2)*0.985)</f>
        <v>143.8859298946746</v>
      </c>
      <c r="V619" s="13">
        <f>IF(L619="Wagon",5*SQRT(H619),IF(L619="","",SQRT(Q619*J619*SQRT(S619))/(26)))</f>
        <v>0</v>
      </c>
      <c r="W619" s="17">
        <f>8/P619</f>
        <v>0.08</v>
      </c>
      <c r="X619" s="27" t="e">
        <f>R619/10/J619</f>
        <v>#DIV/0!</v>
      </c>
    </row>
    <row r="620" spans="1:24" x14ac:dyDescent="0.25">
      <c r="A620" s="19">
        <v>7015</v>
      </c>
      <c r="B620" s="1" t="s">
        <v>1149</v>
      </c>
      <c r="C620" s="1" t="s">
        <v>1151</v>
      </c>
      <c r="D620" s="1" t="str">
        <f>IF(B620="","zzz",LEFT(B620,2))</f>
        <v>BR</v>
      </c>
      <c r="E620" s="1">
        <v>701</v>
      </c>
      <c r="F620" s="13">
        <v>2019</v>
      </c>
      <c r="G620" s="13" t="s">
        <v>31</v>
      </c>
      <c r="H620" s="1">
        <f>IF(F620="","",SQRT(F620-1828))</f>
        <v>13.820274961085254</v>
      </c>
      <c r="I620" s="1">
        <v>5</v>
      </c>
      <c r="K620" s="1">
        <v>274</v>
      </c>
      <c r="L620" s="1" t="s">
        <v>85</v>
      </c>
      <c r="M620" s="1" t="s">
        <v>86</v>
      </c>
      <c r="N620" s="1">
        <f>IF(L620="Steam",1,IF(L620="Electric",2,IF(L620="Diesel",4,IF(L620="Diesel-Electric",3,""))))</f>
        <v>2</v>
      </c>
      <c r="P620" s="1">
        <v>100</v>
      </c>
      <c r="Q620" s="1">
        <v>100</v>
      </c>
      <c r="S620" s="1">
        <v>2662</v>
      </c>
      <c r="T620" s="1">
        <f>IF(L620="Wagon",(SQRT(SQRT(S620/27)))*10,IF(S620="","",SQRT(SQRT(S620/27))))</f>
        <v>3.1510919174681087</v>
      </c>
      <c r="U620" s="13">
        <f>IF(I620="","",(H620*SQRT(I620)*T620-(I620*2)+2)*0.985)</f>
        <v>88.037751177045152</v>
      </c>
      <c r="V620" s="13">
        <f>IF(L620="Wagon",5*SQRT(H620),IF(L620="","",SQRT(Q620*J620*SQRT(S620))/(26)))</f>
        <v>0</v>
      </c>
      <c r="W620" s="17">
        <f>8/P620</f>
        <v>0.08</v>
      </c>
      <c r="X620" s="27" t="e">
        <f>R620/10/J620</f>
        <v>#DIV/0!</v>
      </c>
    </row>
    <row r="621" spans="1:24" x14ac:dyDescent="0.25">
      <c r="A621" s="19">
        <v>7070</v>
      </c>
      <c r="B621" s="1" t="s">
        <v>314</v>
      </c>
      <c r="C621" s="1" t="s">
        <v>1152</v>
      </c>
      <c r="D621" s="1" t="str">
        <f>IF(B621="","zzz",LEFT(B621,2))</f>
        <v>BR</v>
      </c>
      <c r="E621" s="1">
        <v>707</v>
      </c>
      <c r="F621" s="13">
        <v>2015</v>
      </c>
      <c r="G621" s="13" t="s">
        <v>31</v>
      </c>
      <c r="H621" s="1">
        <f>IF(F621="","",SQRT(F621-1828))</f>
        <v>13.674794331177344</v>
      </c>
      <c r="I621" s="1">
        <v>5</v>
      </c>
      <c r="J621" s="1">
        <v>165</v>
      </c>
      <c r="K621" s="1">
        <v>275</v>
      </c>
      <c r="L621" s="1" t="s">
        <v>85</v>
      </c>
      <c r="M621" s="1" t="s">
        <v>86</v>
      </c>
      <c r="N621" s="1">
        <f>IF(L621="Steam",1,IF(L621="Electric",2,IF(L621="Diesel",4,IF(L621="Diesel-Electric",3,""))))</f>
        <v>2</v>
      </c>
      <c r="P621" s="1">
        <v>100</v>
      </c>
      <c r="Q621" s="1">
        <v>100</v>
      </c>
      <c r="S621" s="1">
        <v>1660</v>
      </c>
      <c r="T621" s="1">
        <f>IF(L621="Wagon",(SQRT(SQRT(S621/27)))*10,IF(S621="","",SQRT(SQRT(S621/27))))</f>
        <v>2.800180848475275</v>
      </c>
      <c r="U621" s="13">
        <f>IF(I621="","",(H621*SQRT(I621)*T621-(I621*2)+2)*0.985)</f>
        <v>76.458935834318993</v>
      </c>
      <c r="V621" s="13">
        <f>IF(L621="Wagon",5*SQRT(H621),IF(L621="","",SQRT(Q621*J621*SQRT(S621))/(26)))</f>
        <v>31.535204099749478</v>
      </c>
      <c r="W621" s="17">
        <f>8/P621</f>
        <v>0.08</v>
      </c>
      <c r="X621" s="27">
        <f>R621/10/J621</f>
        <v>0</v>
      </c>
    </row>
    <row r="622" spans="1:24" x14ac:dyDescent="0.25">
      <c r="A622" s="19">
        <v>7100</v>
      </c>
      <c r="B622" s="1" t="s">
        <v>84</v>
      </c>
      <c r="C622" s="1" t="s">
        <v>790</v>
      </c>
      <c r="D622" s="1" t="str">
        <f>IF(B622="","zzz",LEFT(B622,2))</f>
        <v>BR</v>
      </c>
      <c r="E622" s="1">
        <v>71</v>
      </c>
      <c r="F622" s="13">
        <v>1958</v>
      </c>
      <c r="G622" s="13">
        <v>1977</v>
      </c>
      <c r="H622" s="1">
        <f>IF(F622="","",SQRT(F622-1828))</f>
        <v>11.401754250991379</v>
      </c>
      <c r="I622" s="1">
        <v>1</v>
      </c>
      <c r="J622" s="1">
        <v>78</v>
      </c>
      <c r="K622" s="1">
        <v>0</v>
      </c>
      <c r="L622" s="1" t="s">
        <v>85</v>
      </c>
      <c r="M622" s="1" t="s">
        <v>86</v>
      </c>
      <c r="N622" s="1">
        <f>IF(L622="Steam",1,IF(L622="Electric",2,IF(L622="Diesel",4,IF(L622="Diesel-Electric",3,""))))</f>
        <v>2</v>
      </c>
      <c r="O622" s="1" t="s">
        <v>23</v>
      </c>
      <c r="P622" s="1">
        <v>90</v>
      </c>
      <c r="Q622" s="1">
        <v>90</v>
      </c>
      <c r="S622" s="1">
        <v>2300</v>
      </c>
      <c r="T622" s="1">
        <f>IF(L622="Wagon",(SQRT(SQRT(S622/27)))*10,IF(S622="","",SQRT(SQRT(S622/27))))</f>
        <v>3.0380227237315016</v>
      </c>
      <c r="U622" s="13">
        <f>IF(I622="","",(H622*SQRT(I622)*T622-(I622*2)+2)*0.985)</f>
        <v>34.119206677340344</v>
      </c>
      <c r="V622" s="13">
        <f>IF(L622="Wagon",5*SQRT(H622),IF(L622="","",SQRT(Q622*J622*SQRT(S622))/(26)))</f>
        <v>22.316555697288212</v>
      </c>
      <c r="W622" s="17">
        <f>8/P622</f>
        <v>8.8888888888888892E-2</v>
      </c>
      <c r="X622" s="27">
        <f>R622/10/J622</f>
        <v>0</v>
      </c>
    </row>
    <row r="623" spans="1:24" x14ac:dyDescent="0.25">
      <c r="A623" s="19">
        <v>7101</v>
      </c>
      <c r="B623" s="1" t="s">
        <v>1020</v>
      </c>
      <c r="C623" s="1" t="s">
        <v>1021</v>
      </c>
      <c r="D623" s="1" t="str">
        <f>IF(B623="","zzz",LEFT(B623,2))</f>
        <v>BR</v>
      </c>
      <c r="E623" s="1">
        <v>710</v>
      </c>
      <c r="F623" s="13">
        <v>2017</v>
      </c>
      <c r="G623" s="13" t="s">
        <v>31</v>
      </c>
      <c r="H623" s="1">
        <f>IF(F623="","",SQRT(F623-1828))</f>
        <v>13.74772708486752</v>
      </c>
      <c r="I623" s="1">
        <v>4</v>
      </c>
      <c r="J623" s="1">
        <v>144</v>
      </c>
      <c r="K623" s="1">
        <v>189</v>
      </c>
      <c r="L623" s="1" t="s">
        <v>85</v>
      </c>
      <c r="M623" s="4" t="s">
        <v>112</v>
      </c>
      <c r="N623" s="1">
        <f>IF(L623="Steam",1,IF(L623="Electric",2,IF(L623="Diesel",4,IF(L623="Diesel-Electric",3,""))))</f>
        <v>2</v>
      </c>
      <c r="P623" s="1">
        <v>75</v>
      </c>
      <c r="Q623" s="1">
        <v>75</v>
      </c>
      <c r="T623" s="1" t="str">
        <f>IF(L623="Wagon",(SQRT(SQRT(S623/27)))*10,IF(S623="","",SQRT(SQRT(S623/27))))</f>
        <v/>
      </c>
      <c r="U623" s="13" t="e">
        <f>IF(I623="","",(H623*SQRT(I623)*T623-(I623*2)+2)*0.985)</f>
        <v>#VALUE!</v>
      </c>
      <c r="V623" s="13">
        <f>IF(L623="Wagon",5*SQRT(H623),IF(L623="","",SQRT(Q623*J623*SQRT(S623))/(26)))</f>
        <v>0</v>
      </c>
      <c r="W623" s="17">
        <f>8/P623</f>
        <v>0.10666666666666667</v>
      </c>
      <c r="X623" s="27">
        <f>R623/10/J623</f>
        <v>0</v>
      </c>
    </row>
    <row r="624" spans="1:24" x14ac:dyDescent="0.25">
      <c r="A624" s="19">
        <v>7102</v>
      </c>
      <c r="B624" s="1" t="s">
        <v>1119</v>
      </c>
      <c r="C624" s="1" t="s">
        <v>583</v>
      </c>
      <c r="D624" s="1" t="str">
        <f>IF(B624="","zzz",LEFT(B624,2))</f>
        <v>BR</v>
      </c>
      <c r="E624" s="1" t="s">
        <v>349</v>
      </c>
      <c r="F624" s="13">
        <v>1954</v>
      </c>
      <c r="G624" s="13">
        <v>1962</v>
      </c>
      <c r="H624" s="1">
        <f>IF(F624="","",SQRT(F624-1828))</f>
        <v>11.224972160321824</v>
      </c>
      <c r="I624" s="1">
        <v>2</v>
      </c>
      <c r="J624" s="1">
        <v>159</v>
      </c>
      <c r="K624" s="1">
        <v>0</v>
      </c>
      <c r="L624" s="1" t="s">
        <v>357</v>
      </c>
      <c r="M624" s="1" t="s">
        <v>357</v>
      </c>
      <c r="N624" s="1">
        <f>IF(L624="Steam",1,IF(L624="Electric",2,IF(L624="Diesel",4,IF(L624="Diesel-Electric",3,""))))</f>
        <v>1</v>
      </c>
      <c r="P624" s="1">
        <v>100</v>
      </c>
      <c r="Q624" s="1">
        <v>100</v>
      </c>
      <c r="R624" s="1">
        <v>174</v>
      </c>
      <c r="T624" s="1" t="str">
        <f>IF(L624="Wagon",(SQRT(SQRT(S624/27)))*10,IF(S624="","",SQRT(SQRT(S624/27))))</f>
        <v/>
      </c>
      <c r="U624" s="13" t="e">
        <f>IF(I624="","",(H624*SQRT(I624)*T624-(I624*2)+2)*0.985)</f>
        <v>#VALUE!</v>
      </c>
      <c r="V624" s="13">
        <f>IF(L624="Wagon",5*SQRT(H624),IF(L624="","",SQRT(Q624*J624*SQRT(S624))/(26)))</f>
        <v>0</v>
      </c>
      <c r="W624" s="17">
        <f>8/P624</f>
        <v>0.08</v>
      </c>
      <c r="X624" s="27">
        <f>R624/10/J624</f>
        <v>0.10943396226415093</v>
      </c>
    </row>
    <row r="625" spans="1:24" x14ac:dyDescent="0.25">
      <c r="A625" s="19">
        <v>7103</v>
      </c>
      <c r="B625" s="1" t="s">
        <v>1018</v>
      </c>
      <c r="C625" s="1" t="s">
        <v>1019</v>
      </c>
      <c r="D625" s="1" t="s">
        <v>199</v>
      </c>
      <c r="E625" s="1">
        <v>710</v>
      </c>
      <c r="F625" s="13">
        <v>2017</v>
      </c>
      <c r="G625" s="13" t="s">
        <v>31</v>
      </c>
      <c r="H625" s="1">
        <f>IF(F625="","",SQRT(F625-1828))</f>
        <v>13.74772708486752</v>
      </c>
      <c r="I625" s="1">
        <v>5</v>
      </c>
      <c r="J625" s="1">
        <v>182</v>
      </c>
      <c r="K625" s="1">
        <v>241</v>
      </c>
      <c r="L625" s="1" t="s">
        <v>85</v>
      </c>
      <c r="M625" s="4" t="s">
        <v>112</v>
      </c>
      <c r="N625" s="1">
        <f>IF(L625="Steam",1,IF(L625="Electric",2,IF(L625="Diesel",4,IF(L625="Diesel-Electric",3,""))))</f>
        <v>2</v>
      </c>
      <c r="P625" s="1">
        <v>75</v>
      </c>
      <c r="Q625" s="1">
        <v>75</v>
      </c>
      <c r="U625" s="13">
        <f>IF(I625="","",(H625*SQRT(I625)*T625-(I625*2)+2)*0.985)</f>
        <v>-7.88</v>
      </c>
      <c r="V625" s="13">
        <f>IF(L625="Wagon",5*SQRT(H625),IF(L625="","",SQRT(Q625*J625*SQRT(S625))/(26)))</f>
        <v>0</v>
      </c>
      <c r="W625" s="17">
        <f>8/P625</f>
        <v>0.10666666666666667</v>
      </c>
      <c r="X625" s="27">
        <f>R625/10/J625</f>
        <v>0</v>
      </c>
    </row>
    <row r="626" spans="1:24" x14ac:dyDescent="0.25">
      <c r="A626" s="19">
        <v>7170</v>
      </c>
      <c r="B626" s="1" t="s">
        <v>315</v>
      </c>
      <c r="C626" s="1" t="s">
        <v>1079</v>
      </c>
      <c r="D626" s="1" t="str">
        <f>IF(B626="","zzz",LEFT(B626,2))</f>
        <v>BR</v>
      </c>
      <c r="E626" s="1">
        <v>717</v>
      </c>
      <c r="F626" s="13">
        <v>2018</v>
      </c>
      <c r="G626" s="13" t="s">
        <v>31</v>
      </c>
      <c r="H626" s="1">
        <f>IF(F626="","",SQRT(F626-1828))</f>
        <v>13.784048752090222</v>
      </c>
      <c r="I626" s="1">
        <v>6</v>
      </c>
      <c r="L626" s="1" t="s">
        <v>85</v>
      </c>
      <c r="M626" s="4" t="s">
        <v>112</v>
      </c>
      <c r="N626" s="1">
        <f>IF(L626="Steam",1,IF(L626="Electric",2,IF(L626="Diesel",4,IF(L626="Diesel-Electric",3,""))))</f>
        <v>2</v>
      </c>
      <c r="P626" s="1" t="s">
        <v>1134</v>
      </c>
      <c r="Q626" s="1" t="s">
        <v>1134</v>
      </c>
      <c r="T626" s="1" t="str">
        <f>IF(L626="Wagon",(SQRT(SQRT(S626/27)))*10,IF(S626="","",SQRT(SQRT(S626/27))))</f>
        <v/>
      </c>
      <c r="U626" s="13" t="e">
        <f>IF(I626="","",(H626*SQRT(I626)*T626-(I626*2)+2)*0.985)</f>
        <v>#VALUE!</v>
      </c>
      <c r="V626" s="13" t="e">
        <f>IF(L626="Wagon",5*SQRT(H626),IF(L626="","",SQRT(Q626*J626*SQRT(S626))/(26)))</f>
        <v>#VALUE!</v>
      </c>
      <c r="W626" s="17" t="e">
        <f>8/P626</f>
        <v>#VALUE!</v>
      </c>
      <c r="X626" s="27" t="e">
        <f>R626/10/J626</f>
        <v>#DIV/0!</v>
      </c>
    </row>
    <row r="627" spans="1:24" x14ac:dyDescent="0.25">
      <c r="A627" s="19">
        <v>7200</v>
      </c>
      <c r="B627" s="1" t="s">
        <v>1014</v>
      </c>
      <c r="C627" s="1" t="s">
        <v>1015</v>
      </c>
      <c r="D627" s="1" t="str">
        <f>IF(B627="","zzz",LEFT(B627,2))</f>
        <v>BR</v>
      </c>
      <c r="E627" s="1" t="s">
        <v>349</v>
      </c>
      <c r="F627" s="13">
        <v>2018</v>
      </c>
      <c r="G627" s="13" t="s">
        <v>31</v>
      </c>
      <c r="H627" s="1">
        <f>IF(F627="","",SQRT(F627-1828))</f>
        <v>13.784048752090222</v>
      </c>
      <c r="I627" s="1">
        <v>5</v>
      </c>
      <c r="J627" s="1">
        <v>193</v>
      </c>
      <c r="K627" s="1">
        <v>490</v>
      </c>
      <c r="L627" s="1" t="s">
        <v>85</v>
      </c>
      <c r="M627" s="1" t="s">
        <v>96</v>
      </c>
      <c r="N627" s="1">
        <f>IF(L627="Steam",1,IF(L627="Electric",2,IF(L627="Diesel",4,IF(L627="Diesel-Electric",3,""))))</f>
        <v>2</v>
      </c>
      <c r="P627" s="1">
        <v>100</v>
      </c>
      <c r="Q627" s="1">
        <v>100</v>
      </c>
      <c r="S627" s="1">
        <v>3100</v>
      </c>
      <c r="T627" s="1">
        <f>IF(L627="Wagon",(SQRT(SQRT(S627/27)))*10,IF(S627="","",SQRT(SQRT(S627/27))))</f>
        <v>3.2734030476271014</v>
      </c>
      <c r="U627" s="13">
        <f>IF(I627="","",(H627*SQRT(I627)*T627-(I627*2)+2)*0.985)</f>
        <v>91.4996620519576</v>
      </c>
      <c r="V627" s="13">
        <f>IF(L627="Wagon",5*SQRT(H627),IF(L627="","",SQRT(Q627*J627*SQRT(S627))/(26)))</f>
        <v>39.869953577394611</v>
      </c>
      <c r="W627" s="17">
        <f>8/P627</f>
        <v>0.08</v>
      </c>
      <c r="X627" s="27">
        <f>R627/10/J627</f>
        <v>0</v>
      </c>
    </row>
    <row r="628" spans="1:24" x14ac:dyDescent="0.25">
      <c r="A628" s="19">
        <v>7201</v>
      </c>
      <c r="B628" s="1" t="s">
        <v>1118</v>
      </c>
      <c r="C628" s="1" t="s">
        <v>581</v>
      </c>
      <c r="D628" s="1" t="str">
        <f>IF(B628="","zzz",LEFT(B628,2))</f>
        <v>BR</v>
      </c>
      <c r="E628" s="1" t="s">
        <v>349</v>
      </c>
      <c r="F628" s="13">
        <v>1951</v>
      </c>
      <c r="G628" s="13">
        <v>1966</v>
      </c>
      <c r="H628" s="1">
        <f>IF(F628="","",SQRT(F628-1828))</f>
        <v>11.090536506409418</v>
      </c>
      <c r="I628" s="1">
        <v>2</v>
      </c>
      <c r="J628" s="1">
        <v>140</v>
      </c>
      <c r="K628" s="1">
        <v>0</v>
      </c>
      <c r="L628" s="1" t="s">
        <v>357</v>
      </c>
      <c r="M628" s="1" t="s">
        <v>357</v>
      </c>
      <c r="N628" s="1">
        <f>IF(L628="Steam",1,IF(L628="Electric",2,IF(L628="Diesel",4,IF(L628="Diesel-Electric",3,""))))</f>
        <v>1</v>
      </c>
      <c r="O628" s="1" t="s">
        <v>23</v>
      </c>
      <c r="P628" s="1" t="s">
        <v>1134</v>
      </c>
      <c r="Q628" s="1" t="s">
        <v>1134</v>
      </c>
      <c r="R628" s="1">
        <v>122</v>
      </c>
      <c r="T628" s="1" t="str">
        <f>IF(L628="Wagon",(SQRT(SQRT(S628/27)))*10,IF(S628="","",SQRT(SQRT(S628/27))))</f>
        <v/>
      </c>
      <c r="U628" s="13" t="e">
        <f>IF(I628="","",(H628*SQRT(I628)*T628-(I628*2)+2)*0.985)</f>
        <v>#VALUE!</v>
      </c>
      <c r="V628" s="13" t="e">
        <f>IF(L628="Wagon",5*SQRT(H628),IF(L628="","",SQRT(Q628*J628*SQRT(S628))/(26)))</f>
        <v>#VALUE!</v>
      </c>
      <c r="W628" s="17" t="e">
        <f>8/P628</f>
        <v>#VALUE!</v>
      </c>
      <c r="X628" s="27">
        <f>R628/10/J628</f>
        <v>8.7142857142857133E-2</v>
      </c>
    </row>
    <row r="629" spans="1:24" x14ac:dyDescent="0.25">
      <c r="A629" s="19">
        <v>7206</v>
      </c>
      <c r="B629" s="1" t="s">
        <v>1016</v>
      </c>
      <c r="C629" s="1" t="s">
        <v>1017</v>
      </c>
      <c r="D629" s="1" t="str">
        <f>IF(B629="","zzz",LEFT(B629,2))</f>
        <v>BR</v>
      </c>
      <c r="E629" s="1" t="s">
        <v>349</v>
      </c>
      <c r="F629" s="13">
        <v>2022</v>
      </c>
      <c r="G629" s="13" t="s">
        <v>31</v>
      </c>
      <c r="H629" s="1">
        <f>IF(F629="","",SQRT(F629-1828))</f>
        <v>13.928388277184119</v>
      </c>
      <c r="I629" s="1">
        <v>5</v>
      </c>
      <c r="J629" s="1">
        <v>193</v>
      </c>
      <c r="K629" s="1">
        <v>443</v>
      </c>
      <c r="L629" s="1" t="s">
        <v>85</v>
      </c>
      <c r="M629" s="1" t="s">
        <v>96</v>
      </c>
      <c r="N629" s="1">
        <f>IF(L629="Steam",1,IF(L629="Electric",2,IF(L629="Diesel",4,IF(L629="Diesel-Electric",3,""))))</f>
        <v>2</v>
      </c>
      <c r="P629" s="1">
        <v>100</v>
      </c>
      <c r="Q629" s="1">
        <v>100</v>
      </c>
      <c r="S629" s="1">
        <v>3100</v>
      </c>
      <c r="T629" s="1">
        <f>IF(L629="Wagon",(SQRT(SQRT(S629/27)))*10,IF(S629="","",SQRT(SQRT(S629/27))))</f>
        <v>3.2734030476271014</v>
      </c>
      <c r="U629" s="13">
        <f>IF(I629="","",(H629*SQRT(I629)*T629-(I629*2)+2)*0.985)</f>
        <v>92.540315163576665</v>
      </c>
      <c r="V629" s="13">
        <f>IF(L629="Wagon",5*SQRT(H629),IF(L629="","",SQRT(Q629*J629*SQRT(S629))/(26)))</f>
        <v>39.869953577394611</v>
      </c>
      <c r="W629" s="17">
        <f>8/P629</f>
        <v>0.08</v>
      </c>
      <c r="X629" s="27">
        <f>R629/10/J629</f>
        <v>0</v>
      </c>
    </row>
    <row r="630" spans="1:24" x14ac:dyDescent="0.25">
      <c r="A630" s="19">
        <v>7300</v>
      </c>
      <c r="B630" s="1" t="s">
        <v>87</v>
      </c>
      <c r="C630" s="1" t="s">
        <v>791</v>
      </c>
      <c r="D630" s="1" t="str">
        <f>IF(B630="","zzz",LEFT(B630,2))</f>
        <v>BR</v>
      </c>
      <c r="E630" s="1">
        <v>72</v>
      </c>
      <c r="F630" s="13">
        <v>1962</v>
      </c>
      <c r="G630" s="13" t="s">
        <v>31</v>
      </c>
      <c r="H630" s="1">
        <f>IF(F630="","",SQRT(F630-1828))</f>
        <v>11.575836902790225</v>
      </c>
      <c r="I630" s="1">
        <v>1</v>
      </c>
      <c r="J630" s="1">
        <v>78</v>
      </c>
      <c r="K630" s="1">
        <v>0</v>
      </c>
      <c r="L630" s="1" t="s">
        <v>22</v>
      </c>
      <c r="M630" s="1" t="s">
        <v>22</v>
      </c>
      <c r="N630" s="1">
        <f>IF(L630="Steam",1,IF(L630="Electric",2,IF(L630="Diesel",4,IF(L630="Diesel-Electric",3,""))))</f>
        <v>4</v>
      </c>
      <c r="O630" s="1" t="s">
        <v>23</v>
      </c>
      <c r="P630" s="1">
        <v>80</v>
      </c>
      <c r="Q630" s="1">
        <v>80</v>
      </c>
      <c r="R630" s="1">
        <v>152</v>
      </c>
      <c r="S630" s="1">
        <v>600</v>
      </c>
      <c r="T630" s="1">
        <f>IF(L630="Wagon",(SQRT(SQRT(S630/27)))*10,IF(S630="","",SQRT(SQRT(S630/27))))</f>
        <v>2.1711852081087688</v>
      </c>
      <c r="U630" s="13">
        <f>IF(I630="","",(H630*SQRT(I630)*T630-(I630*2)+2)*0.985)</f>
        <v>24.756286566995495</v>
      </c>
      <c r="V630" s="13">
        <f>IF(L630="Wagon",5*SQRT(H630),IF(L630="","",SQRT(Q630*J630*SQRT(S630))/(26)))</f>
        <v>15.036846261356734</v>
      </c>
      <c r="W630" s="17">
        <f>8/P630</f>
        <v>0.1</v>
      </c>
      <c r="X630" s="27">
        <f>R630/10/J630</f>
        <v>0.19487179487179487</v>
      </c>
    </row>
    <row r="631" spans="1:24" x14ac:dyDescent="0.25">
      <c r="A631" s="19">
        <v>7300</v>
      </c>
      <c r="B631" s="1" t="s">
        <v>88</v>
      </c>
      <c r="C631" s="1" t="s">
        <v>791</v>
      </c>
      <c r="D631" s="1" t="str">
        <f>IF(B631="","zzz",LEFT(B631,2))</f>
        <v>BR</v>
      </c>
      <c r="E631" s="1">
        <v>72</v>
      </c>
      <c r="F631" s="13">
        <v>1962</v>
      </c>
      <c r="G631" s="13" t="s">
        <v>31</v>
      </c>
      <c r="H631" s="1">
        <f>IF(F631="","",SQRT(F631-1828))</f>
        <v>11.575836902790225</v>
      </c>
      <c r="I631" s="1">
        <v>1</v>
      </c>
      <c r="J631" s="1">
        <v>78</v>
      </c>
      <c r="K631" s="1">
        <v>0</v>
      </c>
      <c r="L631" s="1" t="s">
        <v>85</v>
      </c>
      <c r="M631" s="1" t="s">
        <v>86</v>
      </c>
      <c r="N631" s="1">
        <f>IF(L631="Steam",1,IF(L631="Electric",2,IF(L631="Diesel",4,IF(L631="Diesel-Electric",3,""))))</f>
        <v>2</v>
      </c>
      <c r="O631" s="1" t="s">
        <v>23</v>
      </c>
      <c r="P631" s="1">
        <v>80</v>
      </c>
      <c r="Q631" s="1">
        <v>80</v>
      </c>
      <c r="R631" s="1">
        <v>187</v>
      </c>
      <c r="S631" s="1">
        <v>1420</v>
      </c>
      <c r="T631" s="1">
        <f>IF(L631="Wagon",(SQRT(SQRT(S631/27)))*10,IF(S631="","",SQRT(SQRT(S631/27))))</f>
        <v>2.6929677039017936</v>
      </c>
      <c r="U631" s="13">
        <f>IF(I631="","",(H631*SQRT(I631)*T631-(I631*2)+2)*0.985)</f>
        <v>30.705754600975915</v>
      </c>
      <c r="V631" s="13">
        <f>IF(L631="Wagon",5*SQRT(H631),IF(L631="","",SQRT(Q631*J631*SQRT(S631))/(26)))</f>
        <v>18.650523778044054</v>
      </c>
      <c r="W631" s="17">
        <f>8/P631</f>
        <v>0.1</v>
      </c>
      <c r="X631" s="27">
        <f>R631/10/J631</f>
        <v>0.23974358974358972</v>
      </c>
    </row>
    <row r="632" spans="1:24" x14ac:dyDescent="0.25">
      <c r="A632" s="19">
        <v>7301</v>
      </c>
      <c r="B632" s="1" t="s">
        <v>1116</v>
      </c>
      <c r="C632" s="1" t="s">
        <v>576</v>
      </c>
      <c r="D632" s="1" t="str">
        <f>IF(B632="","zzz",LEFT(B632,2))</f>
        <v>BR</v>
      </c>
      <c r="E632" s="1" t="s">
        <v>349</v>
      </c>
      <c r="F632" s="13">
        <v>1951</v>
      </c>
      <c r="G632" s="13">
        <v>1968</v>
      </c>
      <c r="H632" s="1">
        <f>IF(F632="","",SQRT(F632-1828))</f>
        <v>11.090536506409418</v>
      </c>
      <c r="I632" s="1">
        <v>2</v>
      </c>
      <c r="J632" s="1">
        <v>133</v>
      </c>
      <c r="K632" s="1">
        <v>0</v>
      </c>
      <c r="L632" s="1" t="s">
        <v>357</v>
      </c>
      <c r="M632" s="1" t="s">
        <v>357</v>
      </c>
      <c r="N632" s="1">
        <f>IF(L632="Steam",1,IF(L632="Electric",2,IF(L632="Diesel",4,IF(L632="Diesel-Electric",3,""))))</f>
        <v>1</v>
      </c>
      <c r="O632" s="1" t="s">
        <v>23</v>
      </c>
      <c r="P632" s="1" t="s">
        <v>1134</v>
      </c>
      <c r="Q632" s="1" t="s">
        <v>1134</v>
      </c>
      <c r="R632" s="1">
        <v>116</v>
      </c>
      <c r="T632" s="1" t="str">
        <f>IF(L632="Wagon",(SQRT(SQRT(S632/27)))*10,IF(S632="","",SQRT(SQRT(S632/27))))</f>
        <v/>
      </c>
      <c r="U632" s="13" t="e">
        <f>IF(I632="","",(H632*SQRT(I632)*T632-(I632*2)+2)*0.985)</f>
        <v>#VALUE!</v>
      </c>
      <c r="V632" s="13" t="e">
        <f>IF(L632="Wagon",5*SQRT(H632),IF(L632="","",SQRT(Q632*J632*SQRT(S632))/(26)))</f>
        <v>#VALUE!</v>
      </c>
      <c r="W632" s="17" t="e">
        <f>8/P632</f>
        <v>#VALUE!</v>
      </c>
      <c r="X632" s="27">
        <f>R632/10/J632</f>
        <v>8.7218045112781958E-2</v>
      </c>
    </row>
    <row r="633" spans="1:24" x14ac:dyDescent="0.25">
      <c r="A633" s="19">
        <v>7302</v>
      </c>
      <c r="B633" s="1" t="s">
        <v>1117</v>
      </c>
      <c r="C633" s="1" t="s">
        <v>587</v>
      </c>
      <c r="D633" s="1" t="str">
        <f>IF(B633="","zzz",LEFT(B633,2))</f>
        <v>BR</v>
      </c>
      <c r="E633" s="1" t="s">
        <v>349</v>
      </c>
      <c r="F633" s="13">
        <v>1951</v>
      </c>
      <c r="G633" s="13">
        <v>1968</v>
      </c>
      <c r="H633" s="1">
        <f>IF(F633="","",SQRT(F633-1828))</f>
        <v>11.090536506409418</v>
      </c>
      <c r="I633" s="1">
        <v>2</v>
      </c>
      <c r="J633" s="1">
        <v>133</v>
      </c>
      <c r="K633" s="1">
        <v>0</v>
      </c>
      <c r="L633" s="1" t="s">
        <v>357</v>
      </c>
      <c r="M633" s="1" t="s">
        <v>357</v>
      </c>
      <c r="N633" s="1">
        <f>IF(L633="Steam",1,IF(L633="Electric",2,IF(L633="Diesel",4,IF(L633="Diesel-Electric",3,""))))</f>
        <v>1</v>
      </c>
      <c r="O633" s="1" t="s">
        <v>23</v>
      </c>
      <c r="P633" s="1" t="s">
        <v>1134</v>
      </c>
      <c r="Q633" s="1" t="s">
        <v>1134</v>
      </c>
      <c r="R633" s="1">
        <v>116</v>
      </c>
      <c r="U633" s="13"/>
      <c r="V633" s="13"/>
      <c r="W633" s="17" t="e">
        <f>8/P633</f>
        <v>#VALUE!</v>
      </c>
      <c r="X633" s="27">
        <f>R633/10/J633</f>
        <v>8.7218045112781958E-2</v>
      </c>
    </row>
    <row r="634" spans="1:24" x14ac:dyDescent="0.25">
      <c r="A634" s="19">
        <v>7310</v>
      </c>
      <c r="B634" s="1" t="s">
        <v>89</v>
      </c>
      <c r="C634" s="1" t="s">
        <v>792</v>
      </c>
      <c r="D634" s="1" t="str">
        <f>IF(B634="","zzz",LEFT(B634,2))</f>
        <v>BR</v>
      </c>
      <c r="E634" s="1">
        <v>73</v>
      </c>
      <c r="F634" s="13">
        <v>1965</v>
      </c>
      <c r="G634" s="13" t="s">
        <v>31</v>
      </c>
      <c r="H634" s="1">
        <f>IF(F634="","",SQRT(F634-1828))</f>
        <v>11.704699910719626</v>
      </c>
      <c r="I634" s="1">
        <v>1</v>
      </c>
      <c r="J634" s="1">
        <v>78</v>
      </c>
      <c r="K634" s="1">
        <v>0</v>
      </c>
      <c r="L634" s="1" t="s">
        <v>22</v>
      </c>
      <c r="M634" s="1" t="s">
        <v>22</v>
      </c>
      <c r="N634" s="1">
        <f>IF(L634="Steam",1,IF(L634="Electric",2,IF(L634="Diesel",4,IF(L634="Diesel-Electric",3,""))))</f>
        <v>4</v>
      </c>
      <c r="O634" s="1" t="s">
        <v>23</v>
      </c>
      <c r="P634" s="1">
        <v>90</v>
      </c>
      <c r="Q634" s="1">
        <v>90</v>
      </c>
      <c r="R634" s="1">
        <v>160</v>
      </c>
      <c r="S634" s="1">
        <v>600</v>
      </c>
      <c r="T634" s="1">
        <f>IF(L634="Wagon",(SQRT(SQRT(S634/27)))*10,IF(S634="","",SQRT(SQRT(S634/27))))</f>
        <v>2.1711852081087688</v>
      </c>
      <c r="U634" s="13">
        <f>IF(I634="","",(H634*SQRT(I634)*T634-(I634*2)+2)*0.985)</f>
        <v>25.03187524183388</v>
      </c>
      <c r="V634" s="13">
        <f>IF(L634="Wagon",5*SQRT(H634),IF(L634="","",SQRT(Q634*J634*SQRT(S634))/(26)))</f>
        <v>15.948983938597395</v>
      </c>
      <c r="W634" s="17">
        <f>8/P634</f>
        <v>8.8888888888888892E-2</v>
      </c>
      <c r="X634" s="27">
        <f>R634/10/J634</f>
        <v>0.20512820512820512</v>
      </c>
    </row>
    <row r="635" spans="1:24" x14ac:dyDescent="0.25">
      <c r="A635" s="19">
        <v>7310</v>
      </c>
      <c r="B635" s="1" t="s">
        <v>90</v>
      </c>
      <c r="C635" s="1" t="s">
        <v>792</v>
      </c>
      <c r="D635" s="1" t="str">
        <f>IF(B635="","zzz",LEFT(B635,2))</f>
        <v>BR</v>
      </c>
      <c r="E635" s="1">
        <v>73</v>
      </c>
      <c r="F635" s="13">
        <v>1965</v>
      </c>
      <c r="G635" s="13" t="s">
        <v>31</v>
      </c>
      <c r="H635" s="1">
        <f>IF(F635="","",SQRT(F635-1828))</f>
        <v>11.704699910719626</v>
      </c>
      <c r="I635" s="1">
        <v>10</v>
      </c>
      <c r="J635" s="1">
        <v>507</v>
      </c>
      <c r="K635" s="1">
        <v>0</v>
      </c>
      <c r="L635" s="1" t="s">
        <v>85</v>
      </c>
      <c r="M635" s="1" t="s">
        <v>86</v>
      </c>
      <c r="N635" s="1">
        <f>IF(L635="Steam",1,IF(L635="Electric",2,IF(L635="Diesel",4,IF(L635="Diesel-Electric",3,""))))</f>
        <v>2</v>
      </c>
      <c r="O635" s="1" t="s">
        <v>23</v>
      </c>
      <c r="P635" s="1">
        <v>90</v>
      </c>
      <c r="Q635" s="1">
        <v>90</v>
      </c>
      <c r="R635" s="1">
        <v>178</v>
      </c>
      <c r="S635" s="1">
        <v>1420</v>
      </c>
      <c r="T635" s="1">
        <f>IF(L635="Wagon",(SQRT(SQRT(S635/27)))*10,IF(S635="","",SQRT(SQRT(S635/27))))</f>
        <v>2.6929677039017936</v>
      </c>
      <c r="U635" s="13">
        <f>IF(I635="","",(H635*SQRT(I635)*T635-(I635*2)+2)*0.985)</f>
        <v>80.45104700877387</v>
      </c>
      <c r="V635" s="13">
        <f>IF(L635="Wagon",5*SQRT(H635),IF(L635="","",SQRT(Q635*J635*SQRT(S635))/(26)))</f>
        <v>50.434064846998645</v>
      </c>
      <c r="W635" s="17">
        <f>8/P635</f>
        <v>8.8888888888888892E-2</v>
      </c>
      <c r="X635" s="27">
        <f>R635/10/J635</f>
        <v>3.5108481262327421E-2</v>
      </c>
    </row>
    <row r="636" spans="1:24" x14ac:dyDescent="0.25">
      <c r="A636" s="19">
        <v>7390</v>
      </c>
      <c r="B636" s="1" t="s">
        <v>1699</v>
      </c>
      <c r="C636" s="1" t="s">
        <v>1700</v>
      </c>
      <c r="D636" s="1" t="str">
        <f>IF(B636="","zzz",LEFT(B636,2))</f>
        <v>BR</v>
      </c>
      <c r="E636" s="1">
        <v>73</v>
      </c>
      <c r="F636" s="13">
        <v>2013</v>
      </c>
      <c r="G636" s="13" t="s">
        <v>31</v>
      </c>
      <c r="H636" s="1">
        <f>IF(F636="","",SQRT(F636-1828))</f>
        <v>13.601470508735444</v>
      </c>
      <c r="I636" s="1">
        <v>1</v>
      </c>
      <c r="J636" s="1">
        <v>78</v>
      </c>
      <c r="K636" s="1">
        <v>0</v>
      </c>
      <c r="L636" s="1" t="s">
        <v>22</v>
      </c>
      <c r="M636" s="1" t="s">
        <v>22</v>
      </c>
      <c r="N636" s="1">
        <f>IF(L636="Steam",1,IF(L636="Electric",2,IF(L636="Diesel",4,IF(L636="Diesel-Electric",3,""))))</f>
        <v>4</v>
      </c>
      <c r="O636" s="1" t="s">
        <v>23</v>
      </c>
      <c r="P636" s="1">
        <v>90</v>
      </c>
      <c r="Q636" s="1">
        <v>90</v>
      </c>
      <c r="S636" s="1">
        <v>1600</v>
      </c>
      <c r="T636" s="1">
        <f>IF(L636="Wagon",(SQRT(SQRT(S636/27)))*10,IF(S636="","",SQRT(SQRT(S636/27))))</f>
        <v>2.7745276335252114</v>
      </c>
      <c r="U636" s="13">
        <f>IF(I636="","",(H636*SQRT(I636)*T636-(I636*2)+2)*0.985)</f>
        <v>37.17159094631873</v>
      </c>
      <c r="V636" s="13">
        <f>IF(L636="Wagon",5*SQRT(H636),IF(L636="","",SQRT(Q636*J636*SQRT(S636))/(26)))</f>
        <v>20.380986614602723</v>
      </c>
      <c r="W636" s="17">
        <f>8/P636</f>
        <v>8.8888888888888892E-2</v>
      </c>
      <c r="X636" s="27">
        <f>R636/10/J636</f>
        <v>0</v>
      </c>
    </row>
    <row r="637" spans="1:24" x14ac:dyDescent="0.25">
      <c r="A637" s="19">
        <v>7400</v>
      </c>
      <c r="B637" s="1" t="s">
        <v>91</v>
      </c>
      <c r="C637" s="1" t="s">
        <v>793</v>
      </c>
      <c r="D637" s="1" t="str">
        <f>IF(B637="","zzz",LEFT(B637,2))</f>
        <v>BR</v>
      </c>
      <c r="E637" s="1">
        <v>74</v>
      </c>
      <c r="F637" s="13">
        <v>1958</v>
      </c>
      <c r="G637" s="13">
        <v>1976</v>
      </c>
      <c r="H637" s="1">
        <f>IF(F637="","",SQRT(F637-1828))</f>
        <v>11.401754250991379</v>
      </c>
      <c r="I637" s="1">
        <v>1</v>
      </c>
      <c r="J637" s="1">
        <v>78</v>
      </c>
      <c r="K637" s="1">
        <v>0</v>
      </c>
      <c r="L637" s="1" t="s">
        <v>22</v>
      </c>
      <c r="M637" s="1" t="s">
        <v>22</v>
      </c>
      <c r="N637" s="1">
        <f>IF(L637="Steam",1,IF(L637="Electric",2,IF(L637="Diesel",4,IF(L637="Diesel-Electric",3,""))))</f>
        <v>4</v>
      </c>
      <c r="O637" s="1" t="s">
        <v>23</v>
      </c>
      <c r="P637" s="1">
        <v>80</v>
      </c>
      <c r="Q637" s="1">
        <v>80</v>
      </c>
      <c r="S637" s="1">
        <v>650</v>
      </c>
      <c r="T637" s="1">
        <f>IF(L637="Wagon",(SQRT(SQRT(S637/27)))*10,IF(S637="","",SQRT(SQRT(S637/27))))</f>
        <v>2.2150697087510771</v>
      </c>
      <c r="U637" s="13">
        <f>IF(I637="","",(H637*SQRT(I637)*T637-(I637*2)+2)*0.985)</f>
        <v>24.876845260974907</v>
      </c>
      <c r="V637" s="13">
        <f>IF(L637="Wagon",5*SQRT(H637),IF(L637="","",SQRT(Q637*J637*SQRT(S637))/(26)))</f>
        <v>15.340774496935312</v>
      </c>
      <c r="W637" s="17">
        <f>8/P637</f>
        <v>0.1</v>
      </c>
      <c r="X637" s="27">
        <f>R637/10/J637</f>
        <v>0</v>
      </c>
    </row>
    <row r="638" spans="1:24" x14ac:dyDescent="0.25">
      <c r="A638" s="19">
        <v>7401</v>
      </c>
      <c r="B638" s="1" t="s">
        <v>92</v>
      </c>
      <c r="C638" s="1" t="s">
        <v>793</v>
      </c>
      <c r="D638" s="1" t="str">
        <f>IF(B638="","zzz",LEFT(B638,2))</f>
        <v>BR</v>
      </c>
      <c r="E638" s="1">
        <v>74</v>
      </c>
      <c r="F638" s="13">
        <v>1958</v>
      </c>
      <c r="G638" s="13">
        <v>1976</v>
      </c>
      <c r="H638" s="1">
        <f>IF(F638="","",SQRT(F638-1828))</f>
        <v>11.401754250991379</v>
      </c>
      <c r="I638" s="1">
        <v>1</v>
      </c>
      <c r="J638" s="1">
        <v>78</v>
      </c>
      <c r="K638" s="1">
        <v>0</v>
      </c>
      <c r="L638" s="1" t="s">
        <v>85</v>
      </c>
      <c r="M638" s="1" t="s">
        <v>86</v>
      </c>
      <c r="N638" s="1">
        <f>IF(L638="Steam",1,IF(L638="Electric",2,IF(L638="Diesel",4,IF(L638="Diesel-Electric",3,""))))</f>
        <v>2</v>
      </c>
      <c r="O638" s="1" t="s">
        <v>23</v>
      </c>
      <c r="P638" s="1">
        <v>80</v>
      </c>
      <c r="Q638" s="1">
        <v>80</v>
      </c>
      <c r="S638" s="1">
        <v>2300</v>
      </c>
      <c r="T638" s="1">
        <f>IF(L638="Wagon",(SQRT(SQRT(S638/27)))*10,IF(S638="","",SQRT(SQRT(S638/27))))</f>
        <v>3.0380227237315016</v>
      </c>
      <c r="U638" s="13">
        <f>IF(I638="","",(H638*SQRT(I638)*T638-(I638*2)+2)*0.985)</f>
        <v>34.119206677340344</v>
      </c>
      <c r="V638" s="13">
        <f>IF(L638="Wagon",5*SQRT(H638),IF(L638="","",SQRT(Q638*J638*SQRT(S638))/(26)))</f>
        <v>21.040250488373037</v>
      </c>
      <c r="W638" s="17">
        <f>8/P638</f>
        <v>0.1</v>
      </c>
      <c r="X638" s="27">
        <f>R638/10/J638</f>
        <v>0</v>
      </c>
    </row>
    <row r="639" spans="1:24" x14ac:dyDescent="0.25">
      <c r="A639" s="19">
        <v>7450</v>
      </c>
      <c r="B639" s="1" t="s">
        <v>1082</v>
      </c>
      <c r="C639" s="1" t="s">
        <v>1083</v>
      </c>
      <c r="D639" s="1" t="str">
        <f>IF(B639="","zzz",LEFT(B639,2))</f>
        <v>BR</v>
      </c>
      <c r="E639" s="1">
        <v>745</v>
      </c>
      <c r="F639" s="13">
        <v>2018</v>
      </c>
      <c r="G639" s="13" t="s">
        <v>31</v>
      </c>
      <c r="H639" s="1">
        <f>IF(F639="","",SQRT(F639-1828))</f>
        <v>13.784048752090222</v>
      </c>
      <c r="I639" s="1">
        <v>12</v>
      </c>
      <c r="K639" s="1">
        <v>704</v>
      </c>
      <c r="L639" s="1" t="s">
        <v>85</v>
      </c>
      <c r="M639" s="1" t="s">
        <v>96</v>
      </c>
      <c r="N639" s="1">
        <f>IF(L639="Steam",1,IF(L639="Electric",2,IF(L639="Diesel",4,IF(L639="Diesel-Electric",3,""))))</f>
        <v>2</v>
      </c>
      <c r="O639" s="1" t="s">
        <v>842</v>
      </c>
      <c r="P639" s="1">
        <v>100</v>
      </c>
      <c r="Q639" s="1">
        <v>100</v>
      </c>
      <c r="R639" s="1">
        <v>380</v>
      </c>
      <c r="S639" s="1">
        <v>7000</v>
      </c>
      <c r="T639" s="1">
        <f>IF(L639="Wagon",(SQRT(SQRT(S639/27)))*10,IF(S639="","",SQRT(SQRT(S639/27))))</f>
        <v>4.0126711450090529</v>
      </c>
      <c r="U639" s="13">
        <f>IF(I639="","",(H639*SQRT(I639)*T639-(I639*2)+2)*0.985)</f>
        <v>167.05838474656684</v>
      </c>
      <c r="V639" s="13">
        <f>IF(L639="Wagon",5*SQRT(H639),IF(L639="","",SQRT(Q639*J639*SQRT(S639))/(26)))</f>
        <v>0</v>
      </c>
      <c r="W639" s="17">
        <f>8/P639</f>
        <v>0.08</v>
      </c>
      <c r="X639" s="27" t="e">
        <f>R639/10/J639</f>
        <v>#DIV/0!</v>
      </c>
    </row>
    <row r="640" spans="1:24" x14ac:dyDescent="0.25">
      <c r="A640" s="19">
        <v>7451</v>
      </c>
      <c r="B640" s="1" t="s">
        <v>1081</v>
      </c>
      <c r="C640" s="1" t="s">
        <v>1080</v>
      </c>
      <c r="D640" s="1" t="str">
        <f>IF(B640="","zzz",LEFT(B640,2))</f>
        <v>BR</v>
      </c>
      <c r="E640" s="1">
        <v>745</v>
      </c>
      <c r="F640" s="13">
        <v>2018</v>
      </c>
      <c r="G640" s="13" t="s">
        <v>31</v>
      </c>
      <c r="H640" s="1">
        <f>IF(F640="","",SQRT(F640-1828))</f>
        <v>13.784048752090222</v>
      </c>
      <c r="I640" s="1">
        <v>12</v>
      </c>
      <c r="K640" s="1">
        <v>722</v>
      </c>
      <c r="L640" s="1" t="s">
        <v>85</v>
      </c>
      <c r="M640" s="1" t="s">
        <v>96</v>
      </c>
      <c r="N640" s="1">
        <f>IF(L640="Steam",1,IF(L640="Electric",2,IF(L640="Diesel",4,IF(L640="Diesel-Electric",3,""))))</f>
        <v>2</v>
      </c>
      <c r="O640" s="1" t="s">
        <v>842</v>
      </c>
      <c r="P640" s="1">
        <v>100</v>
      </c>
      <c r="Q640" s="1">
        <v>100</v>
      </c>
      <c r="R640" s="1">
        <v>380</v>
      </c>
      <c r="S640" s="1">
        <v>7000</v>
      </c>
      <c r="U640" s="13">
        <f>IF(I640="","",(H640*SQRT(I640)*T640-(I640*2)+2)*0.985)</f>
        <v>-21.669999999999998</v>
      </c>
      <c r="V640" s="13">
        <f>IF(L640="Wagon",5*SQRT(H640),IF(L640="","",SQRT(Q640*J640*SQRT(S640))/(26)))</f>
        <v>0</v>
      </c>
      <c r="W640" s="17">
        <f>8/P640</f>
        <v>0.08</v>
      </c>
      <c r="X640" s="27" t="e">
        <f>R640/10/J640</f>
        <v>#DIV/0!</v>
      </c>
    </row>
    <row r="641" spans="1:25" x14ac:dyDescent="0.25">
      <c r="A641" s="19">
        <v>7501</v>
      </c>
      <c r="B641" s="1" t="s">
        <v>1121</v>
      </c>
      <c r="C641" s="1" t="s">
        <v>579</v>
      </c>
      <c r="D641" s="1" t="str">
        <f>IF(B641="","zzz",LEFT(B641,2))</f>
        <v>BR</v>
      </c>
      <c r="E641" s="1" t="s">
        <v>349</v>
      </c>
      <c r="F641" s="13">
        <v>1951</v>
      </c>
      <c r="G641" s="13">
        <v>1967</v>
      </c>
      <c r="H641" s="1">
        <f>IF(F641="","",SQRT(F641-1828))</f>
        <v>11.090536506409418</v>
      </c>
      <c r="I641" s="1">
        <v>1</v>
      </c>
      <c r="J641" s="1">
        <v>88</v>
      </c>
      <c r="K641" s="1">
        <v>0</v>
      </c>
      <c r="L641" s="1" t="s">
        <v>357</v>
      </c>
      <c r="M641" s="1" t="s">
        <v>357</v>
      </c>
      <c r="N641" s="1">
        <f>IF(L641="Steam",1,IF(L641="Electric",2,IF(L641="Diesel",4,IF(L641="Diesel-Electric",3,""))))</f>
        <v>1</v>
      </c>
      <c r="O641" s="1" t="s">
        <v>23</v>
      </c>
      <c r="P641" s="1" t="s">
        <v>1134</v>
      </c>
      <c r="Q641" s="1" t="s">
        <v>1134</v>
      </c>
      <c r="R641" s="1">
        <v>114</v>
      </c>
      <c r="T641" s="1" t="str">
        <f>IF(L641="Wagon",(SQRT(SQRT(S641/27)))*10,IF(S641="","",SQRT(SQRT(S641/27))))</f>
        <v/>
      </c>
      <c r="U641" s="13" t="e">
        <f>IF(I641="","",(H641*SQRT(I641)*T641-(I641*2)+2)*0.985)</f>
        <v>#VALUE!</v>
      </c>
      <c r="V641" s="13" t="e">
        <f>IF(L641="Wagon",5*SQRT(H641),IF(L641="","",SQRT(Q641*J641*SQRT(S641))/(26)))</f>
        <v>#VALUE!</v>
      </c>
      <c r="W641" s="17" t="e">
        <f>8/P641</f>
        <v>#VALUE!</v>
      </c>
      <c r="X641" s="27">
        <f>R641/10/J641</f>
        <v>0.12954545454545455</v>
      </c>
    </row>
    <row r="642" spans="1:25" x14ac:dyDescent="0.25">
      <c r="A642" s="19">
        <v>7550</v>
      </c>
      <c r="B642" s="1" t="s">
        <v>1087</v>
      </c>
      <c r="C642" s="1" t="s">
        <v>1084</v>
      </c>
      <c r="D642" s="1" t="str">
        <f>IF(B642="","zzz",LEFT(B642,2))</f>
        <v>BR</v>
      </c>
      <c r="E642" s="1">
        <v>755</v>
      </c>
      <c r="F642" s="13">
        <v>2018</v>
      </c>
      <c r="G642" s="13" t="s">
        <v>31</v>
      </c>
      <c r="H642" s="1">
        <f>IF(F642="","",SQRT(F642-1828))</f>
        <v>13.784048752090222</v>
      </c>
      <c r="I642" s="1">
        <v>3</v>
      </c>
      <c r="K642" s="1">
        <v>144</v>
      </c>
      <c r="L642" s="1" t="s">
        <v>22</v>
      </c>
      <c r="M642" s="1" t="s">
        <v>22</v>
      </c>
      <c r="N642" s="1">
        <f>IF(L642="Steam",1,IF(L642="Electric",2,IF(L642="Diesel",4,IF(L642="Diesel-Electric",3,""))))</f>
        <v>4</v>
      </c>
      <c r="P642" s="1">
        <v>100</v>
      </c>
      <c r="Q642" s="1">
        <v>100</v>
      </c>
      <c r="S642" s="1">
        <v>1290</v>
      </c>
      <c r="T642" s="1">
        <f>IF(L642="Wagon",(SQRT(SQRT(S642/27)))*10,IF(S642="","",SQRT(SQRT(S642/27))))</f>
        <v>2.6290962549469175</v>
      </c>
      <c r="U642" s="13">
        <f>IF(I642="","",(H642*SQRT(I642)*T642-(I642*2)+2)*0.985)</f>
        <v>57.887280582976906</v>
      </c>
      <c r="V642" s="13">
        <f>IF(L642="Wagon",5*SQRT(H642),IF(L642="","",SQRT(Q642*J642*SQRT(S642))/(26)))</f>
        <v>0</v>
      </c>
      <c r="W642" s="17">
        <f>8/P642</f>
        <v>0.08</v>
      </c>
      <c r="X642" s="27" t="e">
        <f>R642/10/J642</f>
        <v>#DIV/0!</v>
      </c>
    </row>
    <row r="643" spans="1:25" x14ac:dyDescent="0.25">
      <c r="A643" s="19">
        <v>7550</v>
      </c>
      <c r="B643" s="1" t="s">
        <v>1089</v>
      </c>
      <c r="C643" s="1" t="s">
        <v>1084</v>
      </c>
      <c r="D643" s="1" t="str">
        <f>IF(B643="","zzz",LEFT(B643,2))</f>
        <v>BR</v>
      </c>
      <c r="E643" s="1">
        <v>755</v>
      </c>
      <c r="F643" s="13">
        <v>2018</v>
      </c>
      <c r="G643" s="13" t="s">
        <v>31</v>
      </c>
      <c r="H643" s="1">
        <f>IF(F643="","",SQRT(F643-1828))</f>
        <v>13.784048752090222</v>
      </c>
      <c r="I643" s="1">
        <v>3</v>
      </c>
      <c r="K643" s="1">
        <v>144</v>
      </c>
      <c r="L643" s="1" t="s">
        <v>85</v>
      </c>
      <c r="M643" s="1" t="s">
        <v>96</v>
      </c>
      <c r="N643" s="1">
        <f>IF(L643="Steam",1,IF(L643="Electric",2,IF(L643="Diesel",4,IF(L643="Diesel-Electric",3,""))))</f>
        <v>2</v>
      </c>
      <c r="P643" s="1">
        <v>100</v>
      </c>
      <c r="Q643" s="1">
        <v>100</v>
      </c>
      <c r="S643" s="1">
        <v>3500</v>
      </c>
      <c r="T643" s="1">
        <f>IF(L643="Wagon",(SQRT(SQRT(S643/27)))*10,IF(S643="","",SQRT(SQRT(S643/27))))</f>
        <v>3.3742407814301307</v>
      </c>
      <c r="U643" s="13">
        <f>IF(I643="","",(H643*SQRT(I643)*T643-(I643*2)+2)*0.985)</f>
        <v>75.41051109500593</v>
      </c>
      <c r="V643" s="13">
        <f>IF(L643="Wagon",5*SQRT(H643),IF(L643="","",SQRT(Q643*J643*SQRT(S643))/(26)))</f>
        <v>0</v>
      </c>
      <c r="W643" s="17">
        <f>8/P643</f>
        <v>0.08</v>
      </c>
      <c r="X643" s="27" t="e">
        <f>R643/10/J643</f>
        <v>#DIV/0!</v>
      </c>
    </row>
    <row r="644" spans="1:25" x14ac:dyDescent="0.25">
      <c r="A644" s="19">
        <v>7551</v>
      </c>
      <c r="B644" s="1" t="s">
        <v>1086</v>
      </c>
      <c r="C644" s="1" t="s">
        <v>1085</v>
      </c>
      <c r="D644" s="1" t="str">
        <f>IF(B644="","zzz",LEFT(B644,2))</f>
        <v>BR</v>
      </c>
      <c r="E644" s="1">
        <v>755</v>
      </c>
      <c r="F644" s="13">
        <v>2018</v>
      </c>
      <c r="G644" s="13" t="s">
        <v>31</v>
      </c>
      <c r="H644" s="1">
        <f>IF(F644="","",SQRT(F644-1828))</f>
        <v>13.784048752090222</v>
      </c>
      <c r="I644" s="1">
        <v>4</v>
      </c>
      <c r="K644" s="1">
        <v>202</v>
      </c>
      <c r="L644" s="1" t="s">
        <v>22</v>
      </c>
      <c r="M644" s="1" t="s">
        <v>22</v>
      </c>
      <c r="N644" s="1">
        <f>IF(L644="Steam",1,IF(L644="Electric",2,IF(L644="Diesel",4,IF(L644="Diesel-Electric",3,""))))</f>
        <v>4</v>
      </c>
      <c r="P644" s="1">
        <v>100</v>
      </c>
      <c r="Q644" s="1">
        <v>100</v>
      </c>
      <c r="S644" s="1">
        <v>2570</v>
      </c>
      <c r="T644" s="1">
        <f>IF(L644="Wagon",(SQRT(SQRT(S644/27)))*10,IF(S644="","",SQRT(SQRT(S644/27))))</f>
        <v>3.1235059659523761</v>
      </c>
      <c r="U644" s="13">
        <f>IF(I644="","",(H644*SQRT(I644)*T644-(I644*2)+2)*0.985)</f>
        <v>78.907480268900457</v>
      </c>
      <c r="V644" s="13">
        <f>IF(L644="Wagon",5*SQRT(H644),IF(L644="","",SQRT(Q644*J644*SQRT(S644))/(26)))</f>
        <v>0</v>
      </c>
      <c r="W644" s="17">
        <f>8/P644</f>
        <v>0.08</v>
      </c>
      <c r="X644" s="27" t="e">
        <f>R644/10/J644</f>
        <v>#DIV/0!</v>
      </c>
    </row>
    <row r="645" spans="1:25" x14ac:dyDescent="0.25">
      <c r="A645" s="19">
        <v>7551</v>
      </c>
      <c r="B645" s="1" t="s">
        <v>1088</v>
      </c>
      <c r="C645" s="1" t="s">
        <v>1085</v>
      </c>
      <c r="D645" s="1" t="str">
        <f>IF(B645="","zzz",LEFT(B645,2))</f>
        <v>BR</v>
      </c>
      <c r="E645" s="1">
        <v>755</v>
      </c>
      <c r="F645" s="13">
        <v>2018</v>
      </c>
      <c r="G645" s="13" t="s">
        <v>31</v>
      </c>
      <c r="H645" s="1">
        <f>IF(F645="","",SQRT(F645-1828))</f>
        <v>13.784048752090222</v>
      </c>
      <c r="I645" s="1">
        <v>4</v>
      </c>
      <c r="K645" s="1">
        <v>202</v>
      </c>
      <c r="L645" s="1" t="s">
        <v>85</v>
      </c>
      <c r="M645" s="1" t="s">
        <v>96</v>
      </c>
      <c r="N645" s="1">
        <f>IF(L645="Steam",1,IF(L645="Electric",2,IF(L645="Diesel",4,IF(L645="Diesel-Electric",3,""))))</f>
        <v>2</v>
      </c>
      <c r="P645" s="1">
        <v>100</v>
      </c>
      <c r="Q645" s="1">
        <v>100</v>
      </c>
      <c r="S645" s="1">
        <v>3500</v>
      </c>
      <c r="T645" s="1">
        <f>IF(L645="Wagon",(SQRT(SQRT(S645/27)))*10,IF(S645="","",SQRT(SQRT(S645/27))))</f>
        <v>3.3742407814301307</v>
      </c>
      <c r="U645" s="13">
        <f>IF(I645="","",(H645*SQRT(I645)*T645-(I645*2)+2)*0.985)</f>
        <v>85.716077882072142</v>
      </c>
      <c r="V645" s="13">
        <f>IF(L645="Wagon",5*SQRT(H645),IF(L645="","",SQRT(Q645*J645*SQRT(S645))/(26)))</f>
        <v>0</v>
      </c>
      <c r="W645" s="17">
        <f>8/P645</f>
        <v>0.08</v>
      </c>
      <c r="X645" s="27" t="e">
        <f>R645/10/J645</f>
        <v>#DIV/0!</v>
      </c>
    </row>
    <row r="646" spans="1:25" x14ac:dyDescent="0.25">
      <c r="A646" s="19">
        <v>7560</v>
      </c>
      <c r="B646" s="1" t="s">
        <v>1094</v>
      </c>
      <c r="C646" s="1" t="s">
        <v>1090</v>
      </c>
      <c r="D646" s="1" t="str">
        <f>IF(B646="","zzz",LEFT(B646,2))</f>
        <v>BR</v>
      </c>
      <c r="E646" s="1">
        <v>756</v>
      </c>
      <c r="F646" s="13">
        <v>2021</v>
      </c>
      <c r="G646" s="13" t="s">
        <v>31</v>
      </c>
      <c r="H646" s="1">
        <f>IF(F646="","",SQRT(F646-1828))</f>
        <v>13.892443989449804</v>
      </c>
      <c r="I646" s="1">
        <v>3</v>
      </c>
      <c r="K646" s="1">
        <v>118</v>
      </c>
      <c r="L646" s="1" t="s">
        <v>85</v>
      </c>
      <c r="M646" s="1" t="s">
        <v>351</v>
      </c>
      <c r="N646" s="1">
        <f>IF(L646="Steam",1,IF(L646="Electric",2,IF(L646="Diesel",4,IF(L646="Diesel-Electric",3,""))))</f>
        <v>2</v>
      </c>
      <c r="P646" s="1">
        <v>75</v>
      </c>
      <c r="Q646" s="1">
        <v>75</v>
      </c>
      <c r="R646" s="1">
        <v>185</v>
      </c>
      <c r="S646" s="1">
        <v>1700</v>
      </c>
      <c r="T646" s="1">
        <f>IF(L646="Wagon",(SQRT(SQRT(S646/27)))*10,IF(S646="","",SQRT(SQRT(S646/27))))</f>
        <v>2.81689908874257</v>
      </c>
      <c r="U646" s="13">
        <f>IF(I646="","",(H646*SQRT(I646)*T646-(I646*2)+2)*0.985)</f>
        <v>62.824684592904745</v>
      </c>
      <c r="V646" s="13">
        <f>IF(L646="Wagon",5*SQRT(H646),IF(L646="","",SQRT(Q646*J646*SQRT(S646))/(26)))</f>
        <v>0</v>
      </c>
      <c r="W646" s="17">
        <f>8/P646</f>
        <v>0.10666666666666667</v>
      </c>
      <c r="X646" s="27" t="e">
        <f>R646/10/J646</f>
        <v>#DIV/0!</v>
      </c>
    </row>
    <row r="647" spans="1:25" x14ac:dyDescent="0.25">
      <c r="A647" s="19">
        <v>7560</v>
      </c>
      <c r="B647" s="1" t="s">
        <v>1092</v>
      </c>
      <c r="C647" s="1" t="s">
        <v>1090</v>
      </c>
      <c r="D647" s="1" t="str">
        <f>IF(B647="","zzz",LEFT(B647,2))</f>
        <v>BR</v>
      </c>
      <c r="E647" s="1">
        <v>756</v>
      </c>
      <c r="F647" s="13">
        <v>2021</v>
      </c>
      <c r="G647" s="13" t="s">
        <v>31</v>
      </c>
      <c r="H647" s="1">
        <f>IF(F647="","",SQRT(F647-1828))</f>
        <v>13.892443989449804</v>
      </c>
      <c r="I647" s="1">
        <v>3</v>
      </c>
      <c r="K647" s="1">
        <v>118</v>
      </c>
      <c r="L647" s="1" t="s">
        <v>22</v>
      </c>
      <c r="M647" s="1" t="s">
        <v>22</v>
      </c>
      <c r="N647" s="1">
        <f>IF(L647="Steam",1,IF(L647="Electric",2,IF(L647="Diesel",4,IF(L647="Diesel-Electric",3,""))))</f>
        <v>4</v>
      </c>
      <c r="P647" s="1">
        <v>75</v>
      </c>
      <c r="Q647" s="1">
        <v>75</v>
      </c>
      <c r="R647" s="1">
        <v>185</v>
      </c>
      <c r="S647" s="1">
        <v>640</v>
      </c>
      <c r="T647" s="1">
        <f>IF(L647="Wagon",(SQRT(SQRT(S647/27)))*10,IF(S647="","",SQRT(SQRT(S647/27))))</f>
        <v>2.2065006130979157</v>
      </c>
      <c r="U647" s="13">
        <f>IF(I647="","",(H647*SQRT(I647)*T647-(I647*2)+2)*0.985)</f>
        <v>48.357335774741415</v>
      </c>
      <c r="V647" s="13">
        <f>IF(L647="Wagon",5*SQRT(H647),IF(L647="","",SQRT(Q647*J647*SQRT(S647))/(26)))</f>
        <v>0</v>
      </c>
      <c r="W647" s="17">
        <f>8/P647</f>
        <v>0.10666666666666667</v>
      </c>
      <c r="X647" s="27" t="e">
        <f>R647/10/J647</f>
        <v>#DIV/0!</v>
      </c>
    </row>
    <row r="648" spans="1:25" x14ac:dyDescent="0.25">
      <c r="A648" s="19">
        <v>7560</v>
      </c>
      <c r="B648" s="1" t="s">
        <v>1093</v>
      </c>
      <c r="C648" s="1" t="s">
        <v>1090</v>
      </c>
      <c r="D648" s="1" t="str">
        <f>IF(B648="","zzz",LEFT(B648,2))</f>
        <v>BR</v>
      </c>
      <c r="E648" s="1">
        <v>756</v>
      </c>
      <c r="F648" s="13">
        <v>2021</v>
      </c>
      <c r="G648" s="13" t="s">
        <v>31</v>
      </c>
      <c r="H648" s="1">
        <f>IF(F648="","",SQRT(F648-1828))</f>
        <v>13.892443989449804</v>
      </c>
      <c r="I648" s="1">
        <v>3</v>
      </c>
      <c r="K648" s="1">
        <v>118</v>
      </c>
      <c r="L648" s="1" t="s">
        <v>85</v>
      </c>
      <c r="M648" s="1" t="s">
        <v>96</v>
      </c>
      <c r="N648" s="1">
        <f>IF(L648="Steam",1,IF(L648="Electric",2,IF(L648="Diesel",4,IF(L648="Diesel-Electric",3,""))))</f>
        <v>2</v>
      </c>
      <c r="P648" s="1">
        <v>75</v>
      </c>
      <c r="Q648" s="1">
        <v>75</v>
      </c>
      <c r="R648" s="1">
        <v>185</v>
      </c>
      <c r="S648" s="1">
        <v>3500</v>
      </c>
      <c r="T648" s="1">
        <f>IF(L648="Wagon",(SQRT(SQRT(S648/27)))*10,IF(S648="","",SQRT(SQRT(S648/27))))</f>
        <v>3.3742407814301307</v>
      </c>
      <c r="U648" s="13">
        <f>IF(I648="","",(H648*SQRT(I648)*T648-(I648*2)+2)*0.985)</f>
        <v>76.034508995727464</v>
      </c>
      <c r="V648" s="13">
        <f>IF(L648="Wagon",5*SQRT(H648),IF(L648="","",SQRT(Q648*J648*SQRT(S648))/(26)))</f>
        <v>0</v>
      </c>
      <c r="W648" s="17">
        <f>8/P648</f>
        <v>0.10666666666666667</v>
      </c>
      <c r="X648" s="27" t="e">
        <f>R648/10/J648</f>
        <v>#DIV/0!</v>
      </c>
    </row>
    <row r="649" spans="1:25" x14ac:dyDescent="0.25">
      <c r="A649" s="19">
        <v>7561</v>
      </c>
      <c r="B649" s="1" t="s">
        <v>1097</v>
      </c>
      <c r="C649" s="1" t="s">
        <v>1091</v>
      </c>
      <c r="D649" s="1" t="str">
        <f>IF(B649="","zzz",LEFT(B649,2))</f>
        <v>BR</v>
      </c>
      <c r="E649" s="1">
        <v>756</v>
      </c>
      <c r="F649" s="13">
        <v>2021</v>
      </c>
      <c r="G649" s="13" t="s">
        <v>31</v>
      </c>
      <c r="H649" s="1">
        <f>IF(F649="","",SQRT(F649-1828))</f>
        <v>13.892443989449804</v>
      </c>
      <c r="I649" s="1">
        <v>4</v>
      </c>
      <c r="K649" s="1">
        <v>158</v>
      </c>
      <c r="L649" s="1" t="s">
        <v>85</v>
      </c>
      <c r="M649" s="1" t="s">
        <v>351</v>
      </c>
      <c r="N649" s="1">
        <f>IF(L649="Steam",1,IF(L649="Electric",2,IF(L649="Diesel",4,IF(L649="Diesel-Electric",3,""))))</f>
        <v>2</v>
      </c>
      <c r="P649" s="1">
        <v>75</v>
      </c>
      <c r="Q649" s="1">
        <v>75</v>
      </c>
      <c r="R649" s="1">
        <v>185</v>
      </c>
      <c r="S649" s="1">
        <v>1700</v>
      </c>
      <c r="T649" s="1">
        <f>IF(L649="Wagon",(SQRT(SQRT(S649/27)))*10,IF(S649="","",SQRT(SQRT(S649/27))))</f>
        <v>2.81689908874257</v>
      </c>
      <c r="U649" s="13">
        <f>IF(I649="","",(H649*SQRT(I649)*T649-(I649*2)+2)*0.985)</f>
        <v>71.18321724414804</v>
      </c>
      <c r="V649" s="13">
        <f>IF(L649="Wagon",5*SQRT(H649),IF(L649="","",SQRT(Q649*J649*SQRT(S649))/(26)))</f>
        <v>0</v>
      </c>
      <c r="W649" s="17">
        <f>8/P649</f>
        <v>0.10666666666666667</v>
      </c>
      <c r="X649" s="27" t="e">
        <f>R649/10/J649</f>
        <v>#DIV/0!</v>
      </c>
    </row>
    <row r="650" spans="1:25" x14ac:dyDescent="0.25">
      <c r="A650" s="19">
        <v>7561</v>
      </c>
      <c r="B650" s="1" t="s">
        <v>1095</v>
      </c>
      <c r="C650" s="1" t="s">
        <v>1091</v>
      </c>
      <c r="D650" s="1" t="str">
        <f>IF(B650="","zzz",LEFT(B650,2))</f>
        <v>BR</v>
      </c>
      <c r="E650" s="1">
        <v>756</v>
      </c>
      <c r="F650" s="13">
        <v>2021</v>
      </c>
      <c r="G650" s="13" t="s">
        <v>31</v>
      </c>
      <c r="H650" s="1">
        <f>IF(F650="","",SQRT(F650-1828))</f>
        <v>13.892443989449804</v>
      </c>
      <c r="I650" s="1">
        <v>4</v>
      </c>
      <c r="K650" s="1">
        <v>158</v>
      </c>
      <c r="L650" s="1" t="s">
        <v>22</v>
      </c>
      <c r="M650" s="1" t="s">
        <v>22</v>
      </c>
      <c r="N650" s="1">
        <f>IF(L650="Steam",1,IF(L650="Electric",2,IF(L650="Diesel",4,IF(L650="Diesel-Electric",3,""))))</f>
        <v>4</v>
      </c>
      <c r="P650" s="1">
        <v>75</v>
      </c>
      <c r="Q650" s="1">
        <v>75</v>
      </c>
      <c r="R650" s="1">
        <v>185</v>
      </c>
      <c r="S650" s="1">
        <v>640</v>
      </c>
      <c r="T650" s="1">
        <f>IF(L650="Wagon",(SQRT(SQRT(S650/27)))*10,IF(S650="","",SQRT(SQRT(S650/27))))</f>
        <v>2.2065006130979157</v>
      </c>
      <c r="U650" s="13">
        <f>IF(I650="","",(H650*SQRT(I650)*T650-(I650*2)+2)*0.985)</f>
        <v>54.477761774894411</v>
      </c>
      <c r="V650" s="13">
        <f>IF(L650="Wagon",5*SQRT(H650),IF(L650="","",SQRT(Q650*J650*SQRT(S650))/(26)))</f>
        <v>0</v>
      </c>
      <c r="W650" s="17">
        <f>8/P650</f>
        <v>0.10666666666666667</v>
      </c>
      <c r="X650" s="27" t="e">
        <f>R650/10/J650</f>
        <v>#DIV/0!</v>
      </c>
    </row>
    <row r="651" spans="1:25" x14ac:dyDescent="0.25">
      <c r="A651" s="19">
        <v>7561</v>
      </c>
      <c r="B651" s="1" t="s">
        <v>1096</v>
      </c>
      <c r="C651" s="1" t="s">
        <v>1091</v>
      </c>
      <c r="D651" s="1" t="str">
        <f>IF(B651="","zzz",LEFT(B651,2))</f>
        <v>BR</v>
      </c>
      <c r="E651" s="1">
        <v>756</v>
      </c>
      <c r="F651" s="13">
        <v>2021</v>
      </c>
      <c r="G651" s="13" t="s">
        <v>31</v>
      </c>
      <c r="H651" s="1">
        <f>IF(F651="","",SQRT(F651-1828))</f>
        <v>13.892443989449804</v>
      </c>
      <c r="I651" s="1">
        <v>4</v>
      </c>
      <c r="K651" s="1">
        <v>158</v>
      </c>
      <c r="L651" s="1" t="s">
        <v>85</v>
      </c>
      <c r="M651" s="1" t="s">
        <v>96</v>
      </c>
      <c r="N651" s="1">
        <f>IF(L651="Steam",1,IF(L651="Electric",2,IF(L651="Diesel",4,IF(L651="Diesel-Electric",3,""))))</f>
        <v>2</v>
      </c>
      <c r="P651" s="1">
        <v>75</v>
      </c>
      <c r="Q651" s="1">
        <v>75</v>
      </c>
      <c r="R651" s="1">
        <v>185</v>
      </c>
      <c r="S651" s="1">
        <v>3500</v>
      </c>
      <c r="T651" s="1">
        <f>IF(L651="Wagon",(SQRT(SQRT(S651/27)))*10,IF(S651="","",SQRT(SQRT(S651/27))))</f>
        <v>3.3742407814301307</v>
      </c>
      <c r="U651" s="13">
        <f>IF(I651="","",(H651*SQRT(I651)*T651-(I651*2)+2)*0.985)</f>
        <v>86.436608593982797</v>
      </c>
      <c r="V651" s="13">
        <f>IF(L651="Wagon",5*SQRT(H651),IF(L651="","",SQRT(Q651*J651*SQRT(S651))/(26)))</f>
        <v>0</v>
      </c>
      <c r="W651" s="17">
        <f>8/P651</f>
        <v>0.10666666666666667</v>
      </c>
      <c r="X651" s="27" t="e">
        <f>R651/10/J651</f>
        <v>#DIV/0!</v>
      </c>
    </row>
    <row r="652" spans="1:25" x14ac:dyDescent="0.25">
      <c r="A652" s="37">
        <v>7600</v>
      </c>
      <c r="B652" s="38" t="s">
        <v>93</v>
      </c>
      <c r="C652" s="38" t="s">
        <v>794</v>
      </c>
      <c r="D652" s="38" t="str">
        <f>IF(B652="","zzz",LEFT(B652,2))</f>
        <v>BR</v>
      </c>
      <c r="E652" s="38">
        <v>76</v>
      </c>
      <c r="F652" s="44">
        <v>1952</v>
      </c>
      <c r="G652" s="44">
        <v>1981</v>
      </c>
      <c r="H652" s="38">
        <f>IF(F652="","",SQRT(F652-1828))</f>
        <v>11.135528725660043</v>
      </c>
      <c r="I652" s="38">
        <v>1</v>
      </c>
      <c r="J652" s="38">
        <v>89</v>
      </c>
      <c r="K652" s="38">
        <v>0</v>
      </c>
      <c r="L652" s="38" t="s">
        <v>85</v>
      </c>
      <c r="M652" s="38" t="s">
        <v>1707</v>
      </c>
      <c r="N652" s="38">
        <f>IF(L652="Steam",1,IF(L652="Electric",2,IF(L652="Diesel",4,IF(L652="Diesel-Electric",3,""))))</f>
        <v>2</v>
      </c>
      <c r="O652" s="38" t="s">
        <v>23</v>
      </c>
      <c r="P652" s="38">
        <v>65</v>
      </c>
      <c r="Q652" s="38">
        <v>65</v>
      </c>
      <c r="R652" s="38"/>
      <c r="S652" s="38">
        <v>1300</v>
      </c>
      <c r="T652" s="38">
        <f>IF(L652="Wagon",(SQRT(SQRT(S652/27)))*10,IF(S652="","",SQRT(SQRT(S652/27))))</f>
        <v>2.6341766578737862</v>
      </c>
      <c r="U652" s="44">
        <f>IF(I652="","",(H652*SQRT(I652)*T652-(I652*2)+2)*0.985)</f>
        <v>28.892955594583462</v>
      </c>
      <c r="V652" s="44">
        <f>IF(L652="Wagon",5*SQRT(H652),IF(L652="","",SQRT(Q652*J652*SQRT(S652))/(26)))</f>
        <v>17.565647843170595</v>
      </c>
      <c r="W652" s="51">
        <f>8/P652</f>
        <v>0.12307692307692308</v>
      </c>
      <c r="X652" s="52">
        <f>R652/10/J652</f>
        <v>0</v>
      </c>
    </row>
    <row r="653" spans="1:25" x14ac:dyDescent="0.25">
      <c r="A653" s="19">
        <v>7601</v>
      </c>
      <c r="B653" s="1" t="s">
        <v>1122</v>
      </c>
      <c r="C653" s="1" t="s">
        <v>578</v>
      </c>
      <c r="D653" s="1" t="str">
        <f>IF(B653="","zzz",LEFT(B653,2))</f>
        <v>BR</v>
      </c>
      <c r="E653" s="1" t="s">
        <v>349</v>
      </c>
      <c r="F653" s="13">
        <v>1952</v>
      </c>
      <c r="G653" s="13">
        <v>1967</v>
      </c>
      <c r="H653" s="1">
        <f>IF(F653="","",SQRT(F653-1828))</f>
        <v>11.135528725660043</v>
      </c>
      <c r="I653" s="1">
        <v>2</v>
      </c>
      <c r="K653" s="1">
        <v>0</v>
      </c>
      <c r="L653" s="1" t="s">
        <v>357</v>
      </c>
      <c r="M653" s="1" t="s">
        <v>357</v>
      </c>
      <c r="N653" s="1">
        <f>IF(L653="Steam",1,IF(L653="Electric",2,IF(L653="Diesel",4,IF(L653="Diesel-Electric",3,""))))</f>
        <v>1</v>
      </c>
      <c r="O653" s="1" t="s">
        <v>23</v>
      </c>
      <c r="P653" s="1" t="s">
        <v>1134</v>
      </c>
      <c r="Q653" s="1" t="s">
        <v>1134</v>
      </c>
      <c r="S653" s="1">
        <v>888</v>
      </c>
      <c r="T653" s="1">
        <f>IF(L653="Wagon",(SQRT(SQRT(S653/27)))*10,IF(S653="","",SQRT(SQRT(S653/27))))</f>
        <v>2.3947616815377999</v>
      </c>
      <c r="U653" s="13">
        <f>IF(I653="","",(H653*SQRT(I653)*T653-(I653*2)+2)*0.985)</f>
        <v>35.17705350351649</v>
      </c>
      <c r="V653" s="13" t="e">
        <f>IF(L653="Wagon",5*SQRT(H653),IF(L653="","",SQRT(Q653*J653*SQRT(S653))/(26)))</f>
        <v>#VALUE!</v>
      </c>
      <c r="W653" s="17" t="e">
        <f>8/P653</f>
        <v>#VALUE!</v>
      </c>
      <c r="X653" s="27" t="e">
        <f>R653/10/J653</f>
        <v>#DIV/0!</v>
      </c>
    </row>
    <row r="654" spans="1:25" s="24" customFormat="1" x14ac:dyDescent="0.25">
      <c r="A654" s="19">
        <v>7700</v>
      </c>
      <c r="B654" s="1" t="s">
        <v>94</v>
      </c>
      <c r="C654" s="1" t="s">
        <v>795</v>
      </c>
      <c r="D654" s="1" t="str">
        <f>IF(B654="","zzz",LEFT(B654,2))</f>
        <v>BR</v>
      </c>
      <c r="E654" s="1">
        <v>77</v>
      </c>
      <c r="F654" s="13">
        <v>1953</v>
      </c>
      <c r="G654" s="13">
        <v>1969</v>
      </c>
      <c r="H654" s="1">
        <f>IF(F654="","",SQRT(F654-1828))</f>
        <v>11.180339887498949</v>
      </c>
      <c r="I654" s="1">
        <v>1</v>
      </c>
      <c r="J654" s="1">
        <v>104</v>
      </c>
      <c r="K654" s="1">
        <v>0</v>
      </c>
      <c r="L654" s="1" t="s">
        <v>85</v>
      </c>
      <c r="M654" s="1" t="s">
        <v>1707</v>
      </c>
      <c r="N654" s="1">
        <f>IF(L654="Steam",1,IF(L654="Electric",2,IF(L654="Diesel",4,IF(L654="Diesel-Electric",3,""))))</f>
        <v>2</v>
      </c>
      <c r="O654" s="1" t="s">
        <v>23</v>
      </c>
      <c r="P654" s="1">
        <v>90</v>
      </c>
      <c r="Q654" s="1">
        <v>90</v>
      </c>
      <c r="R654" s="1"/>
      <c r="S654" s="1">
        <v>2490</v>
      </c>
      <c r="T654" s="1">
        <f>IF(L654="Wagon",(SQRT(SQRT(S654/27)))*10,IF(S654="","",SQRT(SQRT(S654/27))))</f>
        <v>3.0989095168986927</v>
      </c>
      <c r="U654" s="13">
        <f>IF(I654="","",(H654*SQRT(I654)*T654-(I654*2)+2)*0.985)</f>
        <v>34.127158754339561</v>
      </c>
      <c r="V654" s="13">
        <f>IF(L654="Wagon",5*SQRT(H654),IF(L654="","",SQRT(Q654*J654*SQRT(S654))/(26)))</f>
        <v>26.285389278675691</v>
      </c>
      <c r="W654" s="14">
        <f>8/P654</f>
        <v>8.8888888888888892E-2</v>
      </c>
      <c r="X654" s="30">
        <f>R654/10/J654</f>
        <v>0</v>
      </c>
      <c r="Y654" s="12"/>
    </row>
    <row r="655" spans="1:25" x14ac:dyDescent="0.25">
      <c r="A655" s="19">
        <v>7701</v>
      </c>
      <c r="B655" s="1" t="s">
        <v>359</v>
      </c>
      <c r="C655" s="1" t="s">
        <v>575</v>
      </c>
      <c r="D655" s="1" t="str">
        <f>IF(B655="","zzz",LEFT(B655,2))</f>
        <v>BR</v>
      </c>
      <c r="E655" s="1" t="s">
        <v>349</v>
      </c>
      <c r="F655" s="13">
        <v>1954</v>
      </c>
      <c r="G655" s="13">
        <v>1967</v>
      </c>
      <c r="H655" s="1">
        <f>IF(F655="","",SQRT(F655-1828))</f>
        <v>11.224972160321824</v>
      </c>
      <c r="I655" s="1">
        <v>2</v>
      </c>
      <c r="J655" s="1">
        <v>101</v>
      </c>
      <c r="K655" s="1">
        <v>0</v>
      </c>
      <c r="L655" s="1" t="s">
        <v>357</v>
      </c>
      <c r="M655" s="1" t="s">
        <v>357</v>
      </c>
      <c r="N655" s="1">
        <f>IF(L655="Steam",1,IF(L655="Electric",2,IF(L655="Diesel",4,IF(L655="Diesel-Electric",3,""))))</f>
        <v>1</v>
      </c>
      <c r="O655" s="1" t="s">
        <v>23</v>
      </c>
      <c r="P655" s="1" t="s">
        <v>1134</v>
      </c>
      <c r="Q655" s="1" t="s">
        <v>1134</v>
      </c>
      <c r="R655" s="1">
        <v>96</v>
      </c>
      <c r="T655" s="1" t="str">
        <f>IF(L655="Wagon",(SQRT(SQRT(S655/27)))*10,IF(S655="","",SQRT(SQRT(S655/27))))</f>
        <v/>
      </c>
      <c r="U655" s="13" t="e">
        <f>IF(I655="","",(H655*SQRT(I655)*T655-(I655*2)+2)*0.985)</f>
        <v>#VALUE!</v>
      </c>
      <c r="V655" s="13" t="e">
        <f>IF(L655="Wagon",5*SQRT(H655),IF(L655="","",SQRT(Q655*J655*SQRT(S655))/(26)))</f>
        <v>#VALUE!</v>
      </c>
      <c r="W655" s="14" t="e">
        <f>8/P655</f>
        <v>#VALUE!</v>
      </c>
      <c r="X655" s="30">
        <f>R655/10/J655</f>
        <v>9.5049504950495051E-2</v>
      </c>
    </row>
    <row r="656" spans="1:25" x14ac:dyDescent="0.25">
      <c r="A656" s="19">
        <v>7800</v>
      </c>
      <c r="B656" s="1" t="s">
        <v>356</v>
      </c>
      <c r="C656" s="1" t="s">
        <v>573</v>
      </c>
      <c r="D656" s="1" t="str">
        <f>IF(B656="","zzz",LEFT(B656,2))</f>
        <v>BR</v>
      </c>
      <c r="E656" s="1" t="s">
        <v>349</v>
      </c>
      <c r="F656" s="13">
        <v>1952</v>
      </c>
      <c r="G656" s="13">
        <v>1967</v>
      </c>
      <c r="H656" s="1">
        <f>IF(F656="","",SQRT(F656-1828))</f>
        <v>11.135528725660043</v>
      </c>
      <c r="I656" s="1">
        <v>2</v>
      </c>
      <c r="J656" s="1">
        <v>87</v>
      </c>
      <c r="K656" s="1">
        <v>0</v>
      </c>
      <c r="L656" s="1" t="s">
        <v>357</v>
      </c>
      <c r="M656" s="1" t="s">
        <v>357</v>
      </c>
      <c r="N656" s="1">
        <f>IF(L656="Steam",1,IF(L656="Electric",2,IF(L656="Diesel",4,IF(L656="Diesel-Electric",3,""))))</f>
        <v>1</v>
      </c>
      <c r="O656" s="1" t="s">
        <v>23</v>
      </c>
      <c r="P656" s="1" t="s">
        <v>1134</v>
      </c>
      <c r="Q656" s="1" t="s">
        <v>1134</v>
      </c>
      <c r="R656" s="1">
        <v>82</v>
      </c>
      <c r="T656" s="1" t="str">
        <f>IF(L656="Wagon",(SQRT(SQRT(S656/27)))*10,IF(S656="","",SQRT(SQRT(S656/27))))</f>
        <v/>
      </c>
      <c r="U656" s="13" t="e">
        <f>IF(I656="","",(H656*SQRT(I656)*T656-(I656*2)+2)*0.985)</f>
        <v>#VALUE!</v>
      </c>
      <c r="V656" s="13" t="e">
        <f>IF(L656="Wagon",5*SQRT(H656),IF(L656="","",SQRT(Q656*J656*SQRT(S656))/(26)))</f>
        <v>#VALUE!</v>
      </c>
      <c r="W656" s="14" t="e">
        <f>8/P656</f>
        <v>#VALUE!</v>
      </c>
      <c r="X656" s="30">
        <f>R656/10/J656</f>
        <v>9.4252873563218389E-2</v>
      </c>
    </row>
    <row r="657" spans="1:24" x14ac:dyDescent="0.25">
      <c r="A657" s="19">
        <v>8000</v>
      </c>
      <c r="B657" s="1" t="s">
        <v>316</v>
      </c>
      <c r="C657" s="1" t="s">
        <v>796</v>
      </c>
      <c r="D657" s="1" t="str">
        <f>IF(B657="","zzz",LEFT(B657,2))</f>
        <v>BR</v>
      </c>
      <c r="E657" s="1">
        <v>800</v>
      </c>
      <c r="F657" s="13">
        <v>2017</v>
      </c>
      <c r="G657" s="13" t="s">
        <v>31</v>
      </c>
      <c r="H657" s="1">
        <f>IF(F657="","",SQRT(F657-1828))</f>
        <v>13.74772708486752</v>
      </c>
      <c r="I657" s="1">
        <v>5</v>
      </c>
      <c r="J657" s="1">
        <v>221</v>
      </c>
      <c r="K657" s="1">
        <v>283</v>
      </c>
      <c r="L657" s="1" t="s">
        <v>22</v>
      </c>
      <c r="M657" s="1" t="s">
        <v>22</v>
      </c>
      <c r="N657" s="1">
        <f>IF(L657="Steam",1,IF(L657="Electric",2,IF(L657="Diesel",4,IF(L657="Diesel-Electric",3,""))))</f>
        <v>4</v>
      </c>
      <c r="O657" s="1" t="s">
        <v>842</v>
      </c>
      <c r="P657" s="1">
        <v>100</v>
      </c>
      <c r="Q657" s="1">
        <v>100</v>
      </c>
      <c r="R657" s="1">
        <v>200</v>
      </c>
      <c r="S657" s="1">
        <v>2250</v>
      </c>
      <c r="T657" s="1">
        <f>IF(L657="Wagon",(SQRT(SQRT(S657/27)))*10,IF(S657="","",SQRT(SQRT(S657/27))))</f>
        <v>3.0213753973567683</v>
      </c>
      <c r="U657" s="13">
        <f>IF(I657="","",(H657*SQRT(I657)*T657-(I657*2)+2)*0.985)</f>
        <v>83.606460004190438</v>
      </c>
      <c r="V657" s="13">
        <f>IF(L657="Wagon",5*SQRT(H657),IF(L657="","",SQRT(Q657*J657*SQRT(S657))/(26)))</f>
        <v>39.379338670437726</v>
      </c>
      <c r="W657" s="14">
        <f>8/P657</f>
        <v>0.08</v>
      </c>
      <c r="X657" s="30">
        <f>R657/10/J657</f>
        <v>9.0497737556561084E-2</v>
      </c>
    </row>
    <row r="658" spans="1:24" x14ac:dyDescent="0.25">
      <c r="A658" s="19">
        <v>8000</v>
      </c>
      <c r="B658" s="1" t="s">
        <v>317</v>
      </c>
      <c r="C658" s="1" t="s">
        <v>796</v>
      </c>
      <c r="D658" s="1" t="str">
        <f>IF(B658="","zzz",LEFT(B658,2))</f>
        <v>BR</v>
      </c>
      <c r="E658" s="1">
        <v>800</v>
      </c>
      <c r="F658" s="13">
        <v>2017</v>
      </c>
      <c r="G658" s="13" t="s">
        <v>31</v>
      </c>
      <c r="H658" s="1">
        <f>IF(F658="","",SQRT(F658-1828))</f>
        <v>13.74772708486752</v>
      </c>
      <c r="I658" s="1">
        <v>5</v>
      </c>
      <c r="J658" s="1">
        <v>221</v>
      </c>
      <c r="K658" s="1">
        <v>283</v>
      </c>
      <c r="L658" s="1" t="s">
        <v>85</v>
      </c>
      <c r="M658" s="5" t="s">
        <v>96</v>
      </c>
      <c r="N658" s="1">
        <f>IF(L658="Steam",1,IF(L658="Electric",2,IF(L658="Diesel",4,IF(L658="Diesel-Electric",3,""))))</f>
        <v>2</v>
      </c>
      <c r="O658" s="1" t="s">
        <v>842</v>
      </c>
      <c r="P658" s="1">
        <v>125</v>
      </c>
      <c r="Q658" s="1">
        <v>140</v>
      </c>
      <c r="R658" s="1">
        <v>200</v>
      </c>
      <c r="S658" s="1">
        <v>2250</v>
      </c>
      <c r="T658" s="1">
        <f>IF(L658="Wagon",(SQRT(SQRT(S658/27)))*10,IF(S658="","",SQRT(SQRT(S658/27))))</f>
        <v>3.0213753973567683</v>
      </c>
      <c r="U658" s="13">
        <f>IF(I658="","",(H658*SQRT(I658)*T658-(I658*2)+2)*0.985)</f>
        <v>83.606460004190438</v>
      </c>
      <c r="V658" s="13">
        <f>IF(L658="Wagon",5*SQRT(H658),IF(L658="","",SQRT(Q658*J658*SQRT(S658))/(26)))</f>
        <v>46.594261876001909</v>
      </c>
      <c r="W658" s="14">
        <f>8/P658</f>
        <v>6.4000000000000001E-2</v>
      </c>
      <c r="X658" s="30">
        <f>R658/10/J658</f>
        <v>9.0497737556561084E-2</v>
      </c>
    </row>
    <row r="659" spans="1:24" x14ac:dyDescent="0.25">
      <c r="A659" s="19">
        <v>8001</v>
      </c>
      <c r="B659" s="1" t="s">
        <v>318</v>
      </c>
      <c r="C659" s="1" t="s">
        <v>797</v>
      </c>
      <c r="D659" s="1" t="str">
        <f>IF(B659="","zzz",LEFT(B659,2))</f>
        <v>BR</v>
      </c>
      <c r="E659" s="1">
        <v>800</v>
      </c>
      <c r="F659" s="13">
        <v>2017</v>
      </c>
      <c r="G659" s="13" t="s">
        <v>31</v>
      </c>
      <c r="H659" s="1">
        <f>IF(F659="","",SQRT(F659-1828))</f>
        <v>13.74772708486752</v>
      </c>
      <c r="I659" s="1">
        <v>9</v>
      </c>
      <c r="J659" s="1">
        <v>398</v>
      </c>
      <c r="K659" s="1">
        <v>510</v>
      </c>
      <c r="L659" s="1" t="s">
        <v>22</v>
      </c>
      <c r="M659" s="1" t="s">
        <v>22</v>
      </c>
      <c r="N659" s="1">
        <f>IF(L659="Steam",1,IF(L659="Electric",2,IF(L659="Diesel",4,IF(L659="Diesel-Electric",3,""))))</f>
        <v>4</v>
      </c>
      <c r="O659" s="1" t="s">
        <v>842</v>
      </c>
      <c r="P659" s="1">
        <v>100</v>
      </c>
      <c r="Q659" s="1">
        <v>100</v>
      </c>
      <c r="S659" s="1">
        <v>5250</v>
      </c>
      <c r="T659" s="1">
        <f>IF(L659="Wagon",(SQRT(SQRT(S659/27)))*10,IF(S659="","",SQRT(SQRT(S659/27))))</f>
        <v>3.7342112655242108</v>
      </c>
      <c r="U659" s="13">
        <f>IF(I659="","",(H659*SQRT(I659)*T659-(I659*2)+2)*0.985)</f>
        <v>135.94059078598892</v>
      </c>
      <c r="V659" s="13">
        <f>IF(L659="Wagon",5*SQRT(H659),IF(L659="","",SQRT(Q659*J659*SQRT(S659))/(26)))</f>
        <v>65.314260479845743</v>
      </c>
      <c r="W659" s="14">
        <f>8/P659</f>
        <v>0.08</v>
      </c>
      <c r="X659" s="30">
        <f>R659/10/J659</f>
        <v>0</v>
      </c>
    </row>
    <row r="660" spans="1:24" x14ac:dyDescent="0.25">
      <c r="A660" s="19">
        <v>8001</v>
      </c>
      <c r="B660" s="1" t="s">
        <v>319</v>
      </c>
      <c r="C660" s="1" t="s">
        <v>797</v>
      </c>
      <c r="D660" s="1" t="str">
        <f>IF(B660="","zzz",LEFT(B660,2))</f>
        <v>BR</v>
      </c>
      <c r="E660" s="1">
        <v>800</v>
      </c>
      <c r="F660" s="13">
        <v>2017</v>
      </c>
      <c r="G660" s="13" t="s">
        <v>31</v>
      </c>
      <c r="H660" s="1">
        <f>IF(F660="","",SQRT(F660-1828))</f>
        <v>13.74772708486752</v>
      </c>
      <c r="I660" s="1">
        <v>9</v>
      </c>
      <c r="J660" s="1">
        <v>398</v>
      </c>
      <c r="K660" s="1">
        <v>510</v>
      </c>
      <c r="L660" s="1" t="s">
        <v>85</v>
      </c>
      <c r="M660" s="5" t="s">
        <v>96</v>
      </c>
      <c r="N660" s="1">
        <f>IF(L660="Steam",1,IF(L660="Electric",2,IF(L660="Diesel",4,IF(L660="Diesel-Electric",3,""))))</f>
        <v>2</v>
      </c>
      <c r="O660" s="1" t="s">
        <v>842</v>
      </c>
      <c r="P660" s="1">
        <v>125</v>
      </c>
      <c r="Q660" s="1">
        <v>140</v>
      </c>
      <c r="S660" s="1">
        <v>5250</v>
      </c>
      <c r="T660" s="1">
        <f>IF(L660="Wagon",(SQRT(SQRT(S660/27)))*10,IF(S660="","",SQRT(SQRT(S660/27))))</f>
        <v>3.7342112655242108</v>
      </c>
      <c r="U660" s="13">
        <f>IF(I660="","",(H660*SQRT(I660)*T660-(I660*2)+2)*0.985)</f>
        <v>135.94059078598892</v>
      </c>
      <c r="V660" s="13">
        <f>IF(L660="Wagon",5*SQRT(H660),IF(L660="","",SQRT(Q660*J660*SQRT(S660))/(26)))</f>
        <v>77.28087519458353</v>
      </c>
      <c r="W660" s="14">
        <f>8/P660</f>
        <v>6.4000000000000001E-2</v>
      </c>
      <c r="X660" s="30">
        <f>R660/10/J660</f>
        <v>0</v>
      </c>
    </row>
    <row r="661" spans="1:24" x14ac:dyDescent="0.25">
      <c r="A661" s="19">
        <v>8002</v>
      </c>
      <c r="B661" s="1" t="s">
        <v>320</v>
      </c>
      <c r="C661" s="1" t="s">
        <v>798</v>
      </c>
      <c r="D661" s="1" t="str">
        <f>IF(B661="","zzz",LEFT(B661,2))</f>
        <v>BR</v>
      </c>
      <c r="E661" s="1">
        <v>800</v>
      </c>
      <c r="F661" s="13">
        <v>2017</v>
      </c>
      <c r="G661" s="13" t="s">
        <v>31</v>
      </c>
      <c r="H661" s="1">
        <f>IF(F661="","",SQRT(F661-1828))</f>
        <v>13.74772708486752</v>
      </c>
      <c r="I661" s="1">
        <v>5</v>
      </c>
      <c r="J661" s="1">
        <v>221</v>
      </c>
      <c r="K661" s="1">
        <v>283</v>
      </c>
      <c r="L661" s="1" t="s">
        <v>22</v>
      </c>
      <c r="M661" s="1" t="s">
        <v>22</v>
      </c>
      <c r="N661" s="1">
        <f>IF(L661="Steam",1,IF(L661="Electric",2,IF(L661="Diesel",4,IF(L661="Diesel-Electric",3,""))))</f>
        <v>4</v>
      </c>
      <c r="O661" s="1" t="s">
        <v>842</v>
      </c>
      <c r="P661" s="1">
        <v>100</v>
      </c>
      <c r="Q661" s="1">
        <v>100</v>
      </c>
      <c r="S661" s="1">
        <v>2250</v>
      </c>
      <c r="T661" s="1">
        <f>IF(L661="Wagon",(SQRT(SQRT(S661/27)))*10,IF(S661="","",SQRT(SQRT(S661/27))))</f>
        <v>3.0213753973567683</v>
      </c>
      <c r="U661" s="13">
        <f>IF(I661="","",(H661*SQRT(I661)*T661-(I661*2)+2)*0.985)</f>
        <v>83.606460004190438</v>
      </c>
      <c r="V661" s="13">
        <f>IF(L661="Wagon",5*SQRT(H661),IF(L661="","",SQRT(Q661*J661*SQRT(S661))/(26)))</f>
        <v>39.379338670437726</v>
      </c>
      <c r="W661" s="14">
        <f>8/P661</f>
        <v>0.08</v>
      </c>
      <c r="X661" s="30">
        <f>R661/10/J661</f>
        <v>0</v>
      </c>
    </row>
    <row r="662" spans="1:24" x14ac:dyDescent="0.25">
      <c r="A662" s="19">
        <v>8002</v>
      </c>
      <c r="B662" s="1" t="s">
        <v>321</v>
      </c>
      <c r="C662" s="1" t="s">
        <v>798</v>
      </c>
      <c r="D662" s="1" t="str">
        <f>IF(B662="","zzz",LEFT(B662,2))</f>
        <v>BR</v>
      </c>
      <c r="E662" s="1">
        <v>800</v>
      </c>
      <c r="F662" s="13">
        <v>2017</v>
      </c>
      <c r="G662" s="13" t="s">
        <v>31</v>
      </c>
      <c r="H662" s="1">
        <f>IF(F662="","",SQRT(F662-1828))</f>
        <v>13.74772708486752</v>
      </c>
      <c r="I662" s="1">
        <v>5</v>
      </c>
      <c r="J662" s="1">
        <v>221</v>
      </c>
      <c r="K662" s="1">
        <v>283</v>
      </c>
      <c r="L662" s="1" t="s">
        <v>85</v>
      </c>
      <c r="M662" s="5" t="s">
        <v>96</v>
      </c>
      <c r="N662" s="1">
        <f>IF(L662="Steam",1,IF(L662="Electric",2,IF(L662="Diesel",4,IF(L662="Diesel-Electric",3,""))))</f>
        <v>2</v>
      </c>
      <c r="O662" s="1" t="s">
        <v>842</v>
      </c>
      <c r="P662" s="1">
        <v>125</v>
      </c>
      <c r="Q662" s="1">
        <v>140</v>
      </c>
      <c r="S662" s="1">
        <v>2250</v>
      </c>
      <c r="T662" s="1">
        <f>IF(L662="Wagon",(SQRT(SQRT(S662/27)))*10,IF(S662="","",SQRT(SQRT(S662/27))))</f>
        <v>3.0213753973567683</v>
      </c>
      <c r="U662" s="13">
        <f>IF(I662="","",(H662*SQRT(I662)*T662-(I662*2)+2)*0.985)</f>
        <v>83.606460004190438</v>
      </c>
      <c r="V662" s="13">
        <f>IF(L662="Wagon",5*SQRT(H662),IF(L662="","",SQRT(Q662*J662*SQRT(S662))/(26)))</f>
        <v>46.594261876001909</v>
      </c>
      <c r="W662" s="14">
        <f>8/P662</f>
        <v>6.4000000000000001E-2</v>
      </c>
      <c r="X662" s="30">
        <f>R662/10/J662</f>
        <v>0</v>
      </c>
    </row>
    <row r="663" spans="1:24" x14ac:dyDescent="0.25">
      <c r="A663" s="19">
        <v>8008</v>
      </c>
      <c r="B663" s="1" t="s">
        <v>1115</v>
      </c>
      <c r="C663" s="1" t="s">
        <v>580</v>
      </c>
      <c r="D663" s="1" t="str">
        <f>IF(B663="","zzz",LEFT(B663,2))</f>
        <v>BR</v>
      </c>
      <c r="E663" s="1" t="s">
        <v>349</v>
      </c>
      <c r="F663" s="13">
        <v>1951</v>
      </c>
      <c r="G663" s="13">
        <v>1968</v>
      </c>
      <c r="H663" s="1">
        <f>IF(F663="","",SQRT(F663-1828))</f>
        <v>11.090536506409418</v>
      </c>
      <c r="I663" s="1">
        <v>2</v>
      </c>
      <c r="J663" s="1">
        <v>119</v>
      </c>
      <c r="K663" s="1">
        <v>0</v>
      </c>
      <c r="L663" s="1" t="s">
        <v>357</v>
      </c>
      <c r="M663" s="1" t="s">
        <v>357</v>
      </c>
      <c r="N663" s="1">
        <f>IF(L663="Steam",1,IF(L663="Electric",2,IF(L663="Diesel",4,IF(L663="Diesel-Electric",3,""))))</f>
        <v>1</v>
      </c>
      <c r="P663" s="1" t="s">
        <v>1134</v>
      </c>
      <c r="Q663" s="1" t="s">
        <v>1134</v>
      </c>
      <c r="R663" s="1">
        <v>114</v>
      </c>
      <c r="U663" s="13"/>
      <c r="V663" s="13"/>
      <c r="W663" s="14" t="e">
        <f>8/P663</f>
        <v>#VALUE!</v>
      </c>
      <c r="X663" s="30">
        <f>R663/10/J663</f>
        <v>9.5798319327731099E-2</v>
      </c>
    </row>
    <row r="664" spans="1:24" x14ac:dyDescent="0.25">
      <c r="A664" s="19">
        <v>8009</v>
      </c>
      <c r="B664" s="1" t="s">
        <v>95</v>
      </c>
      <c r="C664" s="1" t="s">
        <v>799</v>
      </c>
      <c r="D664" s="1" t="str">
        <f>IF(B664="","zzz",LEFT(B664,2))</f>
        <v>BR</v>
      </c>
      <c r="E664" s="1">
        <v>80</v>
      </c>
      <c r="F664" s="13">
        <v>1958</v>
      </c>
      <c r="G664" s="13">
        <v>1961</v>
      </c>
      <c r="H664" s="1">
        <f>IF(F664="","",SQRT(F664-1828))</f>
        <v>11.401754250991379</v>
      </c>
      <c r="I664" s="1">
        <v>1</v>
      </c>
      <c r="J664" s="1">
        <v>111</v>
      </c>
      <c r="K664" s="1">
        <v>0</v>
      </c>
      <c r="L664" s="1" t="s">
        <v>85</v>
      </c>
      <c r="M664" s="5" t="s">
        <v>96</v>
      </c>
      <c r="N664" s="1">
        <f>IF(L664="Steam",1,IF(L664="Electric",2,IF(L664="Diesel",4,IF(L664="Diesel-Electric",3,""))))</f>
        <v>2</v>
      </c>
      <c r="O664" s="1" t="s">
        <v>23</v>
      </c>
      <c r="P664" s="1">
        <v>90</v>
      </c>
      <c r="Q664" s="1">
        <v>90</v>
      </c>
      <c r="S664" s="1">
        <v>2500</v>
      </c>
      <c r="T664" s="1">
        <f>IF(L664="Wagon",(SQRT(SQRT(S664/27)))*10,IF(S664="","",SQRT(SQRT(S664/27))))</f>
        <v>3.1020161970069986</v>
      </c>
      <c r="U664" s="13">
        <f>IF(I664="","",(H664*SQRT(I664)*T664-(I664*2)+2)*0.985)</f>
        <v>34.837899965455627</v>
      </c>
      <c r="V664" s="13">
        <f>IF(L664="Wagon",5*SQRT(H664),IF(L664="","",SQRT(Q664*J664*SQRT(S664))/(26)))</f>
        <v>27.182813052437876</v>
      </c>
      <c r="W664" s="17">
        <f>8/P664</f>
        <v>8.8888888888888892E-2</v>
      </c>
      <c r="X664" s="27">
        <f>R664/10/J664</f>
        <v>0</v>
      </c>
    </row>
    <row r="665" spans="1:24" x14ac:dyDescent="0.25">
      <c r="A665" s="19">
        <v>8010</v>
      </c>
      <c r="B665" s="1" t="s">
        <v>322</v>
      </c>
      <c r="C665" s="1" t="s">
        <v>800</v>
      </c>
      <c r="D665" s="1" t="str">
        <f>IF(B665="","zzz",LEFT(B665,2))</f>
        <v>BR</v>
      </c>
      <c r="E665" s="1">
        <v>801</v>
      </c>
      <c r="F665" s="13">
        <v>2017</v>
      </c>
      <c r="G665" s="13" t="s">
        <v>31</v>
      </c>
      <c r="H665" s="1">
        <f>IF(F665="","",SQRT(F665-1828))</f>
        <v>13.74772708486752</v>
      </c>
      <c r="I665" s="1">
        <v>9</v>
      </c>
      <c r="J665" s="1">
        <v>398</v>
      </c>
      <c r="K665" s="1">
        <v>510</v>
      </c>
      <c r="L665" s="1" t="s">
        <v>85</v>
      </c>
      <c r="M665" s="5" t="s">
        <v>96</v>
      </c>
      <c r="N665" s="1">
        <f>IF(L665="Steam",1,IF(L665="Electric",2,IF(L665="Diesel",4,IF(L665="Diesel-Electric",3,""))))</f>
        <v>2</v>
      </c>
      <c r="O665" s="1" t="s">
        <v>842</v>
      </c>
      <c r="P665" s="1">
        <v>125</v>
      </c>
      <c r="Q665" s="1">
        <v>140</v>
      </c>
      <c r="S665" s="1">
        <v>5250</v>
      </c>
      <c r="T665" s="1">
        <f>IF(L665="Wagon",(SQRT(SQRT(S665/27)))*10,IF(S665="","",SQRT(SQRT(S665/27))))</f>
        <v>3.7342112655242108</v>
      </c>
      <c r="U665" s="13">
        <f>IF(I665="","",(H665*SQRT(I665)*T665-(I665*2)+2)*0.985)</f>
        <v>135.94059078598892</v>
      </c>
      <c r="V665" s="13">
        <f>IF(L665="Wagon",5*SQRT(H665),IF(L665="","",SQRT(Q665*J665*SQRT(S665))/(26)))</f>
        <v>77.28087519458353</v>
      </c>
      <c r="W665" s="17">
        <f>8/P665</f>
        <v>6.4000000000000001E-2</v>
      </c>
      <c r="X665" s="27">
        <f>R665/10/J665</f>
        <v>0</v>
      </c>
    </row>
    <row r="666" spans="1:24" x14ac:dyDescent="0.25">
      <c r="A666" s="19">
        <v>8011</v>
      </c>
      <c r="B666" s="1" t="s">
        <v>323</v>
      </c>
      <c r="C666" s="1" t="s">
        <v>801</v>
      </c>
      <c r="D666" s="1" t="str">
        <f>IF(B666="","zzz",LEFT(B666,2))</f>
        <v>BR</v>
      </c>
      <c r="E666" s="1">
        <v>801</v>
      </c>
      <c r="F666" s="13">
        <v>2017</v>
      </c>
      <c r="G666" s="13" t="s">
        <v>31</v>
      </c>
      <c r="H666" s="1">
        <f>IF(F666="","",SQRT(F666-1828))</f>
        <v>13.74772708486752</v>
      </c>
      <c r="I666" s="1">
        <v>5</v>
      </c>
      <c r="J666" s="1">
        <v>221</v>
      </c>
      <c r="K666" s="1">
        <v>283</v>
      </c>
      <c r="L666" s="1" t="s">
        <v>85</v>
      </c>
      <c r="M666" s="5" t="s">
        <v>96</v>
      </c>
      <c r="N666" s="1">
        <f>IF(L666="Steam",1,IF(L666="Electric",2,IF(L666="Diesel",4,IF(L666="Diesel-Electric",3,""))))</f>
        <v>2</v>
      </c>
      <c r="O666" s="1" t="s">
        <v>842</v>
      </c>
      <c r="P666" s="1">
        <v>125</v>
      </c>
      <c r="Q666" s="1">
        <v>140</v>
      </c>
      <c r="S666" s="1">
        <v>2250</v>
      </c>
      <c r="T666" s="1">
        <f>IF(L666="Wagon",(SQRT(SQRT(S666/27)))*10,IF(S666="","",SQRT(SQRT(S666/27))))</f>
        <v>3.0213753973567683</v>
      </c>
      <c r="U666" s="13">
        <f>IF(I666="","",(H666*SQRT(I666)*T666-(I666*2)+2)*0.985)</f>
        <v>83.606460004190438</v>
      </c>
      <c r="V666" s="13">
        <f>IF(L666="Wagon",5*SQRT(H666),IF(L666="","",SQRT(Q666*J666*SQRT(S666))/(26)))</f>
        <v>46.594261876001909</v>
      </c>
      <c r="W666" s="17">
        <f>8/P666</f>
        <v>6.4000000000000001E-2</v>
      </c>
      <c r="X666" s="27">
        <f>R666/10/J666</f>
        <v>0</v>
      </c>
    </row>
    <row r="667" spans="1:24" x14ac:dyDescent="0.25">
      <c r="A667" s="19">
        <v>8012</v>
      </c>
      <c r="B667" s="1" t="s">
        <v>324</v>
      </c>
      <c r="C667" s="1" t="s">
        <v>802</v>
      </c>
      <c r="D667" s="1" t="str">
        <f>IF(B667="","zzz",LEFT(B667,2))</f>
        <v>BR</v>
      </c>
      <c r="E667" s="1">
        <v>801</v>
      </c>
      <c r="F667" s="13">
        <v>2017</v>
      </c>
      <c r="G667" s="13" t="s">
        <v>31</v>
      </c>
      <c r="H667" s="1">
        <f>IF(F667="","",SQRT(F667-1828))</f>
        <v>13.74772708486752</v>
      </c>
      <c r="I667" s="1">
        <v>9</v>
      </c>
      <c r="J667" s="1">
        <v>398</v>
      </c>
      <c r="K667" s="1">
        <v>510</v>
      </c>
      <c r="L667" s="1" t="s">
        <v>85</v>
      </c>
      <c r="M667" s="5" t="s">
        <v>96</v>
      </c>
      <c r="N667" s="1">
        <f>IF(L667="Steam",1,IF(L667="Electric",2,IF(L667="Diesel",4,IF(L667="Diesel-Electric",3,""))))</f>
        <v>2</v>
      </c>
      <c r="O667" s="1" t="s">
        <v>842</v>
      </c>
      <c r="P667" s="1">
        <v>125</v>
      </c>
      <c r="Q667" s="1">
        <v>140</v>
      </c>
      <c r="S667" s="1">
        <v>5250</v>
      </c>
      <c r="T667" s="1">
        <f>IF(L667="Wagon",(SQRT(SQRT(S667/27)))*10,IF(S667="","",SQRT(SQRT(S667/27))))</f>
        <v>3.7342112655242108</v>
      </c>
      <c r="U667" s="13">
        <f>IF(I667="","",(H667*SQRT(I667)*T667-(I667*2)+2)*0.985)</f>
        <v>135.94059078598892</v>
      </c>
      <c r="V667" s="13">
        <f>IF(L667="Wagon",5*SQRT(H667),IF(L667="","",SQRT(Q667*J667*SQRT(S667))/(26)))</f>
        <v>77.28087519458353</v>
      </c>
      <c r="W667" s="17">
        <f>8/P667</f>
        <v>6.4000000000000001E-2</v>
      </c>
      <c r="X667" s="27">
        <f>R667/10/J667</f>
        <v>0</v>
      </c>
    </row>
    <row r="668" spans="1:24" x14ac:dyDescent="0.25">
      <c r="A668" s="19">
        <v>8020</v>
      </c>
      <c r="B668" s="1" t="s">
        <v>325</v>
      </c>
      <c r="C668" s="1" t="s">
        <v>803</v>
      </c>
      <c r="D668" s="1" t="str">
        <f>IF(B668="","zzz",LEFT(B668,2))</f>
        <v>BR</v>
      </c>
      <c r="E668" s="1">
        <v>802</v>
      </c>
      <c r="F668" s="13">
        <v>2017</v>
      </c>
      <c r="G668" s="13" t="s">
        <v>31</v>
      </c>
      <c r="H668" s="1">
        <f>IF(F668="","",SQRT(F668-1828))</f>
        <v>13.74772708486752</v>
      </c>
      <c r="I668" s="1">
        <v>5</v>
      </c>
      <c r="J668" s="1">
        <v>221</v>
      </c>
      <c r="K668" s="1">
        <v>283</v>
      </c>
      <c r="L668" s="1" t="s">
        <v>22</v>
      </c>
      <c r="M668" s="1" t="s">
        <v>22</v>
      </c>
      <c r="N668" s="1">
        <f>IF(L668="Steam",1,IF(L668="Electric",2,IF(L668="Diesel",4,IF(L668="Diesel-Electric",3,""))))</f>
        <v>4</v>
      </c>
      <c r="O668" s="1" t="s">
        <v>842</v>
      </c>
      <c r="P668" s="1">
        <v>100</v>
      </c>
      <c r="Q668" s="1">
        <v>100</v>
      </c>
      <c r="S668" s="1">
        <v>2820</v>
      </c>
      <c r="T668" s="1">
        <f>IF(L668="Wagon",(SQRT(SQRT(S668/27)))*10,IF(S668="","",SQRT(SQRT(S668/27))))</f>
        <v>3.1968432050754791</v>
      </c>
      <c r="U668" s="13">
        <f>IF(I668="","",(H668*SQRT(I668)*T668-(I668*2)+2)*0.985)</f>
        <v>88.91957951490221</v>
      </c>
      <c r="V668" s="13">
        <f>IF(L668="Wagon",5*SQRT(H668),IF(L668="","",SQRT(Q668*J668*SQRT(S668))/(26)))</f>
        <v>41.666312421517901</v>
      </c>
      <c r="W668" s="17">
        <f>8/P668</f>
        <v>0.08</v>
      </c>
      <c r="X668" s="27">
        <f>R668/10/J668</f>
        <v>0</v>
      </c>
    </row>
    <row r="669" spans="1:24" x14ac:dyDescent="0.25">
      <c r="A669" s="19">
        <v>8020</v>
      </c>
      <c r="B669" s="1" t="s">
        <v>326</v>
      </c>
      <c r="C669" s="1" t="s">
        <v>803</v>
      </c>
      <c r="D669" s="1" t="str">
        <f>IF(B669="","zzz",LEFT(B669,2))</f>
        <v>BR</v>
      </c>
      <c r="E669" s="1">
        <v>802</v>
      </c>
      <c r="F669" s="13">
        <v>2017</v>
      </c>
      <c r="G669" s="13" t="s">
        <v>31</v>
      </c>
      <c r="H669" s="1">
        <f>IF(F669="","",SQRT(F669-1828))</f>
        <v>13.74772708486752</v>
      </c>
      <c r="I669" s="1">
        <v>5</v>
      </c>
      <c r="J669" s="1">
        <v>221</v>
      </c>
      <c r="K669" s="1">
        <v>283</v>
      </c>
      <c r="L669" s="1" t="s">
        <v>85</v>
      </c>
      <c r="M669" s="5" t="s">
        <v>96</v>
      </c>
      <c r="N669" s="1">
        <f>IF(L669="Steam",1,IF(L669="Electric",2,IF(L669="Diesel",4,IF(L669="Diesel-Electric",3,""))))</f>
        <v>2</v>
      </c>
      <c r="O669" s="1" t="s">
        <v>842</v>
      </c>
      <c r="P669" s="1">
        <v>125</v>
      </c>
      <c r="Q669" s="1">
        <v>140</v>
      </c>
      <c r="S669" s="1">
        <v>2820</v>
      </c>
      <c r="T669" s="1">
        <f>IF(L669="Wagon",(SQRT(SQRT(S669/27)))*10,IF(S669="","",SQRT(SQRT(S669/27))))</f>
        <v>3.1968432050754791</v>
      </c>
      <c r="U669" s="13">
        <f>IF(I669="","",(H669*SQRT(I669)*T669-(I669*2)+2)*0.985)</f>
        <v>88.91957951490221</v>
      </c>
      <c r="V669" s="13">
        <f>IF(L669="Wagon",5*SQRT(H669),IF(L669="","",SQRT(Q669*J669*SQRT(S669))/(26)))</f>
        <v>49.300245710650898</v>
      </c>
      <c r="W669" s="17">
        <f>8/P669</f>
        <v>6.4000000000000001E-2</v>
      </c>
      <c r="X669" s="27">
        <f>R669/10/J669</f>
        <v>0</v>
      </c>
    </row>
    <row r="670" spans="1:24" x14ac:dyDescent="0.25">
      <c r="A670" s="19">
        <v>8021</v>
      </c>
      <c r="B670" s="1" t="s">
        <v>327</v>
      </c>
      <c r="C670" s="1" t="s">
        <v>804</v>
      </c>
      <c r="D670" s="1" t="str">
        <f>IF(B670="","zzz",LEFT(B670,2))</f>
        <v>BR</v>
      </c>
      <c r="E670" s="1">
        <v>802</v>
      </c>
      <c r="F670" s="13">
        <v>2017</v>
      </c>
      <c r="G670" s="13" t="s">
        <v>31</v>
      </c>
      <c r="H670" s="1">
        <f>IF(F670="","",SQRT(F670-1828))</f>
        <v>13.74772708486752</v>
      </c>
      <c r="I670" s="1">
        <v>9</v>
      </c>
      <c r="J670" s="1">
        <v>398</v>
      </c>
      <c r="K670" s="1">
        <v>510</v>
      </c>
      <c r="L670" s="1" t="s">
        <v>22</v>
      </c>
      <c r="M670" s="1" t="s">
        <v>22</v>
      </c>
      <c r="N670" s="1">
        <f>IF(L670="Steam",1,IF(L670="Electric",2,IF(L670="Diesel",4,IF(L670="Diesel-Electric",3,""))))</f>
        <v>4</v>
      </c>
      <c r="O670" s="1" t="s">
        <v>842</v>
      </c>
      <c r="P670" s="1">
        <v>100</v>
      </c>
      <c r="Q670" s="1">
        <v>100</v>
      </c>
      <c r="S670" s="1">
        <v>6580</v>
      </c>
      <c r="T670" s="1">
        <f>IF(L670="Wagon",(SQRT(SQRT(S670/27)))*10,IF(S670="","",SQRT(SQRT(S670/27))))</f>
        <v>3.951077354025915</v>
      </c>
      <c r="U670" s="13">
        <f>IF(I670="","",(H670*SQRT(I670)*T670-(I670*2)+2)*0.985)</f>
        <v>144.75067447110061</v>
      </c>
      <c r="V670" s="13">
        <f>IF(L670="Wagon",5*SQRT(H670),IF(L670="","",SQRT(Q670*J670*SQRT(S670))/(26)))</f>
        <v>69.107417102883559</v>
      </c>
      <c r="W670" s="17">
        <f>8/P670</f>
        <v>0.08</v>
      </c>
      <c r="X670" s="27">
        <f>R670/10/J670</f>
        <v>0</v>
      </c>
    </row>
    <row r="671" spans="1:24" x14ac:dyDescent="0.25">
      <c r="A671" s="19">
        <v>8021</v>
      </c>
      <c r="B671" s="1" t="s">
        <v>328</v>
      </c>
      <c r="C671" s="1" t="s">
        <v>804</v>
      </c>
      <c r="D671" s="1" t="str">
        <f>IF(B671="","zzz",LEFT(B671,2))</f>
        <v>BR</v>
      </c>
      <c r="E671" s="1">
        <v>802</v>
      </c>
      <c r="F671" s="13">
        <v>2017</v>
      </c>
      <c r="G671" s="13" t="s">
        <v>31</v>
      </c>
      <c r="H671" s="1">
        <f>IF(F671="","",SQRT(F671-1828))</f>
        <v>13.74772708486752</v>
      </c>
      <c r="I671" s="1">
        <v>9</v>
      </c>
      <c r="J671" s="1">
        <v>398</v>
      </c>
      <c r="K671" s="1">
        <v>510</v>
      </c>
      <c r="L671" s="1" t="s">
        <v>85</v>
      </c>
      <c r="M671" s="5" t="s">
        <v>96</v>
      </c>
      <c r="N671" s="1">
        <f>IF(L671="Steam",1,IF(L671="Electric",2,IF(L671="Diesel",4,IF(L671="Diesel-Electric",3,""))))</f>
        <v>2</v>
      </c>
      <c r="O671" s="1" t="s">
        <v>842</v>
      </c>
      <c r="P671" s="1">
        <v>125</v>
      </c>
      <c r="Q671" s="1">
        <v>140</v>
      </c>
      <c r="S671" s="1">
        <v>6580</v>
      </c>
      <c r="T671" s="1">
        <f>IF(L671="Wagon",(SQRT(SQRT(S671/27)))*10,IF(S671="","",SQRT(SQRT(S671/27))))</f>
        <v>3.951077354025915</v>
      </c>
      <c r="U671" s="13">
        <f>IF(I671="","",(H671*SQRT(I671)*T671-(I671*2)+2)*0.985)</f>
        <v>144.75067447110061</v>
      </c>
      <c r="V671" s="13">
        <f>IF(L671="Wagon",5*SQRT(H671),IF(L671="","",SQRT(Q671*J671*SQRT(S671))/(26)))</f>
        <v>81.768998636920429</v>
      </c>
      <c r="W671" s="17">
        <f>8/P671</f>
        <v>6.4000000000000001E-2</v>
      </c>
      <c r="X671" s="27">
        <f>R671/10/J671</f>
        <v>0</v>
      </c>
    </row>
    <row r="672" spans="1:24" x14ac:dyDescent="0.25">
      <c r="A672" s="19">
        <v>8030</v>
      </c>
      <c r="B672" s="1" t="s">
        <v>1022</v>
      </c>
      <c r="C672" s="1" t="s">
        <v>1023</v>
      </c>
      <c r="D672" s="1" t="str">
        <f>IF(B672="","zzz",LEFT(B672,2))</f>
        <v>BR</v>
      </c>
      <c r="E672" s="1">
        <v>803</v>
      </c>
      <c r="F672" s="13">
        <v>2020</v>
      </c>
      <c r="G672" s="13" t="s">
        <v>31</v>
      </c>
      <c r="H672" s="1">
        <f>IF(F672="","",SQRT(F672-1828))</f>
        <v>13.856406460551018</v>
      </c>
      <c r="I672" s="1">
        <v>5</v>
      </c>
      <c r="K672" s="1">
        <v>402</v>
      </c>
      <c r="L672" s="1" t="s">
        <v>85</v>
      </c>
      <c r="M672" s="1" t="s">
        <v>96</v>
      </c>
      <c r="N672" s="1">
        <f>IF(L672="Steam",1,IF(L672="Electric",2,IF(L672="Diesel",4,IF(L672="Diesel-Electric",3,""))))</f>
        <v>2</v>
      </c>
      <c r="O672" s="1" t="s">
        <v>842</v>
      </c>
      <c r="P672" s="1">
        <v>125</v>
      </c>
      <c r="Q672" s="1">
        <v>140</v>
      </c>
      <c r="T672" s="1" t="str">
        <f>IF(L672="Wagon",(SQRT(SQRT(S672/27)))*10,IF(S672="","",SQRT(SQRT(S672/27))))</f>
        <v/>
      </c>
      <c r="U672" s="13" t="e">
        <f>IF(I672="","",(H672*SQRT(I672)*T672-(I672*2)+2)*0.985)</f>
        <v>#VALUE!</v>
      </c>
      <c r="V672" s="13">
        <f>IF(L672="Wagon",5*SQRT(H672),IF(L672="","",SQRT(Q672*J672*SQRT(S672))/(26)))</f>
        <v>0</v>
      </c>
      <c r="W672" s="14">
        <f>8/P672</f>
        <v>6.4000000000000001E-2</v>
      </c>
      <c r="X672" s="30" t="e">
        <f>R672/10/J672</f>
        <v>#DIV/0!</v>
      </c>
    </row>
    <row r="673" spans="1:24" x14ac:dyDescent="0.25">
      <c r="A673" s="19">
        <v>8050</v>
      </c>
      <c r="B673" s="1" t="s">
        <v>585</v>
      </c>
      <c r="C673" s="1" t="s">
        <v>586</v>
      </c>
      <c r="D673" s="1" t="str">
        <f>IF(B673="","zzz",LEFT(B673,2))</f>
        <v>BR</v>
      </c>
      <c r="E673" s="1">
        <v>805</v>
      </c>
      <c r="F673" s="13">
        <v>2024</v>
      </c>
      <c r="G673" s="13" t="s">
        <v>31</v>
      </c>
      <c r="H673" s="1">
        <f>IF(F673="","",SQRT(F673-1828))</f>
        <v>14</v>
      </c>
      <c r="I673" s="1">
        <v>5</v>
      </c>
      <c r="K673" s="1">
        <v>301</v>
      </c>
      <c r="L673" s="1" t="s">
        <v>85</v>
      </c>
      <c r="M673" s="5" t="s">
        <v>96</v>
      </c>
      <c r="N673" s="1">
        <f>IF(L673="Steam",1,IF(L673="Electric",2,IF(L673="Diesel",4,IF(L673="Diesel-Electric",3,""))))</f>
        <v>2</v>
      </c>
      <c r="O673" s="1" t="s">
        <v>842</v>
      </c>
      <c r="P673" s="1">
        <v>125</v>
      </c>
      <c r="Q673" s="1">
        <v>140</v>
      </c>
      <c r="U673" s="13"/>
      <c r="V673" s="13"/>
      <c r="W673" s="17">
        <f>8/P673</f>
        <v>6.4000000000000001E-2</v>
      </c>
      <c r="X673" s="27" t="e">
        <f>R673/10/J673</f>
        <v>#DIV/0!</v>
      </c>
    </row>
    <row r="674" spans="1:24" x14ac:dyDescent="0.25">
      <c r="A674" s="19">
        <v>8050</v>
      </c>
      <c r="B674" s="1" t="s">
        <v>939</v>
      </c>
      <c r="C674" s="1" t="s">
        <v>586</v>
      </c>
      <c r="D674" s="1" t="str">
        <f>IF(B674="","zzz",LEFT(B674,2))</f>
        <v>BR</v>
      </c>
      <c r="E674" s="1">
        <v>805</v>
      </c>
      <c r="F674" s="13">
        <v>2024</v>
      </c>
      <c r="G674" s="13" t="s">
        <v>31</v>
      </c>
      <c r="H674" s="1">
        <f>IF(F674="","",SQRT(F674-1828))</f>
        <v>14</v>
      </c>
      <c r="I674" s="1">
        <v>5</v>
      </c>
      <c r="K674" s="1">
        <v>301</v>
      </c>
      <c r="L674" s="1" t="s">
        <v>22</v>
      </c>
      <c r="M674" s="1" t="s">
        <v>22</v>
      </c>
      <c r="N674" s="1">
        <f>IF(L674="Steam",1,IF(L674="Electric",2,IF(L674="Diesel",4,IF(L674="Diesel-Electric",3,""))))</f>
        <v>4</v>
      </c>
      <c r="O674" s="1" t="s">
        <v>842</v>
      </c>
      <c r="P674" s="1">
        <v>125</v>
      </c>
      <c r="Q674" s="1">
        <v>140</v>
      </c>
      <c r="T674" s="1" t="str">
        <f>IF(L674="Wagon",(SQRT(SQRT(S674/27)))*10,IF(S674="","",SQRT(SQRT(S674/27))))</f>
        <v/>
      </c>
      <c r="U674" s="13" t="e">
        <f>IF(I674="","",(H674*SQRT(I674)*T674-(I674*2)+2)*0.985)</f>
        <v>#VALUE!</v>
      </c>
      <c r="V674" s="13">
        <f>IF(L674="Wagon",5*SQRT(H674),IF(L674="","",SQRT(Q674*J674*SQRT(S674))/(26)))</f>
        <v>0</v>
      </c>
      <c r="W674" s="14">
        <f>8/P674</f>
        <v>6.4000000000000001E-2</v>
      </c>
      <c r="X674" s="30" t="e">
        <f>R674/10/J674</f>
        <v>#DIV/0!</v>
      </c>
    </row>
    <row r="675" spans="1:24" x14ac:dyDescent="0.25">
      <c r="A675" s="19">
        <v>8100</v>
      </c>
      <c r="B675" s="1" t="s">
        <v>97</v>
      </c>
      <c r="C675" s="1" t="s">
        <v>805</v>
      </c>
      <c r="D675" s="1" t="str">
        <f>IF(B675="","zzz",LEFT(B675,2))</f>
        <v>BR</v>
      </c>
      <c r="E675" s="1">
        <v>81</v>
      </c>
      <c r="F675" s="13">
        <v>1959</v>
      </c>
      <c r="G675" s="13">
        <v>1991</v>
      </c>
      <c r="H675" s="1">
        <f>IF(F675="","",SQRT(F675-1828))</f>
        <v>11.445523142259598</v>
      </c>
      <c r="I675" s="1">
        <v>1</v>
      </c>
      <c r="J675" s="1">
        <v>81</v>
      </c>
      <c r="K675" s="1">
        <v>0</v>
      </c>
      <c r="L675" s="1" t="s">
        <v>85</v>
      </c>
      <c r="M675" s="5" t="s">
        <v>96</v>
      </c>
      <c r="N675" s="1">
        <f>IF(L675="Steam",1,IF(L675="Electric",2,IF(L675="Diesel",4,IF(L675="Diesel-Electric",3,""))))</f>
        <v>2</v>
      </c>
      <c r="O675" s="1" t="s">
        <v>23</v>
      </c>
      <c r="P675" s="1">
        <v>100</v>
      </c>
      <c r="Q675" s="1">
        <v>100</v>
      </c>
      <c r="S675" s="1">
        <v>3388</v>
      </c>
      <c r="T675" s="1">
        <f>IF(L675="Wagon",(SQRT(SQRT(S675/27)))*10,IF(S675="","",SQRT(SQRT(S675/27))))</f>
        <v>3.3469167451224333</v>
      </c>
      <c r="U675" s="13">
        <f>IF(I675="","",(H675*SQRT(I675)*T675-(I675*2)+2)*0.985)</f>
        <v>37.732604865592251</v>
      </c>
      <c r="V675" s="13">
        <f>IF(L675="Wagon",5*SQRT(H675),IF(L675="","",SQRT(Q675*J675*SQRT(S675))/(26)))</f>
        <v>26.409185790738583</v>
      </c>
      <c r="W675" s="14">
        <f>8/P675</f>
        <v>0.08</v>
      </c>
      <c r="X675" s="30">
        <f>R675/10/J675</f>
        <v>0</v>
      </c>
    </row>
    <row r="676" spans="1:24" x14ac:dyDescent="0.25">
      <c r="A676" s="19">
        <v>8101</v>
      </c>
      <c r="B676" s="1" t="s">
        <v>940</v>
      </c>
      <c r="C676" s="1" t="s">
        <v>941</v>
      </c>
      <c r="D676" s="1" t="str">
        <f>IF(B676="","zzz",LEFT(B676,2))</f>
        <v>BR</v>
      </c>
      <c r="E676" s="1">
        <v>810</v>
      </c>
      <c r="F676" s="13">
        <v>2025</v>
      </c>
      <c r="G676" s="13" t="s">
        <v>31</v>
      </c>
      <c r="H676" s="1">
        <f>IF(F676="","",SQRT(F676-1828))</f>
        <v>14.035668847618199</v>
      </c>
      <c r="I676" s="1">
        <v>5</v>
      </c>
      <c r="K676" s="1">
        <v>301</v>
      </c>
      <c r="L676" s="1" t="s">
        <v>85</v>
      </c>
      <c r="M676" s="1" t="s">
        <v>85</v>
      </c>
      <c r="N676" s="1">
        <f>IF(L676="Steam",1,IF(L676="Electric",2,IF(L676="Diesel",4,IF(L676="Diesel-Electric",3,""))))</f>
        <v>2</v>
      </c>
      <c r="O676" s="1" t="s">
        <v>842</v>
      </c>
      <c r="P676" s="1">
        <v>125</v>
      </c>
      <c r="Q676" s="1">
        <v>140</v>
      </c>
      <c r="S676" s="1">
        <v>3940</v>
      </c>
      <c r="T676" s="1">
        <f>IF(L676="Wagon",(SQRT(SQRT(S676/27)))*10,IF(S676="","",SQRT(SQRT(S676/27))))</f>
        <v>3.4756266165560397</v>
      </c>
      <c r="U676" s="13">
        <f>IF(I676="","",(H676*SQRT(I676)*T676-(I676*2)+2)*0.985)</f>
        <v>99.565309239337608</v>
      </c>
      <c r="V676" s="13">
        <f>IF(L676="Wagon",5*SQRT(H676),IF(L676="","",SQRT(Q676*J676*SQRT(S676))/(26)))</f>
        <v>0</v>
      </c>
      <c r="W676" s="14">
        <f>8/P676</f>
        <v>6.4000000000000001E-2</v>
      </c>
      <c r="X676" s="30" t="e">
        <f>R676/10/J676</f>
        <v>#DIV/0!</v>
      </c>
    </row>
    <row r="677" spans="1:24" x14ac:dyDescent="0.25">
      <c r="A677" s="19">
        <v>8101</v>
      </c>
      <c r="B677" s="1" t="s">
        <v>942</v>
      </c>
      <c r="C677" s="1" t="s">
        <v>941</v>
      </c>
      <c r="D677" s="1" t="str">
        <f>IF(B677="","zzz",LEFT(B677,2))</f>
        <v>BR</v>
      </c>
      <c r="E677" s="1">
        <v>810</v>
      </c>
      <c r="F677" s="13">
        <v>2025</v>
      </c>
      <c r="G677" s="13" t="s">
        <v>31</v>
      </c>
      <c r="H677" s="1">
        <f>IF(F677="","",SQRT(F677-1828))</f>
        <v>14.035668847618199</v>
      </c>
      <c r="I677" s="1">
        <v>5</v>
      </c>
      <c r="K677" s="1">
        <v>301</v>
      </c>
      <c r="L677" s="1" t="s">
        <v>22</v>
      </c>
      <c r="M677" s="1" t="s">
        <v>22</v>
      </c>
      <c r="N677" s="1">
        <f>IF(L677="Steam",1,IF(L677="Electric",2,IF(L677="Diesel",4,IF(L677="Diesel-Electric",3,""))))</f>
        <v>4</v>
      </c>
      <c r="O677" s="1" t="s">
        <v>842</v>
      </c>
      <c r="P677" s="1">
        <v>125</v>
      </c>
      <c r="Q677" s="1">
        <v>140</v>
      </c>
      <c r="S677" s="1">
        <v>3940</v>
      </c>
      <c r="T677" s="1">
        <f>IF(L677="Wagon",(SQRT(SQRT(S677/27)))*10,IF(S677="","",SQRT(SQRT(S677/27))))</f>
        <v>3.4756266165560397</v>
      </c>
      <c r="U677" s="13">
        <f>IF(I677="","",(H677*SQRT(I677)*T677-(I677*2)+2)*0.985)</f>
        <v>99.565309239337608</v>
      </c>
      <c r="V677" s="13">
        <f>IF(L677="Wagon",5*SQRT(H677),IF(L677="","",SQRT(Q677*J677*SQRT(S677))/(26)))</f>
        <v>0</v>
      </c>
      <c r="W677" s="14">
        <f>8/P677</f>
        <v>6.4000000000000001E-2</v>
      </c>
      <c r="X677" s="30" t="e">
        <f>R677/10/J677</f>
        <v>#DIV/0!</v>
      </c>
    </row>
    <row r="678" spans="1:24" x14ac:dyDescent="0.25">
      <c r="A678" s="19">
        <v>8200</v>
      </c>
      <c r="B678" s="1" t="s">
        <v>98</v>
      </c>
      <c r="C678" s="1" t="s">
        <v>806</v>
      </c>
      <c r="D678" s="1" t="str">
        <f>IF(B678="","zzz",LEFT(B678,2))</f>
        <v>BR</v>
      </c>
      <c r="E678" s="1">
        <v>82</v>
      </c>
      <c r="F678" s="13">
        <v>1960</v>
      </c>
      <c r="G678" s="13">
        <v>1987</v>
      </c>
      <c r="H678" s="1">
        <f>IF(F678="","",SQRT(F678-1828))</f>
        <v>11.489125293076057</v>
      </c>
      <c r="I678" s="1">
        <v>1</v>
      </c>
      <c r="J678" s="1">
        <v>81</v>
      </c>
      <c r="K678" s="1">
        <v>0</v>
      </c>
      <c r="L678" s="1" t="s">
        <v>85</v>
      </c>
      <c r="M678" s="5" t="s">
        <v>96</v>
      </c>
      <c r="N678" s="1">
        <f>IF(L678="Steam",1,IF(L678="Electric",2,IF(L678="Diesel",4,IF(L678="Diesel-Electric",3,""))))</f>
        <v>2</v>
      </c>
      <c r="O678" s="1" t="s">
        <v>23</v>
      </c>
      <c r="P678" s="1">
        <v>100</v>
      </c>
      <c r="Q678" s="1">
        <v>100</v>
      </c>
      <c r="S678" s="1">
        <v>3300</v>
      </c>
      <c r="T678" s="1">
        <f>IF(L678="Wagon",(SQRT(SQRT(S678/27)))*10,IF(S678="","",SQRT(SQRT(S678/27))))</f>
        <v>3.3249685664456039</v>
      </c>
      <c r="U678" s="13">
        <f>IF(I678="","",(H678*SQRT(I678)*T678-(I678*2)+2)*0.985)</f>
        <v>37.627965748601532</v>
      </c>
      <c r="V678" s="13">
        <f>IF(L678="Wagon",5*SQRT(H678),IF(L678="","",SQRT(Q678*J678*SQRT(S678))/(26)))</f>
        <v>26.23600146241926</v>
      </c>
      <c r="W678" s="17">
        <f>8/P678</f>
        <v>0.08</v>
      </c>
      <c r="X678" s="27">
        <f>R678/10/J678</f>
        <v>0</v>
      </c>
    </row>
    <row r="679" spans="1:24" x14ac:dyDescent="0.25">
      <c r="A679" s="19">
        <v>8201</v>
      </c>
      <c r="B679" s="1" t="s">
        <v>360</v>
      </c>
      <c r="C679" s="1" t="s">
        <v>577</v>
      </c>
      <c r="D679" s="1" t="str">
        <f>IF(B679="","zzz",LEFT(B679,2))</f>
        <v>BR</v>
      </c>
      <c r="E679" s="1" t="s">
        <v>349</v>
      </c>
      <c r="F679" s="13">
        <v>1952</v>
      </c>
      <c r="G679" s="13">
        <v>1967</v>
      </c>
      <c r="H679" s="1">
        <f>IF(F679="","",SQRT(F679-1828))</f>
        <v>11.135528725660043</v>
      </c>
      <c r="I679" s="1">
        <v>1</v>
      </c>
      <c r="J679" s="1">
        <v>75</v>
      </c>
      <c r="K679" s="1">
        <v>0</v>
      </c>
      <c r="L679" s="1" t="s">
        <v>357</v>
      </c>
      <c r="M679" s="1" t="s">
        <v>357</v>
      </c>
      <c r="N679" s="1">
        <f>IF(L679="Steam",1,IF(L679="Electric",2,IF(L679="Diesel",4,IF(L679="Diesel-Electric",3,""))))</f>
        <v>1</v>
      </c>
      <c r="O679" s="1" t="s">
        <v>23</v>
      </c>
      <c r="P679" s="1" t="s">
        <v>1134</v>
      </c>
      <c r="Q679" s="1" t="s">
        <v>1134</v>
      </c>
      <c r="R679" s="1">
        <v>96</v>
      </c>
      <c r="T679" s="1" t="str">
        <f>IF(L679="Wagon",(SQRT(SQRT(S679/27)))*10,IF(S679="","",SQRT(SQRT(S679/27))))</f>
        <v/>
      </c>
      <c r="U679" s="13" t="e">
        <f>IF(I679="","",(H679*SQRT(I679)*T679-(I679*2)+2)*0.985)</f>
        <v>#VALUE!</v>
      </c>
      <c r="V679" s="13" t="e">
        <f>IF(L679="Wagon",5*SQRT(H679),IF(L679="","",SQRT(Q679*J679*SQRT(S679))/(26)))</f>
        <v>#VALUE!</v>
      </c>
      <c r="W679" s="17" t="e">
        <f>8/P679</f>
        <v>#VALUE!</v>
      </c>
      <c r="X679" s="27">
        <f>R679/10/J679</f>
        <v>0.128</v>
      </c>
    </row>
    <row r="680" spans="1:24" x14ac:dyDescent="0.25">
      <c r="A680" s="19">
        <v>8300</v>
      </c>
      <c r="B680" s="1" t="s">
        <v>99</v>
      </c>
      <c r="C680" s="1" t="s">
        <v>807</v>
      </c>
      <c r="D680" s="1" t="str">
        <f>IF(B680="","zzz",LEFT(B680,2))</f>
        <v>BR</v>
      </c>
      <c r="E680" s="1">
        <v>83</v>
      </c>
      <c r="F680" s="13">
        <v>1960</v>
      </c>
      <c r="G680" s="13">
        <v>1989</v>
      </c>
      <c r="H680" s="1">
        <f>IF(F680="","",SQRT(F680-1828))</f>
        <v>11.489125293076057</v>
      </c>
      <c r="I680" s="1">
        <v>1</v>
      </c>
      <c r="J680" s="1">
        <v>78</v>
      </c>
      <c r="K680" s="1">
        <v>0</v>
      </c>
      <c r="L680" s="1" t="s">
        <v>85</v>
      </c>
      <c r="M680" s="5" t="s">
        <v>96</v>
      </c>
      <c r="N680" s="1">
        <f>IF(L680="Steam",1,IF(L680="Electric",2,IF(L680="Diesel",4,IF(L680="Diesel-Electric",3,""))))</f>
        <v>2</v>
      </c>
      <c r="O680" s="1" t="s">
        <v>23</v>
      </c>
      <c r="P680" s="1">
        <v>100</v>
      </c>
      <c r="Q680" s="1">
        <v>100</v>
      </c>
      <c r="S680" s="1">
        <v>2950</v>
      </c>
      <c r="T680" s="1">
        <f>IF(L680="Wagon",(SQRT(SQRT(S680/27)))*10,IF(S680="","",SQRT(SQRT(S680/27))))</f>
        <v>3.2330659444615573</v>
      </c>
      <c r="U680" s="13">
        <f>IF(I680="","",(H680*SQRT(I680)*T680-(I680*2)+2)*0.985)</f>
        <v>36.587923220945669</v>
      </c>
      <c r="V680" s="13">
        <f>IF(L680="Wagon",5*SQRT(H680),IF(L680="","",SQRT(Q680*J680*SQRT(S680))/(26)))</f>
        <v>25.033954431777655</v>
      </c>
      <c r="W680" s="17">
        <f>8/P680</f>
        <v>0.08</v>
      </c>
      <c r="X680" s="27">
        <f>R680/10/J680</f>
        <v>0</v>
      </c>
    </row>
    <row r="681" spans="1:24" x14ac:dyDescent="0.25">
      <c r="A681" s="19">
        <v>8400</v>
      </c>
      <c r="B681" s="1" t="s">
        <v>100</v>
      </c>
      <c r="C681" s="1" t="s">
        <v>808</v>
      </c>
      <c r="D681" s="1" t="str">
        <f>IF(B681="","zzz",LEFT(B681,2))</f>
        <v>BR</v>
      </c>
      <c r="E681" s="1">
        <v>84</v>
      </c>
      <c r="F681" s="13">
        <v>1960</v>
      </c>
      <c r="G681" s="13">
        <v>1980</v>
      </c>
      <c r="H681" s="1">
        <f>IF(F681="","",SQRT(F681-1828))</f>
        <v>11.489125293076057</v>
      </c>
      <c r="I681" s="1">
        <v>1</v>
      </c>
      <c r="J681" s="1">
        <v>78</v>
      </c>
      <c r="K681" s="1">
        <v>0</v>
      </c>
      <c r="L681" s="1" t="s">
        <v>85</v>
      </c>
      <c r="M681" s="5" t="s">
        <v>96</v>
      </c>
      <c r="N681" s="1">
        <f>IF(L681="Steam",1,IF(L681="Electric",2,IF(L681="Diesel",4,IF(L681="Diesel-Electric",3,""))))</f>
        <v>2</v>
      </c>
      <c r="O681" s="1" t="s">
        <v>23</v>
      </c>
      <c r="P681" s="1">
        <v>100</v>
      </c>
      <c r="Q681" s="1">
        <v>100</v>
      </c>
      <c r="S681" s="1">
        <v>3000</v>
      </c>
      <c r="T681" s="1">
        <f>IF(L681="Wagon",(SQRT(SQRT(S681/27)))*10,IF(S681="","",SQRT(SQRT(S681/27))))</f>
        <v>3.2466791547509892</v>
      </c>
      <c r="U681" s="13">
        <f>IF(I681="","",(H681*SQRT(I681)*T681-(I681*2)+2)*0.985)</f>
        <v>36.7419810414221</v>
      </c>
      <c r="V681" s="13">
        <f>IF(L681="Wagon",5*SQRT(H681),IF(L681="","",SQRT(Q681*J681*SQRT(S681))/(26)))</f>
        <v>25.139362886758185</v>
      </c>
      <c r="W681" s="17">
        <f>8/P681</f>
        <v>0.08</v>
      </c>
      <c r="X681" s="27">
        <f>R681/10/J681</f>
        <v>0</v>
      </c>
    </row>
    <row r="682" spans="1:24" x14ac:dyDescent="0.25">
      <c r="A682" s="19">
        <v>8401</v>
      </c>
      <c r="B682" s="1" t="s">
        <v>358</v>
      </c>
      <c r="C682" s="1" t="s">
        <v>574</v>
      </c>
      <c r="D682" s="1" t="str">
        <f>IF(B682="","zzz",LEFT(B682,2))</f>
        <v>BR</v>
      </c>
      <c r="E682" s="1" t="s">
        <v>349</v>
      </c>
      <c r="F682" s="13">
        <v>1953</v>
      </c>
      <c r="G682" s="13">
        <v>1966</v>
      </c>
      <c r="H682" s="1">
        <f>IF(F682="","",SQRT(F682-1828))</f>
        <v>11.180339887498949</v>
      </c>
      <c r="I682" s="1">
        <v>1</v>
      </c>
      <c r="J682" s="1">
        <v>67</v>
      </c>
      <c r="K682" s="1">
        <v>0</v>
      </c>
      <c r="L682" s="1" t="s">
        <v>357</v>
      </c>
      <c r="M682" s="1" t="s">
        <v>357</v>
      </c>
      <c r="N682" s="1">
        <f>IF(L682="Steam",1,IF(L682="Electric",2,IF(L682="Diesel",4,IF(L682="Diesel-Electric",3,""))))</f>
        <v>1</v>
      </c>
      <c r="O682" s="1" t="s">
        <v>23</v>
      </c>
      <c r="P682" s="1" t="s">
        <v>1134</v>
      </c>
      <c r="Q682" s="1" t="s">
        <v>1134</v>
      </c>
      <c r="R682" s="1">
        <v>82</v>
      </c>
      <c r="T682" s="1" t="str">
        <f>IF(L682="Wagon",(SQRT(SQRT(S682/27)))*10,IF(S682="","",SQRT(SQRT(S682/27))))</f>
        <v/>
      </c>
      <c r="U682" s="13" t="e">
        <f>IF(I682="","",(H682*SQRT(I682)*T682-(I682*2)+2)*0.985)</f>
        <v>#VALUE!</v>
      </c>
      <c r="V682" s="13" t="e">
        <f>IF(L682="Wagon",5*SQRT(H682),IF(L682="","",SQRT(Q682*J682*SQRT(S682))/(26)))</f>
        <v>#VALUE!</v>
      </c>
      <c r="W682" s="17" t="e">
        <f>8/P682</f>
        <v>#VALUE!</v>
      </c>
      <c r="X682" s="27">
        <f>R682/10/J682</f>
        <v>0.12238805970149252</v>
      </c>
    </row>
    <row r="683" spans="1:24" x14ac:dyDescent="0.25">
      <c r="A683" s="19">
        <v>8500</v>
      </c>
      <c r="B683" s="1" t="s">
        <v>101</v>
      </c>
      <c r="C683" s="1" t="s">
        <v>809</v>
      </c>
      <c r="D683" s="1" t="str">
        <f>IF(B683="","zzz",LEFT(B683,2))</f>
        <v>BR</v>
      </c>
      <c r="E683" s="1">
        <v>85</v>
      </c>
      <c r="F683" s="13">
        <v>1961</v>
      </c>
      <c r="G683" s="13">
        <v>1991</v>
      </c>
      <c r="H683" s="1">
        <f>IF(F683="","",SQRT(F683-1828))</f>
        <v>11.532562594670797</v>
      </c>
      <c r="I683" s="1">
        <v>1</v>
      </c>
      <c r="J683" s="1">
        <v>81</v>
      </c>
      <c r="K683" s="1">
        <v>0</v>
      </c>
      <c r="L683" s="1" t="s">
        <v>85</v>
      </c>
      <c r="M683" s="5" t="s">
        <v>96</v>
      </c>
      <c r="N683" s="1">
        <f>IF(L683="Steam",1,IF(L683="Electric",2,IF(L683="Diesel",4,IF(L683="Diesel-Electric",3,""))))</f>
        <v>2</v>
      </c>
      <c r="O683" s="1" t="s">
        <v>23</v>
      </c>
      <c r="P683" s="1">
        <v>100</v>
      </c>
      <c r="Q683" s="1">
        <v>100</v>
      </c>
      <c r="S683" s="1">
        <v>3200</v>
      </c>
      <c r="T683" s="1">
        <f>IF(L683="Wagon",(SQRT(SQRT(S683/27)))*10,IF(S683="","",SQRT(SQRT(S683/27))))</f>
        <v>3.2994880025598436</v>
      </c>
      <c r="U683" s="13">
        <f>IF(I683="","",(H683*SQRT(I683)*T683-(I683*2)+2)*0.985)</f>
        <v>37.480778641088413</v>
      </c>
      <c r="V683" s="13">
        <f>IF(L683="Wagon",5*SQRT(H683),IF(L683="","",SQRT(Q683*J683*SQRT(S683))/(26)))</f>
        <v>26.034944490598111</v>
      </c>
      <c r="W683" s="14">
        <f>8/P683</f>
        <v>0.08</v>
      </c>
      <c r="X683" s="30">
        <f>R683/10/J683</f>
        <v>0</v>
      </c>
    </row>
    <row r="684" spans="1:24" x14ac:dyDescent="0.25">
      <c r="A684" s="37">
        <v>8600</v>
      </c>
      <c r="B684" s="38" t="s">
        <v>102</v>
      </c>
      <c r="C684" s="38" t="s">
        <v>810</v>
      </c>
      <c r="D684" s="38" t="str">
        <f>IF(B684="","zzz",LEFT(B684,2))</f>
        <v>BR</v>
      </c>
      <c r="E684" s="38">
        <v>86</v>
      </c>
      <c r="F684" s="44">
        <v>1965</v>
      </c>
      <c r="G684" s="44">
        <v>2002</v>
      </c>
      <c r="H684" s="38">
        <f>IF(F684="","",SQRT(F684-1828))</f>
        <v>11.704699910719626</v>
      </c>
      <c r="I684" s="38">
        <v>1</v>
      </c>
      <c r="J684" s="38">
        <v>82</v>
      </c>
      <c r="K684" s="38">
        <v>0</v>
      </c>
      <c r="L684" s="38" t="s">
        <v>85</v>
      </c>
      <c r="M684" s="38" t="s">
        <v>96</v>
      </c>
      <c r="N684" s="38">
        <f>IF(L684="Steam",1,IF(L684="Electric",2,IF(L684="Diesel",4,IF(L684="Diesel-Electric",3,""))))</f>
        <v>2</v>
      </c>
      <c r="O684" s="38" t="s">
        <v>23</v>
      </c>
      <c r="P684" s="38">
        <v>90</v>
      </c>
      <c r="Q684" s="38">
        <v>100</v>
      </c>
      <c r="R684" s="38">
        <v>267</v>
      </c>
      <c r="S684" s="38">
        <v>4040</v>
      </c>
      <c r="T684" s="38">
        <f>IF(L684="Wagon",(SQRT(SQRT(S684/27)))*10,IF(S684="","",SQRT(SQRT(S684/27))))</f>
        <v>3.4974732396114367</v>
      </c>
      <c r="U684" s="44">
        <f>IF(I684="","",(H684*SQRT(I684)*T684-(I684*2)+2)*0.985)</f>
        <v>40.322821594692904</v>
      </c>
      <c r="V684" s="44">
        <f>IF(L684="Wagon",5*SQRT(H684),IF(L684="","",SQRT(Q684*J684*SQRT(S684))/(26)))</f>
        <v>27.766997392927006</v>
      </c>
      <c r="W684" s="51">
        <f>8/P684</f>
        <v>8.8888888888888892E-2</v>
      </c>
      <c r="X684" s="52">
        <f>R684/10/J684</f>
        <v>0.32560975609756099</v>
      </c>
    </row>
    <row r="685" spans="1:24" x14ac:dyDescent="0.25">
      <c r="A685" s="37">
        <v>8601</v>
      </c>
      <c r="B685" s="38" t="s">
        <v>103</v>
      </c>
      <c r="C685" s="38" t="s">
        <v>811</v>
      </c>
      <c r="D685" s="38" t="str">
        <f>IF(B685="","zzz",LEFT(B685,2))</f>
        <v>BR</v>
      </c>
      <c r="E685" s="38">
        <v>86</v>
      </c>
      <c r="F685" s="44">
        <v>1969</v>
      </c>
      <c r="G685" s="44">
        <v>2002</v>
      </c>
      <c r="H685" s="38">
        <f>IF(F685="","",SQRT(F685-1828))</f>
        <v>11.874342087037917</v>
      </c>
      <c r="I685" s="38">
        <v>1</v>
      </c>
      <c r="J685" s="38">
        <v>82</v>
      </c>
      <c r="K685" s="38">
        <v>0</v>
      </c>
      <c r="L685" s="38" t="s">
        <v>85</v>
      </c>
      <c r="M685" s="38" t="s">
        <v>96</v>
      </c>
      <c r="N685" s="38">
        <f>IF(L685="Steam",1,IF(L685="Electric",2,IF(L685="Diesel",4,IF(L685="Diesel-Electric",3,""))))</f>
        <v>2</v>
      </c>
      <c r="O685" s="38" t="s">
        <v>23</v>
      </c>
      <c r="P685" s="38">
        <v>110</v>
      </c>
      <c r="Q685" s="38">
        <v>110</v>
      </c>
      <c r="R685" s="38">
        <v>267</v>
      </c>
      <c r="S685" s="38">
        <v>5000</v>
      </c>
      <c r="T685" s="38">
        <f>IF(L685="Wagon",(SQRT(SQRT(S685/27)))*10,IF(S685="","",SQRT(SQRT(S685/27))))</f>
        <v>3.6889397323344051</v>
      </c>
      <c r="U685" s="44">
        <f>IF(I685="","",(H685*SQRT(I685)*T685-(I685*2)+2)*0.985)</f>
        <v>43.146676335401743</v>
      </c>
      <c r="V685" s="44">
        <f>IF(L685="Wagon",5*SQRT(H685),IF(L685="","",SQRT(Q685*J685*SQRT(S685))/(26)))</f>
        <v>30.71654905010865</v>
      </c>
      <c r="W685" s="51">
        <f>8/P685</f>
        <v>7.2727272727272724E-2</v>
      </c>
      <c r="X685" s="52">
        <f>R685/10/J685</f>
        <v>0.32560975609756099</v>
      </c>
    </row>
    <row r="686" spans="1:24" x14ac:dyDescent="0.25">
      <c r="A686" s="37">
        <v>8602</v>
      </c>
      <c r="B686" s="38" t="s">
        <v>104</v>
      </c>
      <c r="C686" s="38" t="s">
        <v>812</v>
      </c>
      <c r="D686" s="38" t="str">
        <f>IF(B686="","zzz",LEFT(B686,2))</f>
        <v>BR</v>
      </c>
      <c r="E686" s="38">
        <v>86</v>
      </c>
      <c r="F686" s="44">
        <v>1971</v>
      </c>
      <c r="G686" s="44">
        <v>2002</v>
      </c>
      <c r="H686" s="38">
        <f>IF(F686="","",SQRT(F686-1828))</f>
        <v>11.958260743101398</v>
      </c>
      <c r="I686" s="38">
        <v>1</v>
      </c>
      <c r="J686" s="38">
        <v>82</v>
      </c>
      <c r="K686" s="38">
        <v>0</v>
      </c>
      <c r="L686" s="38" t="s">
        <v>85</v>
      </c>
      <c r="M686" s="38" t="s">
        <v>96</v>
      </c>
      <c r="N686" s="38">
        <f>IF(L686="Steam",1,IF(L686="Electric",2,IF(L686="Diesel",4,IF(L686="Diesel-Electric",3,""))))</f>
        <v>2</v>
      </c>
      <c r="O686" s="38" t="s">
        <v>23</v>
      </c>
      <c r="P686" s="38">
        <v>100</v>
      </c>
      <c r="Q686" s="38">
        <v>100</v>
      </c>
      <c r="R686" s="38">
        <v>267</v>
      </c>
      <c r="S686" s="38">
        <v>4040</v>
      </c>
      <c r="T686" s="38">
        <f>IF(L686="Wagon",(SQRT(SQRT(S686/27)))*10,IF(S686="","",SQRT(SQRT(S686/27))))</f>
        <v>3.4974732396114367</v>
      </c>
      <c r="U686" s="44">
        <f>IF(I686="","",(H686*SQRT(I686)*T686-(I686*2)+2)*0.985)</f>
        <v>41.196341487173719</v>
      </c>
      <c r="V686" s="44">
        <f>IF(L686="Wagon",5*SQRT(H686),IF(L686="","",SQRT(Q686*J686*SQRT(S686))/(26)))</f>
        <v>27.766997392927006</v>
      </c>
      <c r="W686" s="51">
        <f>8/P686</f>
        <v>0.08</v>
      </c>
      <c r="X686" s="52">
        <f>R686/10/J686</f>
        <v>0.32560975609756099</v>
      </c>
    </row>
    <row r="687" spans="1:24" x14ac:dyDescent="0.25">
      <c r="A687" s="19">
        <v>8604</v>
      </c>
      <c r="B687" s="1" t="s">
        <v>1135</v>
      </c>
      <c r="C687" s="1" t="s">
        <v>1136</v>
      </c>
      <c r="D687" s="1" t="str">
        <f>IF(B687="","zzz",LEFT(B687,2))</f>
        <v>BR</v>
      </c>
      <c r="E687" s="1">
        <v>86</v>
      </c>
      <c r="F687" s="13">
        <v>1965</v>
      </c>
      <c r="G687" s="13">
        <v>2002</v>
      </c>
      <c r="H687" s="1">
        <f>IF(F687="","",SQRT(F687-1828))</f>
        <v>11.704699910719626</v>
      </c>
      <c r="I687" s="1">
        <v>1</v>
      </c>
      <c r="J687" s="1">
        <v>82</v>
      </c>
      <c r="K687" s="1">
        <v>0</v>
      </c>
      <c r="L687" s="1" t="s">
        <v>85</v>
      </c>
      <c r="M687" s="5" t="s">
        <v>96</v>
      </c>
      <c r="N687" s="1">
        <f>IF(L687="Steam",1,IF(L687="Electric",2,IF(L687="Diesel",4,IF(L687="Diesel-Electric",3,""))))</f>
        <v>2</v>
      </c>
      <c r="O687" s="1" t="s">
        <v>23</v>
      </c>
      <c r="P687" s="1">
        <v>75</v>
      </c>
      <c r="Q687" s="1">
        <v>75</v>
      </c>
      <c r="R687" s="1">
        <v>267</v>
      </c>
      <c r="S687" s="1">
        <v>4040</v>
      </c>
      <c r="T687" s="1">
        <f>IF(L687="Wagon",(SQRT(SQRT(S687/27)))*10,IF(S687="","",SQRT(SQRT(S687/27))))</f>
        <v>3.4974732396114367</v>
      </c>
      <c r="U687" s="13">
        <f>IF(I687="","",(H687*SQRT(I687)*T687-(I687*2)+2)*0.985)</f>
        <v>40.322821594692904</v>
      </c>
      <c r="V687" s="13">
        <f>IF(L687="Wagon",5*SQRT(H687),IF(L687="","",SQRT(Q687*J687*SQRT(S687))/(26)))</f>
        <v>24.046925129091068</v>
      </c>
      <c r="W687" s="17">
        <f>8/P687</f>
        <v>0.10666666666666667</v>
      </c>
      <c r="X687" s="27">
        <f>R687/10/J687</f>
        <v>0.32560975609756099</v>
      </c>
    </row>
    <row r="688" spans="1:24" x14ac:dyDescent="0.25">
      <c r="A688" s="37">
        <v>8700</v>
      </c>
      <c r="B688" s="38" t="s">
        <v>105</v>
      </c>
      <c r="C688" s="38" t="s">
        <v>813</v>
      </c>
      <c r="D688" s="38" t="str">
        <f>IF(B688="","zzz",LEFT(B688,2))</f>
        <v>BR</v>
      </c>
      <c r="E688" s="38">
        <v>87</v>
      </c>
      <c r="F688" s="44">
        <v>1973</v>
      </c>
      <c r="G688" s="44">
        <v>2003</v>
      </c>
      <c r="H688" s="38">
        <f>IF(F688="","",SQRT(F688-1828))</f>
        <v>12.041594578792296</v>
      </c>
      <c r="I688" s="38">
        <v>1</v>
      </c>
      <c r="J688" s="38">
        <v>81</v>
      </c>
      <c r="K688" s="38">
        <v>0</v>
      </c>
      <c r="L688" s="38" t="s">
        <v>85</v>
      </c>
      <c r="M688" s="38" t="s">
        <v>96</v>
      </c>
      <c r="N688" s="38">
        <f>IF(L688="Steam",1,IF(L688="Electric",2,IF(L688="Diesel",4,IF(L688="Diesel-Electric",3,""))))</f>
        <v>2</v>
      </c>
      <c r="O688" s="38" t="s">
        <v>23</v>
      </c>
      <c r="P688" s="38">
        <v>111</v>
      </c>
      <c r="Q688" s="38">
        <v>111</v>
      </c>
      <c r="R688" s="38"/>
      <c r="S688" s="38">
        <v>5000</v>
      </c>
      <c r="T688" s="38">
        <f>IF(L688="Wagon",(SQRT(SQRT(S688/27)))*10,IF(S688="","",SQRT(SQRT(S688/27))))</f>
        <v>3.6889397323344051</v>
      </c>
      <c r="U688" s="44">
        <f>IF(I688="","",(H688*SQRT(I688)*T688-(I688*2)+2)*0.985)</f>
        <v>43.754405932133928</v>
      </c>
      <c r="V688" s="44">
        <f>IF(L688="Wagon",5*SQRT(H688),IF(L688="","",SQRT(Q688*J688*SQRT(S688))/(26)))</f>
        <v>30.667131253136123</v>
      </c>
      <c r="W688" s="51">
        <f>8/P688</f>
        <v>7.2072072072072071E-2</v>
      </c>
      <c r="X688" s="52">
        <f>R688/10/J688</f>
        <v>0</v>
      </c>
    </row>
    <row r="689" spans="1:24" x14ac:dyDescent="0.25">
      <c r="A689" s="19">
        <v>8800</v>
      </c>
      <c r="B689" s="1" t="s">
        <v>107</v>
      </c>
      <c r="C689" s="1" t="s">
        <v>814</v>
      </c>
      <c r="D689" s="1" t="str">
        <f>IF(B689="","zzz",LEFT(B689,2))</f>
        <v>BR</v>
      </c>
      <c r="E689" s="1">
        <v>88</v>
      </c>
      <c r="F689" s="13">
        <v>2015</v>
      </c>
      <c r="G689" s="13" t="s">
        <v>31</v>
      </c>
      <c r="H689" s="1">
        <f>IF(F689="","",SQRT(F689-1828))</f>
        <v>13.674794331177344</v>
      </c>
      <c r="I689" s="1">
        <v>1</v>
      </c>
      <c r="J689" s="1">
        <v>86</v>
      </c>
      <c r="K689" s="1">
        <v>0</v>
      </c>
      <c r="L689" s="1" t="s">
        <v>22</v>
      </c>
      <c r="M689" s="5" t="s">
        <v>22</v>
      </c>
      <c r="N689" s="1">
        <f>IF(L689="Steam",1,IF(L689="Electric",2,IF(L689="Diesel",4,IF(L689="Diesel-Electric",3,""))))</f>
        <v>4</v>
      </c>
      <c r="O689" s="1" t="s">
        <v>23</v>
      </c>
      <c r="P689" s="1">
        <v>100</v>
      </c>
      <c r="Q689" s="1">
        <v>100</v>
      </c>
      <c r="S689" s="1">
        <v>939</v>
      </c>
      <c r="T689" s="1">
        <f>IF(L689="Wagon",(SQRT(SQRT(S689/27)))*10,IF(S689="","",SQRT(SQRT(S689/27))))</f>
        <v>2.428429260033059</v>
      </c>
      <c r="U689" s="13">
        <f>IF(I689="","",(H689*SQRT(I689)*T689-(I689*2)+2)*0.985)</f>
        <v>32.710146618583785</v>
      </c>
      <c r="V689" s="13">
        <f>IF(L689="Wagon",5*SQRT(H689),IF(L689="","",SQRT(Q689*J689*SQRT(S689))/(26)))</f>
        <v>19.744324301385795</v>
      </c>
      <c r="W689" s="17">
        <f>8/P689</f>
        <v>0.08</v>
      </c>
      <c r="X689" s="27">
        <f>R689/10/J689</f>
        <v>0</v>
      </c>
    </row>
    <row r="690" spans="1:24" x14ac:dyDescent="0.25">
      <c r="A690" s="19">
        <v>8800</v>
      </c>
      <c r="B690" s="1" t="s">
        <v>106</v>
      </c>
      <c r="C690" s="1" t="s">
        <v>814</v>
      </c>
      <c r="D690" s="1" t="str">
        <f>IF(B690="","zzz",LEFT(B690,2))</f>
        <v>BR</v>
      </c>
      <c r="E690" s="1">
        <v>88</v>
      </c>
      <c r="F690" s="13">
        <v>2015</v>
      </c>
      <c r="G690" s="13" t="s">
        <v>31</v>
      </c>
      <c r="H690" s="1">
        <f>IF(F690="","",SQRT(F690-1828))</f>
        <v>13.674794331177344</v>
      </c>
      <c r="I690" s="1">
        <v>1</v>
      </c>
      <c r="J690" s="1">
        <v>86</v>
      </c>
      <c r="K690" s="1">
        <v>0</v>
      </c>
      <c r="L690" s="1" t="s">
        <v>85</v>
      </c>
      <c r="M690" s="5" t="s">
        <v>96</v>
      </c>
      <c r="N690" s="1">
        <f>IF(L690="Steam",1,IF(L690="Electric",2,IF(L690="Diesel",4,IF(L690="Diesel-Electric",3,""))))</f>
        <v>2</v>
      </c>
      <c r="O690" s="1" t="s">
        <v>23</v>
      </c>
      <c r="P690" s="1">
        <v>100</v>
      </c>
      <c r="Q690" s="1">
        <v>100</v>
      </c>
      <c r="S690" s="1">
        <v>5364</v>
      </c>
      <c r="T690" s="1">
        <f>IF(L690="Wagon",(SQRT(SQRT(S690/27)))*10,IF(S690="","",SQRT(SQRT(S690/27))))</f>
        <v>3.7543196908686376</v>
      </c>
      <c r="U690" s="13">
        <f>IF(I690="","",(H690*SQRT(I690)*T690-(I690*2)+2)*0.985)</f>
        <v>50.569456381726155</v>
      </c>
      <c r="V690" s="13">
        <f>IF(L690="Wagon",5*SQRT(H690),IF(L690="","",SQRT(Q690*J690*SQRT(S690))/(26)))</f>
        <v>30.524465640221994</v>
      </c>
      <c r="W690" s="17">
        <f>8/P690</f>
        <v>0.08</v>
      </c>
      <c r="X690" s="27">
        <f>R690/10/J690</f>
        <v>0</v>
      </c>
    </row>
    <row r="691" spans="1:24" x14ac:dyDescent="0.25">
      <c r="A691" s="19">
        <v>8801</v>
      </c>
      <c r="B691" s="1" t="s">
        <v>1740</v>
      </c>
      <c r="C691" s="1" t="s">
        <v>1739</v>
      </c>
      <c r="D691" s="1" t="str">
        <f>IF(B691="","zzz",LEFT(B691,2))</f>
        <v>BR</v>
      </c>
      <c r="E691" s="1">
        <v>88</v>
      </c>
      <c r="H691" s="1" t="str">
        <f>IF(F691="","",SQRT(F691-1828))</f>
        <v/>
      </c>
      <c r="N691" s="1" t="str">
        <f>IF(L691="Steam",1,IF(L691="Electric",2,IF(L691="Diesel",4,IF(L691="Diesel-Electric",3,""))))</f>
        <v/>
      </c>
      <c r="T691" s="1" t="str">
        <f>IF(L691="Wagon",(SQRT(SQRT(S691/27)))*10,IF(S691="","",SQRT(SQRT(S691/27))))</f>
        <v/>
      </c>
      <c r="U691" s="13" t="str">
        <f>IF(I691="","",(H691*SQRT(I691)*T691-(I691*2)+2)*0.985)</f>
        <v/>
      </c>
      <c r="V691" s="13" t="str">
        <f>IF(L691="Wagon",5*SQRT(H691),IF(L691="","",SQRT(Q691*J691*SQRT(S691))/(26)))</f>
        <v/>
      </c>
      <c r="W691" s="17" t="e">
        <f>8/P691</f>
        <v>#DIV/0!</v>
      </c>
      <c r="X691" s="27" t="e">
        <f>R691/10/J691</f>
        <v>#DIV/0!</v>
      </c>
    </row>
    <row r="692" spans="1:24" x14ac:dyDescent="0.25">
      <c r="A692" s="19">
        <v>8900</v>
      </c>
      <c r="B692" s="1" t="s">
        <v>108</v>
      </c>
      <c r="C692" s="1" t="s">
        <v>815</v>
      </c>
      <c r="D692" s="1" t="str">
        <f>IF(B692="","zzz",LEFT(B692,2))</f>
        <v>BR</v>
      </c>
      <c r="E692" s="1">
        <v>89</v>
      </c>
      <c r="F692" s="13">
        <v>1986</v>
      </c>
      <c r="G692" s="13">
        <v>2001</v>
      </c>
      <c r="H692" s="1">
        <f>IF(F692="","",SQRT(F692-1828))</f>
        <v>12.569805089976535</v>
      </c>
      <c r="I692" s="1">
        <v>1</v>
      </c>
      <c r="J692" s="1">
        <v>105</v>
      </c>
      <c r="K692" s="1">
        <v>0</v>
      </c>
      <c r="L692" s="1" t="s">
        <v>85</v>
      </c>
      <c r="M692" s="5" t="s">
        <v>96</v>
      </c>
      <c r="N692" s="1">
        <f>IF(L692="Steam",1,IF(L692="Electric",2,IF(L692="Diesel",4,IF(L692="Diesel-Electric",3,""))))</f>
        <v>2</v>
      </c>
      <c r="O692" s="1" t="s">
        <v>23</v>
      </c>
      <c r="P692" s="1">
        <v>111</v>
      </c>
      <c r="Q692" s="1">
        <v>124</v>
      </c>
      <c r="S692" s="1">
        <v>5850</v>
      </c>
      <c r="T692" s="1">
        <f>IF(L692="Wagon",(SQRT(SQRT(S692/27)))*10,IF(S692="","",SQRT(SQRT(S692/27))))</f>
        <v>3.8366132778636608</v>
      </c>
      <c r="U692" s="13">
        <f>IF(I692="","",(H692*SQRT(I692)*T692-(I692*2)+2)*0.985)</f>
        <v>47.502098891736772</v>
      </c>
      <c r="V692" s="13">
        <f>IF(L692="Wagon",5*SQRT(H692),IF(L692="","",SQRT(Q692*J692*SQRT(S692))/(26)))</f>
        <v>38.381426393748626</v>
      </c>
      <c r="W692" s="14">
        <f>8/P692</f>
        <v>7.2072072072072071E-2</v>
      </c>
      <c r="X692" s="30">
        <f>R692/10/J692</f>
        <v>0</v>
      </c>
    </row>
    <row r="693" spans="1:24" x14ac:dyDescent="0.25">
      <c r="A693" s="19">
        <v>8970</v>
      </c>
      <c r="B693" s="1" t="s">
        <v>1234</v>
      </c>
      <c r="C693" s="1" t="s">
        <v>1572</v>
      </c>
      <c r="D693" s="1" t="str">
        <f>IF(B693="","zzz",LEFT(B693,2))</f>
        <v>BR</v>
      </c>
      <c r="E693" s="1">
        <v>897</v>
      </c>
      <c r="H693" s="1" t="str">
        <f>IF(F693="","",SQRT(F693-1828))</f>
        <v/>
      </c>
      <c r="I693" s="1">
        <v>10</v>
      </c>
      <c r="N693" s="1" t="str">
        <f>IF(L693="Steam",1,IF(L693="Electric",2,IF(L693="Diesel",4,IF(L693="Diesel-Electric",3,""))))</f>
        <v/>
      </c>
      <c r="P693" s="1">
        <v>125</v>
      </c>
      <c r="Q693" s="1">
        <v>140</v>
      </c>
      <c r="T693" s="1" t="str">
        <f>IF(L693="Wagon",(SQRT(SQRT(S693/27)))*10,IF(S693="","",SQRT(SQRT(S693/27))))</f>
        <v/>
      </c>
      <c r="U693" s="13" t="e">
        <f>IF(I693="","",(H693*SQRT(I693)*T693-(I693*2)+2)*0.985)</f>
        <v>#VALUE!</v>
      </c>
      <c r="V693" s="13" t="str">
        <f>IF(L693="Wagon",5*SQRT(H693),IF(L693="","",SQRT(Q693*J693*SQRT(S693))/(26)))</f>
        <v/>
      </c>
      <c r="W693" s="14">
        <f>8/P693</f>
        <v>6.4000000000000001E-2</v>
      </c>
      <c r="X693" s="30" t="e">
        <f>R693/10/J693</f>
        <v>#DIV/0!</v>
      </c>
    </row>
    <row r="694" spans="1:24" x14ac:dyDescent="0.25">
      <c r="A694" s="19">
        <v>9000</v>
      </c>
      <c r="B694" s="1" t="s">
        <v>109</v>
      </c>
      <c r="C694" s="1" t="s">
        <v>816</v>
      </c>
      <c r="D694" s="1" t="str">
        <f>IF(B694="","zzz",LEFT(B694,2))</f>
        <v>BR</v>
      </c>
      <c r="E694" s="1">
        <v>90</v>
      </c>
      <c r="F694" s="13">
        <v>1987</v>
      </c>
      <c r="G694" s="13" t="s">
        <v>31</v>
      </c>
      <c r="H694" s="1">
        <f>IF(F694="","",SQRT(F694-1828))</f>
        <v>12.609520212918492</v>
      </c>
      <c r="I694" s="1">
        <v>1</v>
      </c>
      <c r="J694" s="1">
        <v>85</v>
      </c>
      <c r="K694" s="1">
        <v>0</v>
      </c>
      <c r="L694" s="1" t="s">
        <v>85</v>
      </c>
      <c r="M694" s="5" t="s">
        <v>96</v>
      </c>
      <c r="N694" s="1">
        <f>IF(L694="Steam",1,IF(L694="Electric",2,IF(L694="Diesel",4,IF(L694="Diesel-Electric",3,""))))</f>
        <v>2</v>
      </c>
      <c r="O694" s="1" t="s">
        <v>23</v>
      </c>
      <c r="P694" s="1">
        <v>111</v>
      </c>
      <c r="Q694" s="1">
        <v>111</v>
      </c>
      <c r="S694" s="1">
        <v>5000</v>
      </c>
      <c r="T694" s="1">
        <f>IF(L694="Wagon",(SQRT(SQRT(S694/27)))*10,IF(S694="","",SQRT(SQRT(S694/27))))</f>
        <v>3.6889397323344051</v>
      </c>
      <c r="U694" s="13">
        <f>IF(I694="","",(H694*SQRT(I694)*T694-(I694*2)+2)*0.985)</f>
        <v>45.818023717322177</v>
      </c>
      <c r="V694" s="13">
        <f>IF(L694="Wagon",5*SQRT(H694),IF(L694="","",SQRT(Q694*J694*SQRT(S694))/(26)))</f>
        <v>31.415219996213846</v>
      </c>
      <c r="W694" s="14">
        <f>8/P694</f>
        <v>7.2072072072072071E-2</v>
      </c>
      <c r="X694" s="30">
        <f>R694/10/J694</f>
        <v>0</v>
      </c>
    </row>
    <row r="695" spans="1:24" x14ac:dyDescent="0.25">
      <c r="A695" s="19">
        <v>9000</v>
      </c>
      <c r="B695" s="1" t="s">
        <v>398</v>
      </c>
      <c r="C695" s="1" t="s">
        <v>399</v>
      </c>
      <c r="D695" s="1" t="str">
        <f>IF(B695="","zzz",LEFT(B695,2))</f>
        <v>Eu</v>
      </c>
      <c r="E695" s="1">
        <v>9000</v>
      </c>
      <c r="F695" s="13">
        <v>1993</v>
      </c>
      <c r="G695" s="13" t="s">
        <v>31</v>
      </c>
      <c r="H695" s="1">
        <f>IF(F695="","",SQRT(F695-1828))</f>
        <v>12.845232578665129</v>
      </c>
      <c r="I695" s="1">
        <v>1</v>
      </c>
      <c r="J695" s="1">
        <v>132</v>
      </c>
      <c r="K695" s="1">
        <v>0</v>
      </c>
      <c r="L695" s="1" t="s">
        <v>85</v>
      </c>
      <c r="M695" s="5" t="s">
        <v>96</v>
      </c>
      <c r="N695" s="1">
        <f>IF(L695="Steam",1,IF(L695="Electric",2,IF(L695="Diesel",4,IF(L695="Diesel-Electric",3,""))))</f>
        <v>2</v>
      </c>
      <c r="O695" s="1" t="s">
        <v>23</v>
      </c>
      <c r="P695" s="1">
        <v>99</v>
      </c>
      <c r="Q695" s="1">
        <v>99</v>
      </c>
      <c r="R695" s="1">
        <v>310</v>
      </c>
      <c r="S695" s="1">
        <v>7500</v>
      </c>
      <c r="T695" s="1">
        <f>IF(L695="Wagon",(SQRT(SQRT(S695/27)))*10,IF(S695="","",SQRT(SQRT(S695/27))))</f>
        <v>4.0824829046386304</v>
      </c>
      <c r="U695" s="13">
        <f>IF(I695="","",(H695*SQRT(I695)*T695-(I695*2)+2)*0.985)</f>
        <v>51.653835772379963</v>
      </c>
      <c r="V695" s="13">
        <f>IF(L695="Wagon",5*SQRT(H695),IF(L695="","",SQRT(Q695*J695*SQRT(S695))/(26)))</f>
        <v>40.916316634819481</v>
      </c>
      <c r="W695" s="14">
        <f>8/P695</f>
        <v>8.0808080808080815E-2</v>
      </c>
      <c r="X695" s="30">
        <f>R695/10/J695</f>
        <v>0.23484848484848486</v>
      </c>
    </row>
    <row r="696" spans="1:24" x14ac:dyDescent="0.25">
      <c r="A696" s="19">
        <v>9010</v>
      </c>
      <c r="B696" s="1" t="s">
        <v>329</v>
      </c>
      <c r="C696" s="1" t="s">
        <v>1559</v>
      </c>
      <c r="D696" s="1" t="str">
        <f>IF(B696="","zzz",LEFT(B696,2))</f>
        <v>BR</v>
      </c>
      <c r="E696" s="1">
        <v>901</v>
      </c>
      <c r="F696" s="13">
        <v>1986</v>
      </c>
      <c r="G696" s="13">
        <v>2004</v>
      </c>
      <c r="H696" s="1">
        <f>IF(F696="","",SQRT(F696-1828))</f>
        <v>12.569805089976535</v>
      </c>
      <c r="I696" s="1">
        <v>3</v>
      </c>
      <c r="J696" s="1">
        <v>90</v>
      </c>
      <c r="K696" s="1">
        <v>0</v>
      </c>
      <c r="L696" s="1" t="s">
        <v>22</v>
      </c>
      <c r="M696" s="1" t="s">
        <v>22</v>
      </c>
      <c r="N696" s="1">
        <f>IF(L696="Steam",1,IF(L696="Electric",2,IF(L696="Diesel",4,IF(L696="Diesel-Electric",3,""))))</f>
        <v>4</v>
      </c>
      <c r="O696" s="1" t="s">
        <v>23</v>
      </c>
      <c r="P696" s="1">
        <v>70</v>
      </c>
      <c r="Q696" s="1">
        <v>70</v>
      </c>
      <c r="S696" s="1">
        <v>600</v>
      </c>
      <c r="T696" s="1">
        <f>IF(L696="Wagon",(SQRT(SQRT(S696/27)))*10,IF(S696="","",SQRT(SQRT(S696/27))))</f>
        <v>2.1711852081087688</v>
      </c>
      <c r="U696" s="13">
        <f>IF(I696="","",(H696*SQRT(I696)*T696-(I696*2)+2)*0.985)</f>
        <v>42.620997182345967</v>
      </c>
      <c r="V696" s="13">
        <f>IF(L696="Wagon",5*SQRT(H696),IF(L696="","",SQRT(Q696*J696*SQRT(S696))/(26)))</f>
        <v>15.108965841832951</v>
      </c>
      <c r="W696" s="14">
        <f>8/P696</f>
        <v>0.11428571428571428</v>
      </c>
      <c r="X696" s="30">
        <f>R696/10/J696</f>
        <v>0</v>
      </c>
    </row>
    <row r="697" spans="1:24" x14ac:dyDescent="0.25">
      <c r="A697" s="19">
        <v>9011</v>
      </c>
      <c r="B697" s="1" t="s">
        <v>856</v>
      </c>
      <c r="C697" s="1" t="s">
        <v>857</v>
      </c>
      <c r="D697" s="1" t="str">
        <f>IF(B697="","zzz",LEFT(B697,2))</f>
        <v>BR</v>
      </c>
      <c r="E697" s="1" t="s">
        <v>349</v>
      </c>
      <c r="F697" s="13">
        <v>1943</v>
      </c>
      <c r="G697" s="13">
        <v>1967</v>
      </c>
      <c r="H697" s="1">
        <f>IF(F697="","",SQRT(F697-1828))</f>
        <v>10.723805294763608</v>
      </c>
      <c r="I697" s="1">
        <v>2</v>
      </c>
      <c r="J697" s="1">
        <v>128</v>
      </c>
      <c r="K697" s="1">
        <v>0</v>
      </c>
      <c r="L697" s="1" t="s">
        <v>357</v>
      </c>
      <c r="M697" s="1" t="s">
        <v>357</v>
      </c>
      <c r="N697" s="1">
        <f>IF(L697="Steam",1,IF(L697="Electric",2,IF(L697="Diesel",4,IF(L697="Diesel-Electric",3,""))))</f>
        <v>1</v>
      </c>
      <c r="O697" s="1" t="s">
        <v>23</v>
      </c>
      <c r="P697" s="1" t="s">
        <v>1134</v>
      </c>
      <c r="Q697" s="1" t="s">
        <v>1134</v>
      </c>
      <c r="R697" s="1">
        <v>152</v>
      </c>
      <c r="T697" s="1" t="str">
        <f>IF(L697="Wagon",(SQRT(SQRT(S697/27)))*10,IF(S697="","",SQRT(SQRT(S697/27))))</f>
        <v/>
      </c>
      <c r="U697" s="13" t="e">
        <f>IF(I697="","",(H697*SQRT(I697)*T697-(I697*2)+2)*0.985)</f>
        <v>#VALUE!</v>
      </c>
      <c r="V697" s="13" t="e">
        <f>IF(L697="Wagon",5*SQRT(H697),IF(L697="","",SQRT(Q697*J697*SQRT(S697))/(26)))</f>
        <v>#VALUE!</v>
      </c>
      <c r="W697" s="17" t="e">
        <f>8/P697</f>
        <v>#VALUE!</v>
      </c>
      <c r="X697" s="27">
        <f>R697/10/J697</f>
        <v>0.11874999999999999</v>
      </c>
    </row>
    <row r="698" spans="1:24" x14ac:dyDescent="0.25">
      <c r="A698" s="19">
        <v>9070</v>
      </c>
      <c r="B698" s="1" t="s">
        <v>858</v>
      </c>
      <c r="C698" s="1" t="s">
        <v>859</v>
      </c>
      <c r="D698" s="1" t="str">
        <f>IF(B698="","zzz",LEFT(B698,2))</f>
        <v>BR</v>
      </c>
      <c r="E698" s="1" t="s">
        <v>349</v>
      </c>
      <c r="F698" s="13">
        <v>1943</v>
      </c>
      <c r="G698" s="13">
        <v>1962</v>
      </c>
      <c r="H698" s="1">
        <f>IF(F698="","",SQRT(F698-1828))</f>
        <v>10.723805294763608</v>
      </c>
      <c r="I698" s="1">
        <v>2</v>
      </c>
      <c r="J698" s="1">
        <v>136</v>
      </c>
      <c r="K698" s="1">
        <v>0</v>
      </c>
      <c r="L698" s="1" t="s">
        <v>357</v>
      </c>
      <c r="M698" s="1" t="s">
        <v>357</v>
      </c>
      <c r="N698" s="1">
        <f>IF(L698="Steam",1,IF(L698="Electric",2,IF(L698="Diesel",4,IF(L698="Diesel-Electric",3,""))))</f>
        <v>1</v>
      </c>
      <c r="O698" s="1" t="s">
        <v>23</v>
      </c>
      <c r="P698" s="1" t="s">
        <v>1134</v>
      </c>
      <c r="Q698" s="1" t="s">
        <v>1134</v>
      </c>
      <c r="R698" s="1">
        <v>152</v>
      </c>
      <c r="T698" s="1" t="str">
        <f>IF(L698="Wagon",(SQRT(SQRT(S698/27)))*10,IF(S698="","",SQRT(SQRT(S698/27))))</f>
        <v/>
      </c>
      <c r="U698" s="13" t="e">
        <f>IF(I698="","",(H698*SQRT(I698)*T698-(I698*2)+2)*0.985)</f>
        <v>#VALUE!</v>
      </c>
      <c r="V698" s="13" t="e">
        <f>IF(L698="Wagon",5*SQRT(H698),IF(L698="","",SQRT(Q698*J698*SQRT(S698))/(26)))</f>
        <v>#VALUE!</v>
      </c>
      <c r="W698" s="17" t="e">
        <f>8/P698</f>
        <v>#VALUE!</v>
      </c>
      <c r="X698" s="27">
        <f>R698/10/J698</f>
        <v>0.11176470588235293</v>
      </c>
    </row>
    <row r="699" spans="1:24" s="41" customFormat="1" x14ac:dyDescent="0.25">
      <c r="A699" s="19">
        <v>9100</v>
      </c>
      <c r="B699" s="1" t="s">
        <v>110</v>
      </c>
      <c r="C699" s="1" t="s">
        <v>817</v>
      </c>
      <c r="D699" s="1" t="str">
        <f>IF(B699="","zzz",LEFT(B699,2))</f>
        <v>BR</v>
      </c>
      <c r="E699" s="1">
        <v>91</v>
      </c>
      <c r="F699" s="13">
        <v>1988</v>
      </c>
      <c r="G699" s="13" t="s">
        <v>31</v>
      </c>
      <c r="H699" s="1">
        <f>IF(F699="","",SQRT(F699-1828))</f>
        <v>12.649110640673518</v>
      </c>
      <c r="I699" s="1">
        <v>9</v>
      </c>
      <c r="J699" s="1">
        <v>486</v>
      </c>
      <c r="K699" s="1">
        <v>535</v>
      </c>
      <c r="L699" s="6" t="s">
        <v>85</v>
      </c>
      <c r="M699" s="6" t="s">
        <v>96</v>
      </c>
      <c r="N699" s="1">
        <f>IF(L699="Steam",1,IF(L699="Electric",2,IF(L699="Diesel",4,IF(L699="Diesel-Electric",3,""))))</f>
        <v>2</v>
      </c>
      <c r="O699" s="1" t="s">
        <v>842</v>
      </c>
      <c r="P699" s="1">
        <v>125</v>
      </c>
      <c r="Q699" s="1">
        <v>140</v>
      </c>
      <c r="R699" s="1">
        <v>190</v>
      </c>
      <c r="S699" s="1">
        <v>6480</v>
      </c>
      <c r="T699" s="1">
        <f>IF(L699="Wagon",(SQRT(SQRT(S699/27)))*10,IF(S699="","",SQRT(SQRT(S699/27))))</f>
        <v>3.9359793425308611</v>
      </c>
      <c r="U699" s="13">
        <f>IF(I699="","",(H699*SQRT(I699)*T699-(I699*2)+2)*0.985)</f>
        <v>131.35951583099629</v>
      </c>
      <c r="V699" s="13">
        <f>IF(L699="Wagon",5*SQRT(H699),IF(L699="","",SQRT(Q699*J699*SQRT(S699))/(26)))</f>
        <v>90.012444461855637</v>
      </c>
      <c r="W699" s="17">
        <f>8/P699</f>
        <v>6.4000000000000001E-2</v>
      </c>
      <c r="X699" s="27">
        <f>R699/10/J699</f>
        <v>3.9094650205761319E-2</v>
      </c>
    </row>
    <row r="700" spans="1:24" x14ac:dyDescent="0.25">
      <c r="A700" s="19">
        <v>9101</v>
      </c>
      <c r="B700" s="1" t="s">
        <v>1132</v>
      </c>
      <c r="C700" s="1" t="s">
        <v>1133</v>
      </c>
      <c r="D700" s="1" t="str">
        <f>IF(B700="","zzz",LEFT(B700,2))</f>
        <v>BR</v>
      </c>
      <c r="E700" s="1">
        <v>91</v>
      </c>
      <c r="F700" s="13">
        <v>1988</v>
      </c>
      <c r="G700" s="13" t="s">
        <v>31</v>
      </c>
      <c r="H700" s="1">
        <f>IF(F700="","",SQRT(F700-1828))</f>
        <v>12.649110640673518</v>
      </c>
      <c r="I700" s="1">
        <v>1</v>
      </c>
      <c r="J700" s="1">
        <v>85</v>
      </c>
      <c r="K700" s="1">
        <v>0</v>
      </c>
      <c r="L700" s="6" t="s">
        <v>85</v>
      </c>
      <c r="M700" s="6" t="s">
        <v>96</v>
      </c>
      <c r="N700" s="1">
        <f>IF(L700="Steam",1,IF(L700="Electric",2,IF(L700="Diesel",4,IF(L700="Diesel-Electric",3,""))))</f>
        <v>2</v>
      </c>
      <c r="O700" s="1" t="s">
        <v>23</v>
      </c>
      <c r="P700" s="1">
        <v>75</v>
      </c>
      <c r="Q700" s="1">
        <v>125</v>
      </c>
      <c r="R700" s="1">
        <v>190</v>
      </c>
      <c r="S700" s="1">
        <v>6480</v>
      </c>
      <c r="T700" s="1">
        <f>IF(L700="Wagon",(SQRT(SQRT(S700/27)))*10,IF(S700="","",SQRT(SQRT(S700/27))))</f>
        <v>3.9359793425308611</v>
      </c>
      <c r="U700" s="13">
        <f>IF(I700="","",(H700*SQRT(I700)*T700-(I700*2)+2)*0.985)</f>
        <v>49.039838610332097</v>
      </c>
      <c r="V700" s="13">
        <f>IF(L700="Wagon",5*SQRT(H700),IF(L700="","",SQRT(Q700*J700*SQRT(S700))/(26)))</f>
        <v>35.570082531425349</v>
      </c>
      <c r="W700" s="14">
        <f>8/P700</f>
        <v>0.10666666666666667</v>
      </c>
      <c r="X700" s="30">
        <f>R700/10/J700</f>
        <v>0.22352941176470589</v>
      </c>
    </row>
    <row r="701" spans="1:24" x14ac:dyDescent="0.25">
      <c r="A701" s="19">
        <v>9102</v>
      </c>
      <c r="B701" s="1" t="s">
        <v>1345</v>
      </c>
      <c r="C701" s="1" t="s">
        <v>1346</v>
      </c>
      <c r="D701" s="1" t="str">
        <f>IF(B701="","zzz",LEFT(B701,2))</f>
        <v>BR</v>
      </c>
      <c r="E701" s="1">
        <v>91</v>
      </c>
      <c r="F701" s="13">
        <v>1988</v>
      </c>
      <c r="G701" s="13" t="s">
        <v>31</v>
      </c>
      <c r="H701" s="1">
        <f>IF(F701="","",SQRT(F701-1828))</f>
        <v>12.649110640673518</v>
      </c>
      <c r="I701" s="1">
        <v>2</v>
      </c>
      <c r="K701" s="1">
        <v>0</v>
      </c>
      <c r="L701" s="6" t="s">
        <v>85</v>
      </c>
      <c r="M701" s="6" t="s">
        <v>96</v>
      </c>
      <c r="N701" s="1">
        <f>IF(L701="Steam",1,IF(L701="Electric",2,IF(L701="Diesel",4,IF(L701="Diesel-Electric",3,""))))</f>
        <v>2</v>
      </c>
      <c r="O701" s="1" t="s">
        <v>23</v>
      </c>
      <c r="P701" s="1">
        <v>125</v>
      </c>
      <c r="Q701" s="1">
        <v>140</v>
      </c>
      <c r="R701" s="1">
        <v>190</v>
      </c>
      <c r="S701" s="1">
        <v>6480</v>
      </c>
      <c r="T701" s="1">
        <f>IF(L701="Wagon",(SQRT(SQRT(S701/27)))*10,IF(S701="","",SQRT(SQRT(S701/27))))</f>
        <v>3.9359793425308611</v>
      </c>
      <c r="U701" s="13">
        <f>IF(I701="","",(H701*SQRT(I701)*T701-(I701*2)+2)*0.985)</f>
        <v>67.382804859319407</v>
      </c>
      <c r="V701" s="13">
        <f>IF(L701="Wagon",5*SQRT(H701),IF(L701="","",SQRT(Q701*J701*SQRT(S701))/(26)))</f>
        <v>0</v>
      </c>
      <c r="W701" s="14">
        <f>8/P701</f>
        <v>6.4000000000000001E-2</v>
      </c>
      <c r="X701" s="30" t="e">
        <f>R701/10/J701</f>
        <v>#DIV/0!</v>
      </c>
    </row>
    <row r="702" spans="1:24" x14ac:dyDescent="0.25">
      <c r="A702" s="19">
        <v>9103</v>
      </c>
      <c r="B702" s="1" t="s">
        <v>330</v>
      </c>
      <c r="C702" s="1" t="s">
        <v>978</v>
      </c>
      <c r="D702" s="1" t="str">
        <f>IF(B702="","zzz",LEFT(B702,2))</f>
        <v>BR</v>
      </c>
      <c r="E702" s="1">
        <v>910</v>
      </c>
      <c r="F702" s="13">
        <v>1973</v>
      </c>
      <c r="G702" s="13">
        <v>2008</v>
      </c>
      <c r="H702" s="1">
        <f>IF(F702="","",SQRT(F702-1828))</f>
        <v>12.041594578792296</v>
      </c>
      <c r="I702" s="1">
        <v>2</v>
      </c>
      <c r="J702" s="1">
        <v>105</v>
      </c>
      <c r="K702" s="1">
        <v>0</v>
      </c>
      <c r="L702" s="1" t="s">
        <v>331</v>
      </c>
      <c r="M702" s="1" t="s">
        <v>331</v>
      </c>
      <c r="N702" s="1" t="str">
        <f>IF(L702="Steam",1,IF(L702="Electric",2,IF(L702="Diesel",4,IF(L702="Diesel-Electric",3,""))))</f>
        <v/>
      </c>
      <c r="P702" s="1">
        <v>90</v>
      </c>
      <c r="Q702" s="1">
        <v>90</v>
      </c>
      <c r="S702" s="1">
        <v>1</v>
      </c>
      <c r="T702" s="1">
        <f>IF(L702="Wagon",(SQRT(SQRT(S702/27)))*10,IF(S702="","",SQRT(SQRT(S702/27))))</f>
        <v>4.3869133765083088</v>
      </c>
      <c r="U702" s="13">
        <f>IF(I702="","",(H702*SQRT(I702)*T702-(I702*2)+2)*0.985)</f>
        <v>71.615846199774595</v>
      </c>
      <c r="V702" s="13">
        <f>IF(L702="Wagon",5*SQRT(H702),IF(L702="","",SQRT(Q702*J702*SQRT(S702))/(26)))</f>
        <v>17.350500409780906</v>
      </c>
      <c r="W702" s="14">
        <f>8/P702</f>
        <v>8.8888888888888892E-2</v>
      </c>
      <c r="X702" s="30">
        <f>R702/10/J702</f>
        <v>0</v>
      </c>
    </row>
    <row r="703" spans="1:24" x14ac:dyDescent="0.25">
      <c r="A703" s="19">
        <v>9200</v>
      </c>
      <c r="B703" s="1" t="s">
        <v>113</v>
      </c>
      <c r="C703" s="1" t="s">
        <v>818</v>
      </c>
      <c r="D703" s="1" t="str">
        <f>IF(B703="","zzz",LEFT(B703,2))</f>
        <v>BR</v>
      </c>
      <c r="E703" s="1">
        <v>92</v>
      </c>
      <c r="F703" s="13">
        <v>1993</v>
      </c>
      <c r="G703" s="13" t="s">
        <v>31</v>
      </c>
      <c r="H703" s="1">
        <f>IF(F703="","",SQRT(F703-1828))</f>
        <v>12.845232578665129</v>
      </c>
      <c r="I703" s="1">
        <v>1</v>
      </c>
      <c r="J703" s="1">
        <v>126</v>
      </c>
      <c r="K703" s="1">
        <v>0</v>
      </c>
      <c r="L703" s="1" t="s">
        <v>85</v>
      </c>
      <c r="M703" s="4" t="s">
        <v>112</v>
      </c>
      <c r="N703" s="1">
        <f>IF(L703="Steam",1,IF(L703="Electric",2,IF(L703="Diesel",4,IF(L703="Diesel-Electric",3,""))))</f>
        <v>2</v>
      </c>
      <c r="O703" s="1" t="s">
        <v>23</v>
      </c>
      <c r="P703" s="1">
        <v>87</v>
      </c>
      <c r="Q703" s="1">
        <v>87</v>
      </c>
      <c r="R703" s="1">
        <v>360</v>
      </c>
      <c r="S703" s="1">
        <v>5360</v>
      </c>
      <c r="T703" s="1">
        <f>IF(L703="Wagon",(SQRT(SQRT(S703/27)))*10,IF(S703="","",SQRT(SQRT(S703/27))))</f>
        <v>3.7536195846021427</v>
      </c>
      <c r="U703" s="13">
        <f>IF(I703="","",(H703*SQRT(I703)*T703-(I703*2)+2)*0.985)</f>
        <v>47.492874827406212</v>
      </c>
      <c r="V703" s="13">
        <f>IF(L703="Wagon",5*SQRT(H703),IF(L703="","",SQRT(Q703*J703*SQRT(S703))/(26)))</f>
        <v>34.455832563058124</v>
      </c>
      <c r="W703" s="14">
        <f>8/P703</f>
        <v>9.1954022988505746E-2</v>
      </c>
      <c r="X703" s="30">
        <f>R703/10/J703</f>
        <v>0.2857142857142857</v>
      </c>
    </row>
    <row r="704" spans="1:24" x14ac:dyDescent="0.25">
      <c r="A704" s="19">
        <v>9200</v>
      </c>
      <c r="B704" s="1" t="s">
        <v>111</v>
      </c>
      <c r="C704" s="1" t="s">
        <v>818</v>
      </c>
      <c r="D704" s="1" t="str">
        <f>IF(B704="","zzz",LEFT(B704,2))</f>
        <v>BR</v>
      </c>
      <c r="E704" s="1">
        <v>92</v>
      </c>
      <c r="F704" s="13">
        <v>1993</v>
      </c>
      <c r="G704" s="13" t="s">
        <v>31</v>
      </c>
      <c r="H704" s="1">
        <f>IF(F704="","",SQRT(F704-1828))</f>
        <v>12.845232578665129</v>
      </c>
      <c r="I704" s="1">
        <v>1</v>
      </c>
      <c r="J704" s="1">
        <v>126</v>
      </c>
      <c r="K704" s="1">
        <v>0</v>
      </c>
      <c r="L704" s="1" t="s">
        <v>85</v>
      </c>
      <c r="M704" s="4" t="s">
        <v>112</v>
      </c>
      <c r="N704" s="1">
        <f>IF(L704="Steam",1,IF(L704="Electric",2,IF(L704="Diesel",4,IF(L704="Diesel-Electric",3,""))))</f>
        <v>2</v>
      </c>
      <c r="O704" s="1" t="s">
        <v>23</v>
      </c>
      <c r="P704" s="1">
        <v>87</v>
      </c>
      <c r="Q704" s="1">
        <v>87</v>
      </c>
      <c r="R704" s="1">
        <v>360</v>
      </c>
      <c r="S704" s="1">
        <v>6760</v>
      </c>
      <c r="T704" s="1">
        <f>IF(L704="Wagon",(SQRT(SQRT(S704/27)))*10,IF(S704="","",SQRT(SQRT(S704/27))))</f>
        <v>3.9778255499336317</v>
      </c>
      <c r="U704" s="13">
        <f>IF(I704="","",(H704*SQRT(I704)*T704-(I704*2)+2)*0.985)</f>
        <v>50.32965293106021</v>
      </c>
      <c r="V704" s="13">
        <f>IF(L704="Wagon",5*SQRT(H704),IF(L704="","",SQRT(Q704*J704*SQRT(S704))/(26)))</f>
        <v>36.513900256649244</v>
      </c>
      <c r="W704" s="14">
        <f>8/P704</f>
        <v>9.1954022988505746E-2</v>
      </c>
      <c r="X704" s="30">
        <f>R704/10/J704</f>
        <v>0.2857142857142857</v>
      </c>
    </row>
    <row r="705" spans="1:24" s="41" customFormat="1" x14ac:dyDescent="0.25">
      <c r="A705" s="37">
        <v>9201</v>
      </c>
      <c r="B705" s="38" t="s">
        <v>588</v>
      </c>
      <c r="C705" s="38" t="s">
        <v>584</v>
      </c>
      <c r="D705" s="38" t="str">
        <f>IF(B705="","zzz",LEFT(B705,2))</f>
        <v>BR</v>
      </c>
      <c r="E705" s="38" t="s">
        <v>349</v>
      </c>
      <c r="F705" s="44">
        <v>1954</v>
      </c>
      <c r="G705" s="44">
        <v>1968</v>
      </c>
      <c r="H705" s="38">
        <f>IF(F705="","",SQRT(F705-1828))</f>
        <v>11.224972160321824</v>
      </c>
      <c r="I705" s="38">
        <v>2</v>
      </c>
      <c r="J705" s="38">
        <v>148</v>
      </c>
      <c r="K705" s="38">
        <v>0</v>
      </c>
      <c r="L705" s="38" t="s">
        <v>357</v>
      </c>
      <c r="M705" s="38" t="s">
        <v>357</v>
      </c>
      <c r="N705" s="38">
        <f>IF(L705="Steam",1,IF(L705="Electric",2,IF(L705="Diesel",4,IF(L705="Diesel-Electric",3,""))))</f>
        <v>1</v>
      </c>
      <c r="O705" s="38" t="s">
        <v>23</v>
      </c>
      <c r="P705" s="38" t="s">
        <v>1134</v>
      </c>
      <c r="Q705" s="38" t="s">
        <v>1134</v>
      </c>
      <c r="R705" s="38">
        <v>176</v>
      </c>
      <c r="S705" s="38"/>
      <c r="T705" s="38" t="str">
        <f>IF(L705="Wagon",(SQRT(SQRT(S705/27)))*10,IF(S705="","",SQRT(SQRT(S705/27))))</f>
        <v/>
      </c>
      <c r="U705" s="44" t="e">
        <f>IF(I705="","",(H705*SQRT(I705)*T705-(I705*2)+2)*0.985)</f>
        <v>#VALUE!</v>
      </c>
      <c r="V705" s="44" t="e">
        <f>IF(L705="Wagon",5*SQRT(H705),IF(L705="","",SQRT(Q705*J705*SQRT(S705))/(26)))</f>
        <v>#VALUE!</v>
      </c>
      <c r="W705" s="51" t="e">
        <f>8/P705</f>
        <v>#VALUE!</v>
      </c>
      <c r="X705" s="52">
        <f>R705/10/J705</f>
        <v>0.11891891891891893</v>
      </c>
    </row>
    <row r="706" spans="1:24" s="41" customFormat="1" x14ac:dyDescent="0.25">
      <c r="A706" s="19">
        <v>9202</v>
      </c>
      <c r="B706" s="1" t="s">
        <v>1394</v>
      </c>
      <c r="C706" s="1" t="s">
        <v>1395</v>
      </c>
      <c r="D706" s="1" t="str">
        <f>IF(B706="","zzz",LEFT(B706,2))</f>
        <v>BR</v>
      </c>
      <c r="E706" s="1" t="s">
        <v>349</v>
      </c>
      <c r="F706" s="13">
        <v>1955</v>
      </c>
      <c r="G706" s="13">
        <v>1968</v>
      </c>
      <c r="H706" s="1">
        <f>IF(F706="","",SQRT(F706-1828))</f>
        <v>11.269427669584644</v>
      </c>
      <c r="I706" s="1">
        <v>2</v>
      </c>
      <c r="J706" s="1">
        <v>148</v>
      </c>
      <c r="K706" s="1">
        <v>0</v>
      </c>
      <c r="L706" s="1" t="s">
        <v>357</v>
      </c>
      <c r="M706" s="1" t="s">
        <v>357</v>
      </c>
      <c r="N706" s="1">
        <f>IF(L706="Steam",1,IF(L706="Electric",2,IF(L706="Diesel",4,IF(L706="Diesel-Electric",3,""))))</f>
        <v>1</v>
      </c>
      <c r="O706" s="1" t="s">
        <v>23</v>
      </c>
      <c r="P706" s="1" t="s">
        <v>1134</v>
      </c>
      <c r="Q706" s="1" t="s">
        <v>1134</v>
      </c>
      <c r="R706" s="1">
        <v>176</v>
      </c>
      <c r="S706" s="1"/>
      <c r="T706" s="1" t="str">
        <f>IF(L706="Wagon",(SQRT(SQRT(S706/27)))*10,IF(S706="","",SQRT(SQRT(S706/27))))</f>
        <v/>
      </c>
      <c r="U706" s="13" t="e">
        <f>IF(I706="","",(H706*SQRT(I706)*T706-(I706*2)+2)*0.985)</f>
        <v>#VALUE!</v>
      </c>
      <c r="V706" s="13" t="e">
        <f>IF(L706="Wagon",5*SQRT(H706),IF(L706="","",SQRT(Q706*J706*SQRT(S706))/(26)))</f>
        <v>#VALUE!</v>
      </c>
      <c r="W706" s="14" t="e">
        <f>8/P706</f>
        <v>#VALUE!</v>
      </c>
      <c r="X706" s="30">
        <f>R706/10/J706</f>
        <v>0.11891891891891893</v>
      </c>
    </row>
    <row r="707" spans="1:24" s="41" customFormat="1" x14ac:dyDescent="0.25">
      <c r="A707" s="19">
        <v>9203</v>
      </c>
      <c r="B707" s="1" t="s">
        <v>1652</v>
      </c>
      <c r="C707" s="1" t="s">
        <v>1653</v>
      </c>
      <c r="D707" s="1" t="str">
        <f>IF(B707="","zzz",LEFT(B707,2))</f>
        <v>BR</v>
      </c>
      <c r="E707" s="1" t="s">
        <v>349</v>
      </c>
      <c r="F707" s="13">
        <v>1952</v>
      </c>
      <c r="G707" s="13">
        <v>1969</v>
      </c>
      <c r="H707" s="1">
        <f>IF(F707="","",SQRT(F707-1828))</f>
        <v>11.135528725660043</v>
      </c>
      <c r="I707" s="1">
        <v>2</v>
      </c>
      <c r="J707" s="1">
        <v>156</v>
      </c>
      <c r="K707" s="1">
        <v>0</v>
      </c>
      <c r="L707" s="1" t="s">
        <v>357</v>
      </c>
      <c r="M707" s="1" t="s">
        <v>357</v>
      </c>
      <c r="N707" s="1">
        <f>IF(L707="Steam",1,IF(L707="Electric",2,IF(L707="Diesel",4,IF(L707="Diesel-Electric",3,""))))</f>
        <v>1</v>
      </c>
      <c r="O707" s="1" t="s">
        <v>23</v>
      </c>
      <c r="P707" s="1"/>
      <c r="Q707" s="1"/>
      <c r="R707" s="1">
        <v>169</v>
      </c>
      <c r="S707" s="1"/>
      <c r="T707" s="1" t="str">
        <f>IF(L707="Wagon",(SQRT(SQRT(S707/27)))*10,IF(S707="","",SQRT(SQRT(S707/27))))</f>
        <v/>
      </c>
      <c r="U707" s="13" t="e">
        <f>IF(I707="","",(H707*SQRT(I707)*T707-(I707*2)+2)*0.985)</f>
        <v>#VALUE!</v>
      </c>
      <c r="V707" s="13">
        <f>IF(L707="Wagon",5*SQRT(H707),IF(L707="","",SQRT(Q707*J707*SQRT(S707))/(26)))</f>
        <v>0</v>
      </c>
      <c r="W707" s="14" t="e">
        <f>8/P707</f>
        <v>#DIV/0!</v>
      </c>
      <c r="X707" s="30">
        <f>R707/10/J707</f>
        <v>0.10833333333333332</v>
      </c>
    </row>
    <row r="708" spans="1:24" x14ac:dyDescent="0.25">
      <c r="A708" s="19">
        <v>9204</v>
      </c>
      <c r="B708" s="1" t="s">
        <v>332</v>
      </c>
      <c r="C708" s="1" t="s">
        <v>1155</v>
      </c>
      <c r="D708" s="1" t="str">
        <f>IF(B708="","zzz",LEFT(B708,2))</f>
        <v>BR</v>
      </c>
      <c r="E708" s="1">
        <v>920</v>
      </c>
      <c r="F708" s="13">
        <v>1971</v>
      </c>
      <c r="G708" s="13">
        <v>1987</v>
      </c>
      <c r="H708" s="1">
        <f>IF(F708="","",SQRT(F708-1828))</f>
        <v>11.958260743101398</v>
      </c>
      <c r="I708" s="1">
        <v>2</v>
      </c>
      <c r="J708" s="1">
        <v>69</v>
      </c>
      <c r="K708" s="1">
        <v>0</v>
      </c>
      <c r="L708" s="1" t="s">
        <v>85</v>
      </c>
      <c r="M708" s="1" t="s">
        <v>86</v>
      </c>
      <c r="N708" s="1">
        <f>IF(L708="Steam",1,IF(L708="Electric",2,IF(L708="Diesel",4,IF(L708="Diesel-Electric",3,""))))</f>
        <v>2</v>
      </c>
      <c r="P708" s="1">
        <v>75</v>
      </c>
      <c r="Q708" s="1">
        <v>75</v>
      </c>
      <c r="S708" s="1">
        <v>800</v>
      </c>
      <c r="T708" s="1">
        <f>IF(L708="Wagon",(SQRT(SQRT(S708/27)))*10,IF(S708="","",SQRT(SQRT(S708/27))))</f>
        <v>2.333090341053722</v>
      </c>
      <c r="U708" s="13">
        <f>IF(I708="","",(H708*SQRT(I708)*T708-(I708*2)+2)*0.985)</f>
        <v>36.894295785545239</v>
      </c>
      <c r="V708" s="13">
        <f>IF(L708="Wagon",5*SQRT(H708),IF(L708="","",SQRT(Q708*J708*SQRT(S708))/(26)))</f>
        <v>14.714798718965463</v>
      </c>
      <c r="W708" s="14">
        <f>8/P708</f>
        <v>0.10666666666666667</v>
      </c>
      <c r="X708" s="30">
        <f>R708/10/J708</f>
        <v>0</v>
      </c>
    </row>
    <row r="709" spans="1:24" x14ac:dyDescent="0.25">
      <c r="A709" s="19">
        <v>9300</v>
      </c>
      <c r="B709" s="1" t="s">
        <v>1722</v>
      </c>
      <c r="C709" s="1" t="s">
        <v>1723</v>
      </c>
      <c r="D709" s="1" t="str">
        <f>IF(B709="","zzz",LEFT(B709,2))</f>
        <v>BR</v>
      </c>
      <c r="E709" s="1">
        <v>93</v>
      </c>
      <c r="F709" s="13">
        <v>1992</v>
      </c>
      <c r="H709" s="1">
        <f>IF(F709="","",SQRT(F709-1828))</f>
        <v>12.806248474865697</v>
      </c>
      <c r="I709" s="1">
        <v>11</v>
      </c>
      <c r="L709" s="1" t="s">
        <v>85</v>
      </c>
      <c r="M709" s="1" t="s">
        <v>96</v>
      </c>
      <c r="N709" s="1">
        <f>IF(L709="Steam",1,IF(L709="Electric",2,IF(L709="Diesel",4,IF(L709="Diesel-Electric",3,""))))</f>
        <v>2</v>
      </c>
      <c r="O709" s="1" t="s">
        <v>842</v>
      </c>
      <c r="P709" s="1">
        <v>125</v>
      </c>
      <c r="Q709" s="1">
        <v>155</v>
      </c>
      <c r="S709" s="1">
        <v>7400</v>
      </c>
      <c r="T709" s="1">
        <f>IF(L709="Wagon",(SQRT(SQRT(S709/27)))*10,IF(S709="","",SQRT(SQRT(S709/27))))</f>
        <v>4.0688060527972167</v>
      </c>
      <c r="U709" s="13">
        <f>IF(I709="","",(H709*SQRT(I709)*T709-(I709*2)+2)*0.985)</f>
        <v>150.52427219251459</v>
      </c>
      <c r="V709" s="13">
        <f>IF(L709="Wagon",5*SQRT(H709),IF(L709="","",SQRT(Q709*J709*SQRT(S709))/(26)))</f>
        <v>0</v>
      </c>
      <c r="W709" s="14">
        <f>8/P709</f>
        <v>6.4000000000000001E-2</v>
      </c>
      <c r="X709" s="30" t="e">
        <f>R709/10/J709</f>
        <v>#DIV/0!</v>
      </c>
    </row>
    <row r="710" spans="1:24" x14ac:dyDescent="0.25">
      <c r="A710" s="19">
        <v>9301</v>
      </c>
      <c r="B710" s="1" t="s">
        <v>1725</v>
      </c>
      <c r="C710" s="1" t="s">
        <v>1724</v>
      </c>
      <c r="D710" s="1" t="str">
        <f>IF(B710="","zzz",LEFT(B710,2))</f>
        <v>BR</v>
      </c>
      <c r="E710" s="1">
        <v>93</v>
      </c>
      <c r="F710" s="13">
        <v>1992</v>
      </c>
      <c r="H710" s="1">
        <f>IF(F710="","",SQRT(F710-1828))</f>
        <v>12.806248474865697</v>
      </c>
      <c r="I710" s="1">
        <v>2</v>
      </c>
      <c r="L710" s="1" t="s">
        <v>85</v>
      </c>
      <c r="M710" s="1" t="s">
        <v>96</v>
      </c>
      <c r="N710" s="1">
        <f>IF(L710="Steam",1,IF(L710="Electric",2,IF(L710="Diesel",4,IF(L710="Diesel-Electric",3,""))))</f>
        <v>2</v>
      </c>
      <c r="O710" s="1" t="s">
        <v>23</v>
      </c>
      <c r="P710" s="1">
        <v>125</v>
      </c>
      <c r="Q710" s="1">
        <v>155</v>
      </c>
      <c r="S710" s="1">
        <v>7400</v>
      </c>
      <c r="T710" s="1">
        <f>IF(L710="Wagon",(SQRT(SQRT(S710/27)))*10,IF(S710="","",SQRT(SQRT(S710/27))))</f>
        <v>4.0688060527972167</v>
      </c>
      <c r="U710" s="13">
        <f>IF(I710="","",(H710*SQRT(I710)*T710-(I710*2)+2)*0.985)</f>
        <v>70.613873545113051</v>
      </c>
      <c r="V710" s="13">
        <f>IF(L710="Wagon",5*SQRT(H710),IF(L710="","",SQRT(Q710*J710*SQRT(S710))/(26)))</f>
        <v>0</v>
      </c>
      <c r="W710" s="14">
        <f>8/P710</f>
        <v>6.4000000000000001E-2</v>
      </c>
      <c r="X710" s="30" t="e">
        <f>R710/10/J710</f>
        <v>#DIV/0!</v>
      </c>
    </row>
    <row r="711" spans="1:24" x14ac:dyDescent="0.25">
      <c r="A711" s="37">
        <v>9302</v>
      </c>
      <c r="B711" s="38" t="s">
        <v>1694</v>
      </c>
      <c r="C711" s="38" t="s">
        <v>1489</v>
      </c>
      <c r="D711" s="38" t="str">
        <f>IF(B711="","zzz",LEFT(B711,2))</f>
        <v>BR</v>
      </c>
      <c r="E711" s="38">
        <v>93</v>
      </c>
      <c r="F711" s="44">
        <v>2022</v>
      </c>
      <c r="G711" s="44" t="s">
        <v>31</v>
      </c>
      <c r="H711" s="38">
        <f>IF(F711="","",SQRT(F711-1828))</f>
        <v>13.928388277184119</v>
      </c>
      <c r="I711" s="38">
        <v>1</v>
      </c>
      <c r="J711" s="38"/>
      <c r="K711" s="38">
        <v>0</v>
      </c>
      <c r="L711" s="38" t="s">
        <v>85</v>
      </c>
      <c r="M711" s="38" t="s">
        <v>351</v>
      </c>
      <c r="N711" s="38">
        <f>IF(L711="Steam",1,IF(L711="Electric",2,IF(L711="Diesel",4,IF(L711="Diesel-Electric",3,""))))</f>
        <v>2</v>
      </c>
      <c r="O711" s="38" t="s">
        <v>23</v>
      </c>
      <c r="P711" s="38">
        <v>110</v>
      </c>
      <c r="Q711" s="38">
        <v>110</v>
      </c>
      <c r="R711" s="38">
        <v>290</v>
      </c>
      <c r="S711" s="38">
        <v>540</v>
      </c>
      <c r="T711" s="38">
        <f>IF(L711="Wagon",(SQRT(SQRT(S711/27)))*10,IF(S711="","",SQRT(SQRT(S711/27))))</f>
        <v>2.1147425268811282</v>
      </c>
      <c r="U711" s="44">
        <f>IF(I711="","",(H711*SQRT(I711)*T711-(I711*2)+2)*0.985)</f>
        <v>29.013130695363721</v>
      </c>
      <c r="V711" s="44">
        <f>IF(L711="Wagon",5*SQRT(H711),IF(L711="","",SQRT(Q711*J711*SQRT(S711))/(26)))</f>
        <v>0</v>
      </c>
      <c r="W711" s="51">
        <f>8/P711</f>
        <v>7.2727272727272724E-2</v>
      </c>
      <c r="X711" s="52" t="e">
        <f>R711/10/J711</f>
        <v>#DIV/0!</v>
      </c>
    </row>
    <row r="712" spans="1:24" x14ac:dyDescent="0.25">
      <c r="A712" s="37">
        <v>9302</v>
      </c>
      <c r="B712" s="38" t="s">
        <v>1695</v>
      </c>
      <c r="C712" s="38" t="s">
        <v>1489</v>
      </c>
      <c r="D712" s="38" t="str">
        <f>IF(B712="","zzz",LEFT(B712,2))</f>
        <v>BR</v>
      </c>
      <c r="E712" s="38">
        <v>93</v>
      </c>
      <c r="F712" s="44">
        <v>2022</v>
      </c>
      <c r="G712" s="44" t="s">
        <v>31</v>
      </c>
      <c r="H712" s="38">
        <f>IF(F712="","",SQRT(F712-1828))</f>
        <v>13.928388277184119</v>
      </c>
      <c r="I712" s="38">
        <v>1</v>
      </c>
      <c r="J712" s="38"/>
      <c r="K712" s="38">
        <v>0</v>
      </c>
      <c r="L712" s="38" t="s">
        <v>22</v>
      </c>
      <c r="M712" s="38" t="s">
        <v>22</v>
      </c>
      <c r="N712" s="38">
        <f>IF(L712="Steam",1,IF(L712="Electric",2,IF(L712="Diesel",4,IF(L712="Diesel-Electric",3,""))))</f>
        <v>4</v>
      </c>
      <c r="O712" s="38" t="s">
        <v>23</v>
      </c>
      <c r="P712" s="38">
        <v>110</v>
      </c>
      <c r="Q712" s="38">
        <v>110</v>
      </c>
      <c r="R712" s="38">
        <v>290</v>
      </c>
      <c r="S712" s="38">
        <v>1200</v>
      </c>
      <c r="T712" s="38">
        <f>IF(L712="Wagon",(SQRT(SQRT(S712/27)))*10,IF(S712="","",SQRT(SQRT(S712/27))))</f>
        <v>2.5819888974716112</v>
      </c>
      <c r="U712" s="44">
        <f>IF(I712="","",(H712*SQRT(I712)*T712-(I712*2)+2)*0.985)</f>
        <v>35.423499732992688</v>
      </c>
      <c r="V712" s="44">
        <f>IF(L712="Wagon",5*SQRT(H712),IF(L712="","",SQRT(Q712*J712*SQRT(S712))/(26)))</f>
        <v>0</v>
      </c>
      <c r="W712" s="51">
        <f>8/P712</f>
        <v>7.2727272727272724E-2</v>
      </c>
      <c r="X712" s="52" t="e">
        <f>R712/10/J712</f>
        <v>#DIV/0!</v>
      </c>
    </row>
    <row r="713" spans="1:24" x14ac:dyDescent="0.25">
      <c r="A713" s="37">
        <v>9302</v>
      </c>
      <c r="B713" s="38" t="s">
        <v>1696</v>
      </c>
      <c r="C713" s="38" t="s">
        <v>1489</v>
      </c>
      <c r="D713" s="38" t="str">
        <f>IF(B713="","zzz",LEFT(B713,2))</f>
        <v>BR</v>
      </c>
      <c r="E713" s="38">
        <v>93</v>
      </c>
      <c r="F713" s="44">
        <v>2022</v>
      </c>
      <c r="G713" s="44" t="s">
        <v>31</v>
      </c>
      <c r="H713" s="38">
        <f>IF(F713="","",SQRT(F713-1828))</f>
        <v>13.928388277184119</v>
      </c>
      <c r="I713" s="38">
        <v>1</v>
      </c>
      <c r="J713" s="38"/>
      <c r="K713" s="38">
        <v>0</v>
      </c>
      <c r="L713" s="38" t="s">
        <v>85</v>
      </c>
      <c r="M713" s="38" t="s">
        <v>96</v>
      </c>
      <c r="N713" s="38">
        <f>IF(L713="Steam",1,IF(L713="Electric",2,IF(L713="Diesel",4,IF(L713="Diesel-Electric",3,""))))</f>
        <v>2</v>
      </c>
      <c r="O713" s="38" t="s">
        <v>23</v>
      </c>
      <c r="P713" s="38">
        <v>110</v>
      </c>
      <c r="Q713" s="38">
        <v>110</v>
      </c>
      <c r="R713" s="38">
        <v>290</v>
      </c>
      <c r="S713" s="38">
        <v>6200</v>
      </c>
      <c r="T713" s="38">
        <f>IF(L713="Wagon",(SQRT(SQRT(S713/27)))*10,IF(S713="","",SQRT(SQRT(S713/27))))</f>
        <v>3.8927541945097399</v>
      </c>
      <c r="U713" s="44">
        <f>IF(I713="","",(H713*SQRT(I713)*T713-(I713*2)+2)*0.985)</f>
        <v>53.406495010437233</v>
      </c>
      <c r="V713" s="44">
        <f>IF(L713="Wagon",5*SQRT(H713),IF(L713="","",SQRT(Q713*J713*SQRT(S713))/(26)))</f>
        <v>0</v>
      </c>
      <c r="W713" s="51">
        <f>8/P713</f>
        <v>7.2727272727272724E-2</v>
      </c>
      <c r="X713" s="52" t="e">
        <f>R713/10/J713</f>
        <v>#DIV/0!</v>
      </c>
    </row>
    <row r="714" spans="1:24" x14ac:dyDescent="0.25">
      <c r="A714" s="19">
        <v>9303</v>
      </c>
      <c r="B714" s="1" t="s">
        <v>333</v>
      </c>
      <c r="C714" s="1" t="s">
        <v>1560</v>
      </c>
      <c r="D714" s="1" t="str">
        <f>IF(B714="","zzz",LEFT(B714,2))</f>
        <v>BR</v>
      </c>
      <c r="E714" s="1">
        <v>930</v>
      </c>
      <c r="F714" s="13">
        <v>1959</v>
      </c>
      <c r="G714" s="13">
        <v>2004</v>
      </c>
      <c r="H714" s="1">
        <f>IF(F714="","",SQRT(F714-1828))</f>
        <v>11.445523142259598</v>
      </c>
      <c r="I714" s="1">
        <v>4</v>
      </c>
      <c r="J714" s="1">
        <v>168</v>
      </c>
      <c r="K714" s="1">
        <v>0</v>
      </c>
      <c r="L714" s="1" t="s">
        <v>85</v>
      </c>
      <c r="M714" s="1" t="s">
        <v>86</v>
      </c>
      <c r="N714" s="1">
        <f>IF(L714="Steam",1,IF(L714="Electric",2,IF(L714="Diesel",4,IF(L714="Diesel-Electric",3,""))))</f>
        <v>2</v>
      </c>
      <c r="P714" s="1">
        <v>75</v>
      </c>
      <c r="Q714" s="1">
        <v>75</v>
      </c>
      <c r="S714" s="1">
        <v>1000</v>
      </c>
      <c r="T714" s="1">
        <f>IF(L714="Wagon",(SQRT(SQRT(S714/27)))*10,IF(S714="","",SQRT(SQRT(S714/27))))</f>
        <v>2.4669426816409508</v>
      </c>
      <c r="U714" s="13">
        <f>IF(I714="","",(H714*SQRT(I714)*T714-(I714*2)+2)*0.985)</f>
        <v>49.713835620098422</v>
      </c>
      <c r="V714" s="13">
        <f>IF(L714="Wagon",5*SQRT(H714),IF(L714="","",SQRT(Q714*J714*SQRT(S714))/(26)))</f>
        <v>24.277945076385194</v>
      </c>
      <c r="W714" s="14">
        <f>8/P714</f>
        <v>0.10666666666666667</v>
      </c>
      <c r="X714" s="30">
        <f>R714/10/J714</f>
        <v>0</v>
      </c>
    </row>
    <row r="715" spans="1:24" x14ac:dyDescent="0.25">
      <c r="A715" s="19">
        <v>9310</v>
      </c>
      <c r="B715" s="1" t="s">
        <v>334</v>
      </c>
      <c r="C715" s="1" t="s">
        <v>1561</v>
      </c>
      <c r="D715" s="1" t="str">
        <f>IF(B715="","zzz",LEFT(B715,2))</f>
        <v>BR</v>
      </c>
      <c r="E715" s="1">
        <v>931</v>
      </c>
      <c r="F715" s="13">
        <v>1985</v>
      </c>
      <c r="G715" s="13">
        <v>2002</v>
      </c>
      <c r="H715" s="1">
        <f>IF(F715="","",SQRT(F715-1828))</f>
        <v>12.529964086141668</v>
      </c>
      <c r="I715" s="1">
        <v>2</v>
      </c>
      <c r="J715" s="1">
        <v>70</v>
      </c>
      <c r="K715" s="1">
        <v>0</v>
      </c>
      <c r="L715" s="1" t="s">
        <v>85</v>
      </c>
      <c r="M715" s="1" t="s">
        <v>86</v>
      </c>
      <c r="N715" s="1">
        <f>IF(L715="Steam",1,IF(L715="Electric",2,IF(L715="Diesel",4,IF(L715="Diesel-Electric",3,""))))</f>
        <v>2</v>
      </c>
      <c r="P715" s="1">
        <v>75</v>
      </c>
      <c r="Q715" s="1">
        <v>75</v>
      </c>
      <c r="S715" s="1">
        <v>500</v>
      </c>
      <c r="T715" s="1">
        <f>IF(L715="Wagon",(SQRT(SQRT(S715/27)))*10,IF(S715="","",SQRT(SQRT(S715/27))))</f>
        <v>2.074443257628261</v>
      </c>
      <c r="U715" s="13">
        <f>IF(I715="","",(H715*SQRT(I715)*T715-(I715*2)+2)*0.985)</f>
        <v>34.237839756685979</v>
      </c>
      <c r="V715" s="13">
        <f>IF(L715="Wagon",5*SQRT(H715),IF(L715="","",SQRT(Q715*J715*SQRT(S715))/(26)))</f>
        <v>13.177978808281161</v>
      </c>
      <c r="W715" s="14">
        <f>8/P715</f>
        <v>0.10666666666666667</v>
      </c>
      <c r="X715" s="30">
        <f>R715/10/J715</f>
        <v>0</v>
      </c>
    </row>
    <row r="716" spans="1:24" x14ac:dyDescent="0.25">
      <c r="A716" s="19">
        <v>9320</v>
      </c>
      <c r="B716" s="1" t="s">
        <v>335</v>
      </c>
      <c r="C716" s="1" t="s">
        <v>1562</v>
      </c>
      <c r="D716" s="1" t="str">
        <f>IF(B716="","zzz",LEFT(B716,2))</f>
        <v>BR</v>
      </c>
      <c r="E716" s="1">
        <v>932</v>
      </c>
      <c r="F716" s="13">
        <v>1984</v>
      </c>
      <c r="G716" s="13">
        <v>1995</v>
      </c>
      <c r="H716" s="1">
        <f>IF(F716="","",SQRT(F716-1828))</f>
        <v>12.489995996796797</v>
      </c>
      <c r="I716" s="1">
        <v>2</v>
      </c>
      <c r="J716" s="1">
        <v>78</v>
      </c>
      <c r="K716" s="1">
        <v>0</v>
      </c>
      <c r="L716" s="1" t="s">
        <v>85</v>
      </c>
      <c r="M716" s="1" t="s">
        <v>86</v>
      </c>
      <c r="N716" s="1">
        <f>IF(L716="Steam",1,IF(L716="Electric",2,IF(L716="Diesel",4,IF(L716="Diesel-Electric",3,""))))</f>
        <v>2</v>
      </c>
      <c r="P716" s="1">
        <v>86</v>
      </c>
      <c r="Q716" s="1">
        <v>86</v>
      </c>
      <c r="S716" s="1">
        <v>500</v>
      </c>
      <c r="T716" s="1">
        <f>IF(L716="Wagon",(SQRT(SQRT(S716/27)))*10,IF(S716="","",SQRT(SQRT(S716/27))))</f>
        <v>2.074443257628261</v>
      </c>
      <c r="U716" s="13">
        <f>IF(I716="","",(H716*SQRT(I716)*T716-(I716*2)+2)*0.985)</f>
        <v>34.122343960813701</v>
      </c>
      <c r="V716" s="13">
        <f>IF(L716="Wagon",5*SQRT(H716),IF(L716="","",SQRT(Q716*J716*SQRT(S716))/(26)))</f>
        <v>14.895863367378023</v>
      </c>
      <c r="W716" s="14">
        <f>8/P716</f>
        <v>9.3023255813953487E-2</v>
      </c>
      <c r="X716" s="30">
        <f>R716/10/J716</f>
        <v>0</v>
      </c>
    </row>
    <row r="717" spans="1:24" x14ac:dyDescent="0.25">
      <c r="A717" s="19">
        <v>9330</v>
      </c>
      <c r="B717" s="1" t="s">
        <v>336</v>
      </c>
      <c r="C717" s="1" t="s">
        <v>1563</v>
      </c>
      <c r="D717" s="1" t="str">
        <f>IF(B717="","zzz",LEFT(B717,2))</f>
        <v>BR</v>
      </c>
      <c r="E717" s="1">
        <v>933</v>
      </c>
      <c r="F717" s="13">
        <v>1956</v>
      </c>
      <c r="G717" s="13">
        <v>1992</v>
      </c>
      <c r="H717" s="1">
        <f>IF(F717="","",SQRT(F717-1828))</f>
        <v>11.313708498984761</v>
      </c>
      <c r="I717" s="1">
        <v>4</v>
      </c>
      <c r="J717" s="1">
        <v>168</v>
      </c>
      <c r="K717" s="1">
        <v>0</v>
      </c>
      <c r="L717" s="1" t="s">
        <v>85</v>
      </c>
      <c r="M717" s="1" t="s">
        <v>86</v>
      </c>
      <c r="N717" s="1">
        <f>IF(L717="Steam",1,IF(L717="Electric",2,IF(L717="Diesel",4,IF(L717="Diesel-Electric",3,""))))</f>
        <v>2</v>
      </c>
      <c r="P717" s="1">
        <v>75</v>
      </c>
      <c r="Q717" s="1">
        <v>75</v>
      </c>
      <c r="S717" s="1">
        <v>1100</v>
      </c>
      <c r="T717" s="1">
        <f>IF(L717="Wagon",(SQRT(SQRT(S717/27)))*10,IF(S717="","",SQRT(SQRT(S717/27))))</f>
        <v>2.5264297704551879</v>
      </c>
      <c r="U717" s="13">
        <f>IF(I717="","",(H717*SQRT(I717)*T717-(I717*2)+2)*0.985)</f>
        <v>50.399081233191353</v>
      </c>
      <c r="V717" s="13">
        <f>IF(L717="Wagon",5*SQRT(H717),IF(L717="","",SQRT(Q717*J717*SQRT(S717))/(26)))</f>
        <v>24.863375895566382</v>
      </c>
      <c r="W717" s="14">
        <f>8/P717</f>
        <v>0.10666666666666667</v>
      </c>
      <c r="X717" s="30">
        <f>R717/10/J717</f>
        <v>0</v>
      </c>
    </row>
    <row r="718" spans="1:24" x14ac:dyDescent="0.25">
      <c r="A718" s="19">
        <v>9350</v>
      </c>
      <c r="B718" s="1" t="s">
        <v>337</v>
      </c>
      <c r="C718" s="1" t="s">
        <v>1564</v>
      </c>
      <c r="D718" s="1" t="str">
        <f>IF(B718="","zzz",LEFT(B718,2))</f>
        <v>BR</v>
      </c>
      <c r="E718" s="1">
        <v>935</v>
      </c>
      <c r="F718" s="13">
        <v>1971</v>
      </c>
      <c r="G718" s="13">
        <v>1987</v>
      </c>
      <c r="H718" s="1">
        <f>IF(F718="","",SQRT(F718-1828))</f>
        <v>11.958260743101398</v>
      </c>
      <c r="I718" s="1">
        <v>4</v>
      </c>
      <c r="J718" s="1">
        <v>142</v>
      </c>
      <c r="K718" s="1">
        <v>0</v>
      </c>
      <c r="L718" s="1" t="s">
        <v>85</v>
      </c>
      <c r="M718" s="1" t="s">
        <v>86</v>
      </c>
      <c r="N718" s="1">
        <f>IF(L718="Steam",1,IF(L718="Electric",2,IF(L718="Diesel",4,IF(L718="Diesel-Electric",3,""))))</f>
        <v>2</v>
      </c>
      <c r="P718" s="1">
        <v>75</v>
      </c>
      <c r="Q718" s="1">
        <v>75</v>
      </c>
      <c r="S718" s="1">
        <v>1600</v>
      </c>
      <c r="T718" s="1">
        <f>IF(L718="Wagon",(SQRT(SQRT(S718/27)))*10,IF(S718="","",SQRT(SQRT(S718/27))))</f>
        <v>2.7745276335252114</v>
      </c>
      <c r="U718" s="13">
        <f>IF(I718="","",(H718*SQRT(I718)*T718-(I718*2)+2)*0.985)</f>
        <v>59.451694014850069</v>
      </c>
      <c r="V718" s="13">
        <f>IF(L718="Wagon",5*SQRT(H718),IF(L718="","",SQRT(Q718*J718*SQRT(S718))/(26)))</f>
        <v>25.10333672627803</v>
      </c>
      <c r="W718" s="14">
        <f>8/P718</f>
        <v>0.10666666666666667</v>
      </c>
      <c r="X718" s="30">
        <f>R718/10/J718</f>
        <v>0</v>
      </c>
    </row>
    <row r="719" spans="1:24" x14ac:dyDescent="0.25">
      <c r="A719" s="19">
        <v>9360</v>
      </c>
      <c r="B719" s="1" t="s">
        <v>338</v>
      </c>
      <c r="C719" s="1" t="s">
        <v>1565</v>
      </c>
      <c r="D719" s="1" t="str">
        <f>IF(B719="","zzz",LEFT(B719,2))</f>
        <v>BR</v>
      </c>
      <c r="E719" s="1">
        <v>936</v>
      </c>
      <c r="F719" s="13">
        <v>1984</v>
      </c>
      <c r="G719" s="13">
        <v>2002</v>
      </c>
      <c r="H719" s="1">
        <f>IF(F719="","",SQRT(F719-1828))</f>
        <v>12.489995996796797</v>
      </c>
      <c r="I719" s="1">
        <v>2</v>
      </c>
      <c r="J719" s="1">
        <v>106</v>
      </c>
      <c r="K719" s="1">
        <v>0</v>
      </c>
      <c r="L719" s="1" t="s">
        <v>85</v>
      </c>
      <c r="M719" s="1" t="s">
        <v>86</v>
      </c>
      <c r="N719" s="1">
        <f>IF(L719="Steam",1,IF(L719="Electric",2,IF(L719="Diesel",4,IF(L719="Diesel-Electric",3,""))))</f>
        <v>2</v>
      </c>
      <c r="P719" s="1">
        <v>68</v>
      </c>
      <c r="Q719" s="1">
        <v>68</v>
      </c>
      <c r="S719" s="1">
        <v>740</v>
      </c>
      <c r="T719" s="1">
        <f>IF(L719="Wagon",(SQRT(SQRT(S719/27)))*10,IF(S719="","",SQRT(SQRT(S719/27))))</f>
        <v>2.2880577876725003</v>
      </c>
      <c r="U719" s="13">
        <f>IF(I719="","",(H719*SQRT(I719)*T719-(I719*2)+2)*0.985)</f>
        <v>37.838931081253442</v>
      </c>
      <c r="V719" s="13">
        <f>IF(L719="Wagon",5*SQRT(H719),IF(L719="","",SQRT(Q719*J719*SQRT(S719))/(26)))</f>
        <v>17.031071450567477</v>
      </c>
      <c r="W719" s="14">
        <f>8/P719</f>
        <v>0.11764705882352941</v>
      </c>
      <c r="X719" s="30">
        <f>R719/10/J719</f>
        <v>0</v>
      </c>
    </row>
    <row r="720" spans="1:24" x14ac:dyDescent="0.25">
      <c r="A720" s="19">
        <v>9370</v>
      </c>
      <c r="B720" s="1" t="s">
        <v>339</v>
      </c>
      <c r="C720" s="1" t="s">
        <v>1566</v>
      </c>
      <c r="D720" s="1" t="str">
        <f>IF(B720="","zzz",LEFT(B720,2))</f>
        <v>BR</v>
      </c>
      <c r="E720" s="1">
        <v>937</v>
      </c>
      <c r="F720" s="13">
        <v>1958</v>
      </c>
      <c r="G720" s="13">
        <v>2001</v>
      </c>
      <c r="H720" s="1">
        <f>IF(F720="","",SQRT(F720-1828))</f>
        <v>11.401754250991379</v>
      </c>
      <c r="I720" s="1">
        <v>4</v>
      </c>
      <c r="J720" s="1">
        <v>155</v>
      </c>
      <c r="K720" s="1">
        <v>0</v>
      </c>
      <c r="L720" s="1" t="s">
        <v>85</v>
      </c>
      <c r="M720" s="5" t="s">
        <v>96</v>
      </c>
      <c r="N720" s="1">
        <f>IF(L720="Steam",1,IF(L720="Electric",2,IF(L720="Diesel",4,IF(L720="Diesel-Electric",3,""))))</f>
        <v>2</v>
      </c>
      <c r="P720" s="1">
        <v>75</v>
      </c>
      <c r="Q720" s="1">
        <v>75</v>
      </c>
      <c r="S720" s="1">
        <v>770</v>
      </c>
      <c r="T720" s="1">
        <f>IF(L720="Wagon",(SQRT(SQRT(S720/27)))*10,IF(S720="","",SQRT(SQRT(S720/27))))</f>
        <v>2.3109031270333267</v>
      </c>
      <c r="U720" s="13">
        <f>IF(I720="","",(H720*SQRT(I720)*T720-(I720*2)+2)*0.985)</f>
        <v>45.996248617994567</v>
      </c>
      <c r="V720" s="13">
        <f>IF(L720="Wagon",5*SQRT(H720),IF(L720="","",SQRT(Q720*J720*SQRT(S720))/(26)))</f>
        <v>21.844686384832663</v>
      </c>
      <c r="W720" s="14">
        <f>8/P720</f>
        <v>0.10666666666666667</v>
      </c>
      <c r="X720" s="30">
        <f>R720/10/J720</f>
        <v>0</v>
      </c>
    </row>
    <row r="721" spans="1:25" x14ac:dyDescent="0.25">
      <c r="A721" s="19">
        <v>9500</v>
      </c>
      <c r="B721" s="1" t="s">
        <v>340</v>
      </c>
      <c r="C721" s="1" t="s">
        <v>943</v>
      </c>
      <c r="D721" s="1" t="str">
        <f>IF(B721="","zzz",LEFT(B721,2))</f>
        <v>BR</v>
      </c>
      <c r="E721" s="1">
        <v>950</v>
      </c>
      <c r="F721" s="13">
        <v>1987</v>
      </c>
      <c r="G721" s="13" t="s">
        <v>31</v>
      </c>
      <c r="H721" s="1">
        <f>IF(F721="","",SQRT(F721-1828))</f>
        <v>12.609520212918492</v>
      </c>
      <c r="I721" s="1">
        <v>2</v>
      </c>
      <c r="J721" s="1">
        <v>72</v>
      </c>
      <c r="K721" s="1">
        <v>0</v>
      </c>
      <c r="L721" s="1" t="s">
        <v>22</v>
      </c>
      <c r="M721" s="1" t="s">
        <v>22</v>
      </c>
      <c r="N721" s="1">
        <f>IF(L721="Steam",1,IF(L721="Electric",2,IF(L721="Diesel",4,IF(L721="Diesel-Electric",3,""))))</f>
        <v>4</v>
      </c>
      <c r="P721" s="1">
        <v>75</v>
      </c>
      <c r="Q721" s="1">
        <v>75</v>
      </c>
      <c r="S721" s="1">
        <f>286*2</f>
        <v>572</v>
      </c>
      <c r="T721" s="1">
        <f>IF(L721="Wagon",(SQRT(SQRT(S721/27)))*10,IF(S721="","",SQRT(SQRT(S721/27))))</f>
        <v>2.1453989619756548</v>
      </c>
      <c r="U721" s="13">
        <f>IF(I721="","",(H721*SQRT(I721)*T721-(I721*2)+2)*0.985)</f>
        <v>35.714074755237583</v>
      </c>
      <c r="V721" s="13">
        <f>IF(L721="Wagon",5*SQRT(H721),IF(L721="","",SQRT(Q721*J721*SQRT(S721))/(26)))</f>
        <v>13.822052529649465</v>
      </c>
      <c r="W721" s="14">
        <f>8/P721</f>
        <v>0.10666666666666667</v>
      </c>
      <c r="X721" s="30">
        <f>R721/10/J721</f>
        <v>0</v>
      </c>
    </row>
    <row r="722" spans="1:25" x14ac:dyDescent="0.25">
      <c r="A722" s="19">
        <v>9510</v>
      </c>
      <c r="B722" s="1" t="s">
        <v>341</v>
      </c>
      <c r="C722" s="1" t="s">
        <v>1567</v>
      </c>
      <c r="D722" s="1" t="str">
        <f>IF(B722="","zzz",LEFT(B722,2))</f>
        <v>BR</v>
      </c>
      <c r="E722" s="1">
        <v>951</v>
      </c>
      <c r="F722" s="13">
        <v>1986</v>
      </c>
      <c r="G722" s="13">
        <v>1997</v>
      </c>
      <c r="H722" s="1">
        <f>IF(F722="","",SQRT(F722-1828))</f>
        <v>12.569805089976535</v>
      </c>
      <c r="I722" s="1">
        <v>6</v>
      </c>
      <c r="J722" s="1">
        <v>250</v>
      </c>
      <c r="K722" s="1">
        <v>0</v>
      </c>
      <c r="L722" s="1" t="s">
        <v>176</v>
      </c>
      <c r="M722" s="1" t="s">
        <v>22</v>
      </c>
      <c r="N722" s="1">
        <f>IF(L722="Steam",1,IF(L722="Electric",2,IF(L722="Diesel",4,IF(L722="Diesel-Electric",3,""))))</f>
        <v>3</v>
      </c>
      <c r="P722" s="1">
        <v>75</v>
      </c>
      <c r="Q722" s="1">
        <v>75</v>
      </c>
      <c r="S722" s="1">
        <v>500</v>
      </c>
      <c r="T722" s="1">
        <f>IF(L722="Wagon",(SQRT(SQRT(S722/27)))*10,IF(S722="","",SQRT(SQRT(S722/27))))</f>
        <v>2.074443257628261</v>
      </c>
      <c r="U722" s="13">
        <f>IF(I722="","",(H722*SQRT(I722)*T722-(I722*2)+2)*0.985)</f>
        <v>53.063226600755755</v>
      </c>
      <c r="V722" s="13">
        <f>IF(L722="Wagon",5*SQRT(H722),IF(L722="","",SQRT(Q722*J722*SQRT(S722))/(26)))</f>
        <v>24.904039077993765</v>
      </c>
      <c r="W722" s="14">
        <f>8/P722</f>
        <v>0.10666666666666667</v>
      </c>
      <c r="X722" s="30">
        <f>R722/10/J722</f>
        <v>0</v>
      </c>
    </row>
    <row r="723" spans="1:25" x14ac:dyDescent="0.25">
      <c r="A723" s="19">
        <v>9700</v>
      </c>
      <c r="B723" s="1" t="s">
        <v>400</v>
      </c>
      <c r="C723" s="1" t="s">
        <v>401</v>
      </c>
      <c r="D723" s="1" t="str">
        <f>IF(B723="","zzz",LEFT(B723,2))</f>
        <v>Eu</v>
      </c>
      <c r="E723" s="1">
        <v>9000</v>
      </c>
      <c r="F723" s="13">
        <v>2001</v>
      </c>
      <c r="G723" s="13" t="s">
        <v>31</v>
      </c>
      <c r="H723" s="1">
        <f>IF(F723="","",SQRT(F723-1828))</f>
        <v>13.152946437965905</v>
      </c>
      <c r="I723" s="1">
        <v>1</v>
      </c>
      <c r="J723" s="1">
        <v>132</v>
      </c>
      <c r="K723" s="1">
        <v>0</v>
      </c>
      <c r="L723" s="1" t="s">
        <v>85</v>
      </c>
      <c r="M723" s="5" t="s">
        <v>96</v>
      </c>
      <c r="N723" s="1">
        <f>IF(L723="Steam",1,IF(L723="Electric",2,IF(L723="Diesel",4,IF(L723="Diesel-Electric",3,""))))</f>
        <v>2</v>
      </c>
      <c r="O723" s="1" t="s">
        <v>23</v>
      </c>
      <c r="P723" s="1">
        <v>99</v>
      </c>
      <c r="Q723" s="1">
        <v>99</v>
      </c>
      <c r="S723" s="1">
        <v>9400</v>
      </c>
      <c r="T723" s="1">
        <f>IF(L723="Wagon",(SQRT(SQRT(S723/27)))*10,IF(S723="","",SQRT(SQRT(S723/27))))</f>
        <v>4.3195750335918035</v>
      </c>
      <c r="U723" s="13">
        <f>IF(I723="","",(H723*SQRT(I723)*T723-(I723*2)+2)*0.985)</f>
        <v>55.962911965833648</v>
      </c>
      <c r="V723" s="13">
        <f>IF(L723="Wagon",5*SQRT(H723),IF(L723="","",SQRT(Q723*J723*SQRT(S723))/(26)))</f>
        <v>43.292551109395966</v>
      </c>
      <c r="W723" s="14">
        <f>8/P723</f>
        <v>8.0808080808080815E-2</v>
      </c>
      <c r="X723" s="30">
        <f>R723/10/J723</f>
        <v>0</v>
      </c>
    </row>
    <row r="724" spans="1:25" x14ac:dyDescent="0.25">
      <c r="A724" s="19">
        <v>9800</v>
      </c>
      <c r="B724" s="1" t="s">
        <v>860</v>
      </c>
      <c r="C724" s="1" t="s">
        <v>861</v>
      </c>
      <c r="D724" s="1" t="str">
        <f>IF(B724="","zzz",LEFT(B724,2))</f>
        <v>BR</v>
      </c>
      <c r="E724" s="1" t="s">
        <v>349</v>
      </c>
      <c r="F724" s="13">
        <v>1942</v>
      </c>
      <c r="G724" s="13">
        <v>1945</v>
      </c>
      <c r="H724" s="1">
        <f>IF(F724="","",SQRT(F724-1828))</f>
        <v>10.677078252031311</v>
      </c>
      <c r="I724" s="1">
        <v>2</v>
      </c>
      <c r="K724" s="1">
        <v>0</v>
      </c>
      <c r="L724" s="1" t="s">
        <v>357</v>
      </c>
      <c r="M724" s="1" t="s">
        <v>357</v>
      </c>
      <c r="N724" s="1">
        <f>IF(L724="Steam",1,IF(L724="Electric",2,IF(L724="Diesel",4,IF(L724="Diesel-Electric",3,""))))</f>
        <v>1</v>
      </c>
      <c r="O724" s="1" t="s">
        <v>23</v>
      </c>
      <c r="P724" s="1" t="s">
        <v>1134</v>
      </c>
      <c r="Q724" s="1" t="s">
        <v>1134</v>
      </c>
      <c r="T724" s="1" t="str">
        <f>IF(L724="Wagon",(SQRT(SQRT(S724/27)))*10,IF(S724="","",SQRT(SQRT(S724/27))))</f>
        <v/>
      </c>
      <c r="U724" s="13" t="e">
        <f>IF(I724="","",(H724*SQRT(I724)*T724-(I724*2)+2)*0.985)</f>
        <v>#VALUE!</v>
      </c>
      <c r="V724" s="13" t="e">
        <f>IF(L724="Wagon",5*SQRT(H724),IF(L724="","",SQRT(Q724*J724*SQRT(S724))/(26)))</f>
        <v>#VALUE!</v>
      </c>
      <c r="W724" s="14" t="e">
        <f>8/P724</f>
        <v>#VALUE!</v>
      </c>
      <c r="X724" s="30" t="e">
        <f>R724/10/J724</f>
        <v>#DIV/0!</v>
      </c>
    </row>
    <row r="725" spans="1:25" x14ac:dyDescent="0.25">
      <c r="A725" s="37">
        <v>9801</v>
      </c>
      <c r="B725" s="38" t="s">
        <v>979</v>
      </c>
      <c r="C725" s="38" t="s">
        <v>981</v>
      </c>
      <c r="D725" s="1" t="str">
        <f>IF(B725="","zzz",LEFT(B725,2))</f>
        <v>LN</v>
      </c>
      <c r="E725" s="38" t="s">
        <v>349</v>
      </c>
      <c r="F725" s="44">
        <v>1881</v>
      </c>
      <c r="G725" s="44">
        <v>1958</v>
      </c>
      <c r="H725" s="38">
        <f>IF(F725="","",SQRT(F725-1828))</f>
        <v>7.2801098892805181</v>
      </c>
      <c r="I725" s="38">
        <v>1</v>
      </c>
      <c r="J725" s="38"/>
      <c r="K725" s="38"/>
      <c r="L725" s="38" t="s">
        <v>357</v>
      </c>
      <c r="M725" s="38" t="s">
        <v>357</v>
      </c>
      <c r="N725" s="38">
        <f>IF(L725="Steam",1,IF(L725="Electric",2,IF(L725="Diesel",4,IF(L725="Diesel-Electric",3,""))))</f>
        <v>1</v>
      </c>
      <c r="O725" s="38" t="s">
        <v>23</v>
      </c>
      <c r="P725" s="38" t="s">
        <v>1134</v>
      </c>
      <c r="Q725" s="38" t="s">
        <v>1134</v>
      </c>
      <c r="R725" s="38">
        <v>73.5</v>
      </c>
      <c r="S725" s="38"/>
      <c r="T725" s="38" t="str">
        <f>IF(L725="Wagon",(SQRT(SQRT(S725/27)))*10,IF(S725="","",SQRT(SQRT(S725/27))))</f>
        <v/>
      </c>
      <c r="U725" s="44" t="e">
        <f>IF(I725="","",(H725*SQRT(I725)*T725-(I725*2)+2)*0.985)</f>
        <v>#VALUE!</v>
      </c>
      <c r="V725" s="44" t="e">
        <f>IF(L725="Wagon",5*SQRT(H725),IF(L725="","",SQRT(Q725*J725*SQRT(S725))/(26)))</f>
        <v>#VALUE!</v>
      </c>
      <c r="W725" s="51" t="e">
        <f>8/P725</f>
        <v>#VALUE!</v>
      </c>
      <c r="X725" s="52" t="e">
        <f>R725/10/J725</f>
        <v>#DIV/0!</v>
      </c>
    </row>
    <row r="726" spans="1:25" x14ac:dyDescent="0.25">
      <c r="A726" s="37">
        <v>9802</v>
      </c>
      <c r="B726" s="38" t="s">
        <v>980</v>
      </c>
      <c r="C726" s="38" t="s">
        <v>982</v>
      </c>
      <c r="D726" s="38" t="str">
        <f>IF(B726="","zzz",LEFT(B726,2))</f>
        <v>LN</v>
      </c>
      <c r="E726" s="38" t="s">
        <v>349</v>
      </c>
      <c r="F726" s="44">
        <v>1873</v>
      </c>
      <c r="G726" s="44">
        <v>1953</v>
      </c>
      <c r="H726" s="38">
        <f>IF(F726="","",SQRT(F726-1828))</f>
        <v>6.7082039324993694</v>
      </c>
      <c r="I726" s="38">
        <v>2</v>
      </c>
      <c r="J726" s="38"/>
      <c r="K726" s="38"/>
      <c r="L726" s="38" t="s">
        <v>357</v>
      </c>
      <c r="M726" s="38" t="s">
        <v>357</v>
      </c>
      <c r="N726" s="38">
        <f>IF(L726="Steam",1,IF(L726="Electric",2,IF(L726="Diesel",4,IF(L726="Diesel-Electric",3,""))))</f>
        <v>1</v>
      </c>
      <c r="O726" s="38" t="s">
        <v>23</v>
      </c>
      <c r="P726" s="38" t="s">
        <v>1134</v>
      </c>
      <c r="Q726" s="38" t="s">
        <v>1134</v>
      </c>
      <c r="R726" s="38">
        <v>73.5</v>
      </c>
      <c r="S726" s="38"/>
      <c r="T726" s="38" t="str">
        <f>IF(L726="Wagon",(SQRT(SQRT(S726/27)))*10,IF(S726="","",SQRT(SQRT(S726/27))))</f>
        <v/>
      </c>
      <c r="U726" s="44" t="e">
        <f>IF(I726="","",(H726*SQRT(I726)*T726-(I726*2)+2)*0.985)</f>
        <v>#VALUE!</v>
      </c>
      <c r="V726" s="44" t="e">
        <f>IF(L726="Wagon",5*SQRT(H726),IF(L726="","",SQRT(Q726*J726*SQRT(S726))/(26)))</f>
        <v>#VALUE!</v>
      </c>
      <c r="W726" s="51" t="e">
        <f>8/P726</f>
        <v>#VALUE!</v>
      </c>
      <c r="X726" s="52" t="e">
        <f>R726/10/J726</f>
        <v>#DIV/0!</v>
      </c>
    </row>
    <row r="727" spans="1:25" x14ac:dyDescent="0.25">
      <c r="A727" s="19">
        <v>9803</v>
      </c>
      <c r="B727" s="1" t="s">
        <v>983</v>
      </c>
      <c r="C727" s="1" t="s">
        <v>984</v>
      </c>
      <c r="D727" s="1" t="str">
        <f>IF(B727="","zzz",LEFT(B727,2))</f>
        <v>LN</v>
      </c>
      <c r="E727" s="1" t="s">
        <v>349</v>
      </c>
      <c r="F727" s="13">
        <v>1913</v>
      </c>
      <c r="G727" s="13">
        <v>1921</v>
      </c>
      <c r="H727" s="1">
        <f>IF(F727="","",SQRT(F727-1828))</f>
        <v>9.2195444572928871</v>
      </c>
      <c r="I727" s="1">
        <v>2</v>
      </c>
      <c r="L727" s="1" t="s">
        <v>357</v>
      </c>
      <c r="M727" s="1" t="s">
        <v>357</v>
      </c>
      <c r="N727" s="1">
        <f>IF(L727="Steam",1,IF(L727="Electric",2,IF(L727="Diesel",4,IF(L727="Diesel-Electric",3,""))))</f>
        <v>1</v>
      </c>
      <c r="O727" s="1" t="s">
        <v>23</v>
      </c>
      <c r="P727" s="1" t="s">
        <v>1134</v>
      </c>
      <c r="Q727" s="1" t="s">
        <v>1134</v>
      </c>
      <c r="R727" s="1">
        <v>120</v>
      </c>
      <c r="T727" s="1" t="str">
        <f>IF(L727="Wagon",(SQRT(SQRT(S727/27)))*10,IF(S727="","",SQRT(SQRT(S727/27))))</f>
        <v/>
      </c>
      <c r="U727" s="13" t="e">
        <f>IF(I727="","",(H727*SQRT(I727)*T727-(I727*2)+2)*0.985)</f>
        <v>#VALUE!</v>
      </c>
      <c r="V727" s="13" t="e">
        <f>IF(L727="Wagon",5*SQRT(H727),IF(L727="","",SQRT(Q727*J727*SQRT(S727))/(26)))</f>
        <v>#VALUE!</v>
      </c>
      <c r="W727" s="14" t="e">
        <f>8/P727</f>
        <v>#VALUE!</v>
      </c>
      <c r="X727" s="30" t="e">
        <f>R727/10/J727</f>
        <v>#DIV/0!</v>
      </c>
    </row>
    <row r="728" spans="1:25" x14ac:dyDescent="0.25">
      <c r="A728" s="19">
        <v>9804</v>
      </c>
      <c r="B728" s="1" t="s">
        <v>985</v>
      </c>
      <c r="C728" s="1" t="s">
        <v>986</v>
      </c>
      <c r="D728" s="1" t="str">
        <f>IF(B728="","zzz",LEFT(B728,2))</f>
        <v>LN</v>
      </c>
      <c r="E728" s="1" t="s">
        <v>349</v>
      </c>
      <c r="H728" s="1" t="str">
        <f>IF(F728="","",SQRT(F728-1828))</f>
        <v/>
      </c>
      <c r="I728" s="1">
        <v>2</v>
      </c>
      <c r="L728" s="1" t="s">
        <v>357</v>
      </c>
      <c r="M728" s="1" t="s">
        <v>357</v>
      </c>
      <c r="N728" s="1">
        <f>IF(L728="Steam",1,IF(L728="Electric",2,IF(L728="Diesel",4,IF(L728="Diesel-Electric",3,""))))</f>
        <v>1</v>
      </c>
      <c r="O728" s="1" t="s">
        <v>23</v>
      </c>
      <c r="P728" s="1" t="s">
        <v>1134</v>
      </c>
      <c r="Q728" s="1" t="s">
        <v>1134</v>
      </c>
      <c r="T728" s="1" t="str">
        <f>IF(L728="Wagon",(SQRT(SQRT(S728/27)))*10,IF(S728="","",SQRT(SQRT(S728/27))))</f>
        <v/>
      </c>
      <c r="U728" s="13" t="e">
        <f>IF(I728="","",(H728*SQRT(I728)*T728-(I728*2)+2)*0.985)</f>
        <v>#VALUE!</v>
      </c>
      <c r="V728" s="13" t="e">
        <f>IF(L728="Wagon",5*SQRT(H728),IF(L728="","",SQRT(Q728*J728*SQRT(S728))/(26)))</f>
        <v>#VALUE!</v>
      </c>
      <c r="W728" s="14" t="e">
        <f>8/P728</f>
        <v>#VALUE!</v>
      </c>
      <c r="X728" s="30" t="e">
        <f>R728/10/J728</f>
        <v>#DIV/0!</v>
      </c>
    </row>
    <row r="729" spans="1:25" x14ac:dyDescent="0.25">
      <c r="A729" s="37">
        <v>9805</v>
      </c>
      <c r="B729" s="38" t="s">
        <v>989</v>
      </c>
      <c r="C729" s="38" t="s">
        <v>990</v>
      </c>
      <c r="D729" s="38" t="str">
        <f>IF(B729="","zzz",LEFT(B729,2))</f>
        <v>CR</v>
      </c>
      <c r="E729" s="38" t="s">
        <v>349</v>
      </c>
      <c r="F729" s="44">
        <v>1886</v>
      </c>
      <c r="G729" s="44">
        <v>1935</v>
      </c>
      <c r="H729" s="38">
        <f>IF(F729="","",SQRT(F729-1828))</f>
        <v>7.6157731058639087</v>
      </c>
      <c r="I729" s="38">
        <v>2</v>
      </c>
      <c r="J729" s="38"/>
      <c r="K729" s="38"/>
      <c r="L729" s="38" t="s">
        <v>357</v>
      </c>
      <c r="M729" s="38" t="s">
        <v>357</v>
      </c>
      <c r="N729" s="38">
        <f>IF(L729="Steam",1,IF(L729="Electric",2,IF(L729="Diesel",4,IF(L729="Diesel-Electric",3,""))))</f>
        <v>1</v>
      </c>
      <c r="O729" s="38" t="s">
        <v>23</v>
      </c>
      <c r="P729" s="38" t="s">
        <v>1134</v>
      </c>
      <c r="Q729" s="38" t="s">
        <v>1134</v>
      </c>
      <c r="R729" s="38">
        <v>61</v>
      </c>
      <c r="S729" s="38"/>
      <c r="T729" s="38" t="str">
        <f>IF(L729="Wagon",(SQRT(SQRT(S729/27)))*10,IF(S729="","",SQRT(SQRT(S729/27))))</f>
        <v/>
      </c>
      <c r="U729" s="44" t="e">
        <f>IF(I729="","",(H729*SQRT(I729)*T729-(I729*2)+2)*0.985)</f>
        <v>#VALUE!</v>
      </c>
      <c r="V729" s="44" t="e">
        <f>IF(L729="Wagon",5*SQRT(H729),IF(L729="","",SQRT(Q729*J729*SQRT(S729))/(26)))</f>
        <v>#VALUE!</v>
      </c>
      <c r="W729" s="51" t="e">
        <f>8/P729</f>
        <v>#VALUE!</v>
      </c>
      <c r="X729" s="52" t="e">
        <f>R729/10/J729</f>
        <v>#DIV/0!</v>
      </c>
    </row>
    <row r="730" spans="1:25" s="48" customFormat="1" x14ac:dyDescent="0.25">
      <c r="A730" s="37">
        <v>9806</v>
      </c>
      <c r="B730" s="38" t="s">
        <v>991</v>
      </c>
      <c r="C730" s="38" t="s">
        <v>992</v>
      </c>
      <c r="D730" s="38" t="str">
        <f>IF(B730="","zzz",LEFT(B730,2))</f>
        <v>CR</v>
      </c>
      <c r="E730" s="38" t="s">
        <v>349</v>
      </c>
      <c r="F730" s="44">
        <v>1903</v>
      </c>
      <c r="G730" s="44">
        <v>1933</v>
      </c>
      <c r="H730" s="38">
        <f>IF(F730="","",SQRT(F730-1828))</f>
        <v>8.6602540378443873</v>
      </c>
      <c r="I730" s="38">
        <v>2</v>
      </c>
      <c r="J730" s="38">
        <v>127</v>
      </c>
      <c r="K730" s="38">
        <v>0</v>
      </c>
      <c r="L730" s="38" t="s">
        <v>357</v>
      </c>
      <c r="M730" s="38" t="s">
        <v>357</v>
      </c>
      <c r="N730" s="38">
        <f>IF(L730="Steam",1,IF(L730="Electric",2,IF(L730="Diesel",4,IF(L730="Diesel-Electric",3,""))))</f>
        <v>1</v>
      </c>
      <c r="O730" s="38" t="s">
        <v>23</v>
      </c>
      <c r="P730" s="38" t="s">
        <v>1134</v>
      </c>
      <c r="Q730" s="38" t="s">
        <v>1134</v>
      </c>
      <c r="R730" s="38">
        <v>110</v>
      </c>
      <c r="S730" s="38"/>
      <c r="T730" s="38" t="str">
        <f>IF(L730="Wagon",(SQRT(SQRT(S730/27)))*10,IF(S730="","",SQRT(SQRT(S730/27))))</f>
        <v/>
      </c>
      <c r="U730" s="44" t="e">
        <f>IF(I730="","",(H730*SQRT(I730)*T730-(I730*2)+2)*0.985)</f>
        <v>#VALUE!</v>
      </c>
      <c r="V730" s="44" t="e">
        <f>IF(L730="Wagon",5*SQRT(H730),IF(L730="","",SQRT(Q730*J730*SQRT(S730))/(26)))</f>
        <v>#VALUE!</v>
      </c>
      <c r="W730" s="51" t="e">
        <f>8/P730</f>
        <v>#VALUE!</v>
      </c>
      <c r="X730" s="52">
        <f>R730/10/J730</f>
        <v>8.6614173228346455E-2</v>
      </c>
      <c r="Y730" s="12"/>
    </row>
    <row r="731" spans="1:25" s="48" customFormat="1" x14ac:dyDescent="0.25">
      <c r="A731" s="19">
        <v>9807</v>
      </c>
      <c r="B731" s="1" t="s">
        <v>1158</v>
      </c>
      <c r="C731" s="1" t="s">
        <v>820</v>
      </c>
      <c r="D731" s="1" t="str">
        <f>IF(B731="","zzz",LEFT(B731,2))</f>
        <v>BR</v>
      </c>
      <c r="E731" s="1" t="s">
        <v>349</v>
      </c>
      <c r="F731" s="13">
        <v>1958</v>
      </c>
      <c r="G731" s="13">
        <v>1966</v>
      </c>
      <c r="H731" s="1">
        <f>IF(F731="","",SQRT(F731-1828))</f>
        <v>11.401754250991379</v>
      </c>
      <c r="I731" s="1">
        <v>1</v>
      </c>
      <c r="J731" s="1">
        <v>126</v>
      </c>
      <c r="K731" s="1">
        <v>0</v>
      </c>
      <c r="L731" s="1" t="s">
        <v>346</v>
      </c>
      <c r="M731" s="3" t="s">
        <v>347</v>
      </c>
      <c r="N731" s="1" t="str">
        <f>IF(L731="Steam",1,IF(L731="Electric",2,IF(L731="Diesel",4,IF(L731="Diesel-Electric",3,""))))</f>
        <v/>
      </c>
      <c r="O731" s="1" t="s">
        <v>23</v>
      </c>
      <c r="P731" s="1">
        <v>90</v>
      </c>
      <c r="Q731" s="1">
        <v>90</v>
      </c>
      <c r="R731" s="1">
        <v>170</v>
      </c>
      <c r="S731" s="1">
        <v>2750</v>
      </c>
      <c r="T731" s="1">
        <f>IF(L731="Wagon",(SQRT(SQRT(S731/27)))*10,IF(S731="","",SQRT(SQRT(S731/27))))</f>
        <v>3.1768172511165385</v>
      </c>
      <c r="U731" s="13">
        <f>IF(I731="","",(H731*SQRT(I731)*T731-(I731*2)+2)*0.985)</f>
        <v>35.677970253577627</v>
      </c>
      <c r="V731" s="13">
        <f>IF(L731="Wagon",5*SQRT(H731),IF(L731="","",SQRT(Q731*J731*SQRT(S731))/(26)))</f>
        <v>29.659672602114295</v>
      </c>
      <c r="W731" s="14">
        <f>8/P731</f>
        <v>8.8888888888888892E-2</v>
      </c>
      <c r="X731" s="30">
        <f>R731/10/J731</f>
        <v>0.13492063492063491</v>
      </c>
      <c r="Y731" s="12"/>
    </row>
    <row r="732" spans="1:25" s="48" customFormat="1" x14ac:dyDescent="0.25">
      <c r="A732" s="19">
        <v>9808</v>
      </c>
      <c r="B732" s="1" t="s">
        <v>1530</v>
      </c>
      <c r="C732" s="1" t="s">
        <v>1531</v>
      </c>
      <c r="D732" s="1" t="str">
        <f>IF(B732="","zzz",LEFT(B732,2))</f>
        <v>GN</v>
      </c>
      <c r="E732" s="1" t="s">
        <v>349</v>
      </c>
      <c r="F732" s="13">
        <v>1870</v>
      </c>
      <c r="G732" s="13">
        <v>1916</v>
      </c>
      <c r="H732" s="1">
        <f>IF(F732="","",SQRT(F732-1828))</f>
        <v>6.4807406984078604</v>
      </c>
      <c r="I732" s="1">
        <v>2</v>
      </c>
      <c r="J732" s="1"/>
      <c r="K732" s="1">
        <v>0</v>
      </c>
      <c r="L732" s="1" t="s">
        <v>357</v>
      </c>
      <c r="M732" s="1" t="s">
        <v>357</v>
      </c>
      <c r="N732" s="1">
        <f>IF(L732="Steam",1,IF(L732="Electric",2,IF(L732="Diesel",4,IF(L732="Diesel-Electric",3,""))))</f>
        <v>1</v>
      </c>
      <c r="O732" s="1" t="s">
        <v>23</v>
      </c>
      <c r="P732" s="1">
        <v>50</v>
      </c>
      <c r="Q732" s="1">
        <v>65</v>
      </c>
      <c r="R732" s="1">
        <v>50</v>
      </c>
      <c r="S732" s="1"/>
      <c r="T732" s="1" t="str">
        <f>IF(L732="Wagon",(SQRT(SQRT(S732/27)))*10,IF(S732="","",SQRT(SQRT(S732/27))))</f>
        <v/>
      </c>
      <c r="U732" s="13" t="e">
        <f>IF(I732="","",(H732*SQRT(I732)*T732-(I732*2)+2)*0.985)</f>
        <v>#VALUE!</v>
      </c>
      <c r="V732" s="13">
        <f>IF(L732="Wagon",5*SQRT(H732),IF(L732="","",SQRT(Q732*J732*SQRT(S732))/(26)))</f>
        <v>0</v>
      </c>
      <c r="W732" s="14">
        <f>8/P732</f>
        <v>0.16</v>
      </c>
      <c r="X732" s="30" t="e">
        <f>R732/10/J732</f>
        <v>#DIV/0!</v>
      </c>
      <c r="Y732" s="12"/>
    </row>
    <row r="733" spans="1:25" x14ac:dyDescent="0.25">
      <c r="A733" s="19">
        <v>9809</v>
      </c>
      <c r="B733" s="1" t="s">
        <v>1532</v>
      </c>
      <c r="C733" s="1" t="s">
        <v>1535</v>
      </c>
      <c r="D733" s="1" t="str">
        <f>IF(B733="","zzz",LEFT(B733,2))</f>
        <v>GN</v>
      </c>
      <c r="E733" s="1" t="s">
        <v>349</v>
      </c>
      <c r="F733" s="13">
        <v>1884</v>
      </c>
      <c r="G733" s="13">
        <v>1916</v>
      </c>
      <c r="H733" s="1">
        <f>IF(F733="","",SQRT(F733-1828))</f>
        <v>7.4833147735478827</v>
      </c>
      <c r="I733" s="1">
        <v>2</v>
      </c>
      <c r="K733" s="1">
        <v>0</v>
      </c>
      <c r="L733" s="1" t="s">
        <v>357</v>
      </c>
      <c r="M733" s="1" t="s">
        <v>357</v>
      </c>
      <c r="N733" s="1">
        <f>IF(L733="Steam",1,IF(L733="Electric",2,IF(L733="Diesel",4,IF(L733="Diesel-Electric",3,""))))</f>
        <v>1</v>
      </c>
      <c r="O733" s="1" t="s">
        <v>23</v>
      </c>
      <c r="P733" s="1">
        <v>50</v>
      </c>
      <c r="Q733" s="1">
        <v>65</v>
      </c>
      <c r="R733" s="1">
        <v>57</v>
      </c>
      <c r="T733" s="1" t="str">
        <f>IF(L733="Wagon",(SQRT(SQRT(S733/27)))*10,IF(S733="","",SQRT(SQRT(S733/27))))</f>
        <v/>
      </c>
      <c r="U733" s="13" t="e">
        <f>IF(I733="","",(H733*SQRT(I733)*T733-(I733*2)+2)*0.985)</f>
        <v>#VALUE!</v>
      </c>
      <c r="V733" s="13">
        <f>IF(L733="Wagon",5*SQRT(H733),IF(L733="","",SQRT(Q733*J733*SQRT(S733))/(26)))</f>
        <v>0</v>
      </c>
      <c r="W733" s="17">
        <f>8/P733</f>
        <v>0.16</v>
      </c>
      <c r="X733" s="27" t="e">
        <f>R733/10/J733</f>
        <v>#DIV/0!</v>
      </c>
    </row>
    <row r="734" spans="1:25" s="48" customFormat="1" x14ac:dyDescent="0.25">
      <c r="A734" s="19">
        <v>9809</v>
      </c>
      <c r="B734" s="1" t="s">
        <v>1533</v>
      </c>
      <c r="C734" s="1" t="s">
        <v>1534</v>
      </c>
      <c r="D734" s="1" t="str">
        <f>IF(B734="","zzz",LEFT(B734,2))</f>
        <v>GN</v>
      </c>
      <c r="E734" s="1" t="s">
        <v>349</v>
      </c>
      <c r="F734" s="13">
        <v>1894</v>
      </c>
      <c r="G734" s="13">
        <v>1916</v>
      </c>
      <c r="H734" s="1">
        <f>IF(F734="","",SQRT(F734-1828))</f>
        <v>8.1240384046359608</v>
      </c>
      <c r="I734" s="1">
        <v>2</v>
      </c>
      <c r="J734" s="1"/>
      <c r="K734" s="1">
        <v>0</v>
      </c>
      <c r="L734" s="1" t="s">
        <v>357</v>
      </c>
      <c r="M734" s="1" t="s">
        <v>357</v>
      </c>
      <c r="N734" s="1">
        <f>IF(L734="Steam",1,IF(L734="Electric",2,IF(L734="Diesel",4,IF(L734="Diesel-Electric",3,""))))</f>
        <v>1</v>
      </c>
      <c r="O734" s="1" t="s">
        <v>23</v>
      </c>
      <c r="P734" s="1">
        <v>50</v>
      </c>
      <c r="Q734" s="1">
        <v>65</v>
      </c>
      <c r="R734" s="1">
        <v>70</v>
      </c>
      <c r="S734" s="1"/>
      <c r="T734" s="1" t="str">
        <f>IF(L734="Wagon",(SQRT(SQRT(S734/27)))*10,IF(S734="","",SQRT(SQRT(S734/27))))</f>
        <v/>
      </c>
      <c r="U734" s="13" t="e">
        <f>IF(I734="","",(H734*SQRT(I734)*T734-(I734*2)+2)*0.985)</f>
        <v>#VALUE!</v>
      </c>
      <c r="V734" s="13">
        <f>IF(L734="Wagon",5*SQRT(H734),IF(L734="","",SQRT(Q734*J734*SQRT(S734))/(26)))</f>
        <v>0</v>
      </c>
      <c r="W734" s="14">
        <f>8/P734</f>
        <v>0.16</v>
      </c>
      <c r="X734" s="30" t="e">
        <f>R734/10/J734</f>
        <v>#DIV/0!</v>
      </c>
      <c r="Y734" s="12"/>
    </row>
    <row r="735" spans="1:25" s="48" customFormat="1" x14ac:dyDescent="0.25">
      <c r="A735" s="19">
        <v>9900</v>
      </c>
      <c r="B735" s="1" t="s">
        <v>1697</v>
      </c>
      <c r="C735" s="1" t="s">
        <v>1490</v>
      </c>
      <c r="D735" s="1" t="str">
        <f>IF(B735="","zzz",LEFT(B735,2))</f>
        <v>BR</v>
      </c>
      <c r="E735" s="1">
        <v>99</v>
      </c>
      <c r="F735" s="13">
        <v>2025</v>
      </c>
      <c r="G735" s="13" t="s">
        <v>31</v>
      </c>
      <c r="H735" s="1">
        <f>IF(F735="","",SQRT(F735-1828))</f>
        <v>14.035668847618199</v>
      </c>
      <c r="I735" s="1">
        <v>1</v>
      </c>
      <c r="J735" s="1"/>
      <c r="K735" s="1">
        <v>0</v>
      </c>
      <c r="L735" s="1" t="s">
        <v>22</v>
      </c>
      <c r="M735" s="1" t="s">
        <v>22</v>
      </c>
      <c r="N735" s="1">
        <f>IF(L735="Steam",1,IF(L735="Electric",2,IF(L735="Diesel",4,IF(L735="Diesel-Electric",3,""))))</f>
        <v>4</v>
      </c>
      <c r="O735" s="1" t="s">
        <v>23</v>
      </c>
      <c r="P735" s="1">
        <v>75</v>
      </c>
      <c r="Q735" s="1">
        <v>75</v>
      </c>
      <c r="R735" s="1"/>
      <c r="S735" s="1">
        <v>2400</v>
      </c>
      <c r="T735" s="1">
        <f>IF(L735="Wagon",(SQRT(SQRT(S735/27)))*10,IF(S735="","",SQRT(SQRT(S735/27))))</f>
        <v>3.0705195677312713</v>
      </c>
      <c r="U735" s="13">
        <f>IF(I735="","",(H735*SQRT(I735)*T735-(I735*2)+2)*0.985)</f>
        <v>42.450343905165781</v>
      </c>
      <c r="V735" s="13">
        <f>IF(L735="Wagon",5*SQRT(H735),IF(L735="","",SQRT(Q735*J735*SQRT(S735))/(26)))</f>
        <v>0</v>
      </c>
      <c r="W735" s="14">
        <f>8/P735</f>
        <v>0.10666666666666667</v>
      </c>
      <c r="X735" s="30" t="e">
        <f>R735/10/J735</f>
        <v>#DIV/0!</v>
      </c>
      <c r="Y735" s="12"/>
    </row>
    <row r="736" spans="1:25" s="48" customFormat="1" x14ac:dyDescent="0.25">
      <c r="A736" s="19">
        <v>9900</v>
      </c>
      <c r="B736" s="1" t="s">
        <v>1698</v>
      </c>
      <c r="C736" s="1" t="s">
        <v>1490</v>
      </c>
      <c r="D736" s="1" t="str">
        <f>IF(B736="","zzz",LEFT(B736,2))</f>
        <v>BR</v>
      </c>
      <c r="E736" s="1">
        <v>99</v>
      </c>
      <c r="F736" s="13">
        <v>2025</v>
      </c>
      <c r="G736" s="13" t="s">
        <v>31</v>
      </c>
      <c r="H736" s="1">
        <f>IF(F736="","",SQRT(F736-1828))</f>
        <v>14.035668847618199</v>
      </c>
      <c r="I736" s="1">
        <v>1</v>
      </c>
      <c r="J736" s="1"/>
      <c r="K736" s="1">
        <v>0</v>
      </c>
      <c r="L736" s="1" t="s">
        <v>85</v>
      </c>
      <c r="M736" s="1" t="s">
        <v>96</v>
      </c>
      <c r="N736" s="1">
        <f>IF(L736="Steam",1,IF(L736="Electric",2,IF(L736="Diesel",4,IF(L736="Diesel-Electric",3,""))))</f>
        <v>2</v>
      </c>
      <c r="O736" s="1" t="s">
        <v>23</v>
      </c>
      <c r="P736" s="1">
        <v>75</v>
      </c>
      <c r="Q736" s="1">
        <v>75</v>
      </c>
      <c r="R736" s="1"/>
      <c r="S736" s="1">
        <v>8270</v>
      </c>
      <c r="T736" s="1">
        <f>IF(L736="Wagon",(SQRT(SQRT(S736/27)))*10,IF(S736="","",SQRT(SQRT(S736/27))))</f>
        <v>4.1834582227310371</v>
      </c>
      <c r="U736" s="13">
        <f>IF(I736="","",(H736*SQRT(I736)*T736-(I736*2)+2)*0.985)</f>
        <v>57.836869738316743</v>
      </c>
      <c r="V736" s="13">
        <f>IF(L736="Wagon",5*SQRT(H736),IF(L736="","",SQRT(Q736*J736*SQRT(S736))/(26)))</f>
        <v>0</v>
      </c>
      <c r="W736" s="14">
        <f>8/P736</f>
        <v>0.10666666666666667</v>
      </c>
      <c r="X736" s="30" t="e">
        <f>R736/10/J736</f>
        <v>#DIV/0!</v>
      </c>
      <c r="Y736" s="12"/>
    </row>
    <row r="737" spans="1:25" s="48" customFormat="1" x14ac:dyDescent="0.25">
      <c r="A737" s="19"/>
      <c r="B737" s="1" t="s">
        <v>1667</v>
      </c>
      <c r="C737" s="1" t="s">
        <v>1668</v>
      </c>
      <c r="D737" s="1" t="str">
        <f>IF(B737="","zzz",LEFT(B737,2))</f>
        <v>BR</v>
      </c>
      <c r="E737" s="1" t="s">
        <v>349</v>
      </c>
      <c r="F737" s="13">
        <v>1975</v>
      </c>
      <c r="G737" s="13"/>
      <c r="H737" s="1">
        <f>IF(F737="","",SQRT(F737-1828))</f>
        <v>12.124355652982141</v>
      </c>
      <c r="I737" s="1">
        <v>1</v>
      </c>
      <c r="J737" s="1">
        <v>27</v>
      </c>
      <c r="K737" s="1"/>
      <c r="L737" s="1" t="s">
        <v>331</v>
      </c>
      <c r="M737" s="1" t="s">
        <v>331</v>
      </c>
      <c r="N737" s="1" t="str">
        <f>IF(L737="Steam",1,IF(L737="Electric",2,IF(L737="Diesel",4,IF(L737="Diesel-Electric",3,""))))</f>
        <v/>
      </c>
      <c r="O737" s="1" t="s">
        <v>1580</v>
      </c>
      <c r="P737" s="1"/>
      <c r="Q737" s="1"/>
      <c r="R737" s="1"/>
      <c r="S737" s="1"/>
      <c r="T737" s="1">
        <f>IF(L737="Wagon",(SQRT(SQRT(S737/27)))*10,IF(S737="","",SQRT(SQRT(S737/27))))</f>
        <v>0</v>
      </c>
      <c r="U737" s="13">
        <f>IF(I737="","",(H737*SQRT(I737)*T737-(I737*2)+2)*0.985)</f>
        <v>0</v>
      </c>
      <c r="V737" s="13">
        <f>IF(L737="Wagon",5*SQRT(H737),IF(L737="","",SQRT(Q737*J737*SQRT(S737))/(26)))</f>
        <v>17.41002272613547</v>
      </c>
      <c r="W737" s="14" t="e">
        <f>8/P737</f>
        <v>#DIV/0!</v>
      </c>
      <c r="X737" s="30">
        <f>R737/10/J737</f>
        <v>0</v>
      </c>
      <c r="Y737" s="12"/>
    </row>
    <row r="738" spans="1:25" s="48" customFormat="1" x14ac:dyDescent="0.25">
      <c r="A738" s="19"/>
      <c r="B738" s="1" t="s">
        <v>1558</v>
      </c>
      <c r="C738" s="1" t="s">
        <v>1443</v>
      </c>
      <c r="D738" s="1" t="str">
        <f>IF(B738="","zzz",LEFT(B738,2))</f>
        <v>BR</v>
      </c>
      <c r="E738" s="1" t="s">
        <v>349</v>
      </c>
      <c r="F738" s="13">
        <v>1961</v>
      </c>
      <c r="G738" s="13"/>
      <c r="H738" s="1">
        <f>IF(F738="","",SQRT(F738-1828))</f>
        <v>11.532562594670797</v>
      </c>
      <c r="I738" s="1">
        <v>1</v>
      </c>
      <c r="J738" s="1">
        <v>22</v>
      </c>
      <c r="K738" s="1">
        <v>50</v>
      </c>
      <c r="L738" s="1" t="s">
        <v>331</v>
      </c>
      <c r="M738" s="1" t="s">
        <v>331</v>
      </c>
      <c r="N738" s="1" t="str">
        <f>IF(L738="Steam",1,IF(L738="Electric",2,IF(L738="Diesel",4,IF(L738="Diesel-Electric",3,""))))</f>
        <v/>
      </c>
      <c r="O738" s="1" t="s">
        <v>1580</v>
      </c>
      <c r="P738" s="1" t="s">
        <v>1134</v>
      </c>
      <c r="Q738" s="1" t="s">
        <v>1134</v>
      </c>
      <c r="R738" s="1"/>
      <c r="S738" s="1"/>
      <c r="T738" s="1">
        <f>IF(L738="Wagon",(SQRT(SQRT(S738/27)))*10,IF(S738="","",SQRT(SQRT(S738/27))))</f>
        <v>0</v>
      </c>
      <c r="U738" s="13">
        <f>IF(I738="","",(H738*SQRT(I738)*T738-(I738*2)+2)*0.985)</f>
        <v>0</v>
      </c>
      <c r="V738" s="13">
        <f>IF(L738="Wagon",5*SQRT(H738),IF(L738="","",SQRT(Q738*J738*SQRT(S738))/(26)))</f>
        <v>16.979813452060359</v>
      </c>
      <c r="W738" s="14" t="e">
        <f>8/P738</f>
        <v>#VALUE!</v>
      </c>
      <c r="X738" s="30">
        <f>R738/10/J738</f>
        <v>0</v>
      </c>
      <c r="Y738" s="12"/>
    </row>
    <row r="739" spans="1:25" s="48" customFormat="1" x14ac:dyDescent="0.25">
      <c r="A739" s="19"/>
      <c r="B739" s="1" t="s">
        <v>1675</v>
      </c>
      <c r="C739" s="1" t="s">
        <v>1676</v>
      </c>
      <c r="D739" s="1" t="str">
        <f>IF(B739="","zzz",LEFT(B739,2))</f>
        <v>BR</v>
      </c>
      <c r="E739" s="1" t="s">
        <v>349</v>
      </c>
      <c r="F739" s="13">
        <v>1991</v>
      </c>
      <c r="G739" s="13"/>
      <c r="H739" s="1">
        <f>IF(F739="","",SQRT(F739-1828))</f>
        <v>12.767145334803704</v>
      </c>
      <c r="I739" s="1">
        <v>1</v>
      </c>
      <c r="J739" s="1"/>
      <c r="K739" s="1"/>
      <c r="L739" s="1" t="s">
        <v>331</v>
      </c>
      <c r="M739" s="1" t="s">
        <v>331</v>
      </c>
      <c r="N739" s="1" t="str">
        <f>IF(L739="Steam",1,IF(L739="Electric",2,IF(L739="Diesel",4,IF(L739="Diesel-Electric",3,""))))</f>
        <v/>
      </c>
      <c r="O739" s="1" t="s">
        <v>1361</v>
      </c>
      <c r="P739" s="1">
        <v>55</v>
      </c>
      <c r="Q739" s="1"/>
      <c r="R739" s="1"/>
      <c r="S739" s="1"/>
      <c r="T739" s="1">
        <f>IF(L739="Wagon",(SQRT(SQRT(S739/27)))*10,IF(S739="","",SQRT(SQRT(S739/27))))</f>
        <v>0</v>
      </c>
      <c r="U739" s="13">
        <f>IF(I739="","",(H739*SQRT(I739)*T739-(I739*2)+2)*0.985)</f>
        <v>0</v>
      </c>
      <c r="V739" s="13">
        <f>IF(L739="Wagon",5*SQRT(H739),IF(L739="","",SQRT(Q739*J739*SQRT(S739))/(26)))</f>
        <v>17.865571173911363</v>
      </c>
      <c r="W739" s="14">
        <f>8/P739</f>
        <v>0.14545454545454545</v>
      </c>
      <c r="X739" s="30" t="e">
        <f>R739/10/J739</f>
        <v>#DIV/0!</v>
      </c>
      <c r="Y739" s="12"/>
    </row>
    <row r="740" spans="1:25" s="48" customFormat="1" x14ac:dyDescent="0.25">
      <c r="A740" s="19"/>
      <c r="B740" s="1" t="s">
        <v>1669</v>
      </c>
      <c r="C740" s="1" t="s">
        <v>1670</v>
      </c>
      <c r="D740" s="1" t="str">
        <f>IF(B740="","zzz",LEFT(B740,2))</f>
        <v>BR</v>
      </c>
      <c r="E740" s="1" t="s">
        <v>349</v>
      </c>
      <c r="F740" s="13">
        <v>1997</v>
      </c>
      <c r="G740" s="13"/>
      <c r="H740" s="1">
        <f>IF(F740="","",SQRT(F740-1828))</f>
        <v>13</v>
      </c>
      <c r="I740" s="1">
        <v>1</v>
      </c>
      <c r="J740" s="1">
        <v>34</v>
      </c>
      <c r="K740" s="1"/>
      <c r="L740" s="1" t="s">
        <v>331</v>
      </c>
      <c r="M740" s="1" t="s">
        <v>331</v>
      </c>
      <c r="N740" s="1" t="str">
        <f>IF(L740="Steam",1,IF(L740="Electric",2,IF(L740="Diesel",4,IF(L740="Diesel-Electric",3,""))))</f>
        <v/>
      </c>
      <c r="O740" s="1" t="s">
        <v>841</v>
      </c>
      <c r="P740" s="1">
        <v>100</v>
      </c>
      <c r="Q740" s="1">
        <v>100</v>
      </c>
      <c r="R740" s="1">
        <v>0</v>
      </c>
      <c r="S740" s="1">
        <v>1</v>
      </c>
      <c r="T740" s="1">
        <f>IF(L740="Wagon",(SQRT(SQRT(S740/27)))*10,IF(S740="","",SQRT(SQRT(S740/27))))</f>
        <v>4.3869133765083088</v>
      </c>
      <c r="U740" s="13">
        <f>IF(I740="","",(H740*SQRT(I740)*T740-(I740*2)+2)*0.985)</f>
        <v>56.174425786188898</v>
      </c>
      <c r="V740" s="13">
        <f>IF(L740="Wagon",5*SQRT(H740),IF(L740="","",SQRT(Q740*J740*SQRT(S740))/(26)))</f>
        <v>18.027756377319946</v>
      </c>
      <c r="W740" s="14">
        <f>8/P740</f>
        <v>0.08</v>
      </c>
      <c r="X740" s="30">
        <f>R740/10/J740</f>
        <v>0</v>
      </c>
      <c r="Y740" s="12"/>
    </row>
    <row r="741" spans="1:25" s="48" customFormat="1" x14ac:dyDescent="0.25">
      <c r="A741" s="19"/>
      <c r="B741" s="1" t="s">
        <v>1661</v>
      </c>
      <c r="C741" s="1" t="s">
        <v>1662</v>
      </c>
      <c r="D741" s="1" t="str">
        <f>IF(B741="","zzz",LEFT(B741,2))</f>
        <v>BR</v>
      </c>
      <c r="E741" s="1" t="s">
        <v>349</v>
      </c>
      <c r="F741" s="13">
        <v>2004</v>
      </c>
      <c r="G741" s="13" t="s">
        <v>31</v>
      </c>
      <c r="H741" s="1">
        <f>IF(F741="","",SQRT(F741-1828))</f>
        <v>13.266499161421599</v>
      </c>
      <c r="I741" s="1">
        <v>1</v>
      </c>
      <c r="J741" s="1">
        <v>34</v>
      </c>
      <c r="K741" s="1"/>
      <c r="L741" s="1" t="s">
        <v>331</v>
      </c>
      <c r="M741" s="1" t="s">
        <v>331</v>
      </c>
      <c r="N741" s="1" t="str">
        <f>IF(L741="Steam",1,IF(L741="Electric",2,IF(L741="Diesel",4,IF(L741="Diesel-Electric",3,""))))</f>
        <v/>
      </c>
      <c r="O741" s="1" t="s">
        <v>841</v>
      </c>
      <c r="P741" s="1">
        <v>100</v>
      </c>
      <c r="Q741" s="1">
        <v>100</v>
      </c>
      <c r="R741" s="1">
        <v>0</v>
      </c>
      <c r="S741" s="1">
        <v>1</v>
      </c>
      <c r="T741" s="1">
        <f>IF(L741="Wagon",(SQRT(SQRT(S741/27)))*10,IF(S741="","",SQRT(SQRT(S741/27))))</f>
        <v>4.3869133765083088</v>
      </c>
      <c r="U741" s="13">
        <f>IF(I741="","",(H741*SQRT(I741)*T741-(I741*2)+2)*0.985)</f>
        <v>57.325997891216524</v>
      </c>
      <c r="V741" s="13">
        <f>IF(L741="Wagon",5*SQRT(H741),IF(L741="","",SQRT(Q741*J741*SQRT(S741))/(26)))</f>
        <v>18.211602868378719</v>
      </c>
      <c r="W741" s="14">
        <f>8/P741</f>
        <v>0.08</v>
      </c>
      <c r="X741" s="30">
        <f>R741/10/J741</f>
        <v>0</v>
      </c>
      <c r="Y741" s="12"/>
    </row>
    <row r="742" spans="1:25" x14ac:dyDescent="0.25">
      <c r="B742" s="1" t="s">
        <v>1656</v>
      </c>
      <c r="C742" s="1" t="s">
        <v>1657</v>
      </c>
      <c r="D742" s="1" t="str">
        <f>IF(B742="","zzz",LEFT(B742,2))</f>
        <v>BR</v>
      </c>
      <c r="E742" s="1" t="s">
        <v>349</v>
      </c>
      <c r="F742" s="13">
        <v>1984</v>
      </c>
      <c r="G742" s="13" t="s">
        <v>31</v>
      </c>
      <c r="H742" s="1">
        <f>IF(F742="","",SQRT(F742-1828))</f>
        <v>12.489995996796797</v>
      </c>
      <c r="I742" s="1">
        <v>1</v>
      </c>
      <c r="J742" s="1">
        <v>24</v>
      </c>
      <c r="L742" s="1" t="s">
        <v>331</v>
      </c>
      <c r="M742" s="1" t="s">
        <v>331</v>
      </c>
      <c r="N742" s="1" t="str">
        <f>IF(L742="Steam",1,IF(L742="Electric",2,IF(L742="Diesel",4,IF(L742="Diesel-Electric",3,""))))</f>
        <v/>
      </c>
      <c r="P742" s="1">
        <v>60</v>
      </c>
      <c r="Q742" s="1">
        <v>60</v>
      </c>
      <c r="T742" s="1">
        <f>IF(L742="Wagon",(SQRT(SQRT(S742/27)))*10,IF(S742="","",SQRT(SQRT(S742/27))))</f>
        <v>0</v>
      </c>
      <c r="U742" s="13">
        <f>IF(I742="","",(H742*SQRT(I742)*T742-(I742*2)+2)*0.985)</f>
        <v>0</v>
      </c>
      <c r="V742" s="13">
        <f>IF(L742="Wagon",5*SQRT(H742),IF(L742="","",SQRT(Q742*J742*SQRT(S742))/(26)))</f>
        <v>17.670594215246979</v>
      </c>
      <c r="W742" s="14">
        <f>8/P742</f>
        <v>0.13333333333333333</v>
      </c>
      <c r="X742" s="30">
        <f>R742/10/J742</f>
        <v>0</v>
      </c>
    </row>
    <row r="743" spans="1:25" x14ac:dyDescent="0.25">
      <c r="B743" s="1" t="s">
        <v>1640</v>
      </c>
      <c r="C743" s="1" t="s">
        <v>1660</v>
      </c>
      <c r="D743" s="1" t="str">
        <f>IF(B743="","zzz",LEFT(B743,2))</f>
        <v>BR</v>
      </c>
      <c r="E743" s="1" t="s">
        <v>349</v>
      </c>
      <c r="F743" s="13">
        <v>1987</v>
      </c>
      <c r="H743" s="1">
        <f>IF(F743="","",SQRT(F743-1828))</f>
        <v>12.609520212918492</v>
      </c>
      <c r="J743" s="1">
        <v>15</v>
      </c>
      <c r="L743" s="1" t="s">
        <v>331</v>
      </c>
      <c r="M743" s="1" t="s">
        <v>331</v>
      </c>
      <c r="N743" s="1" t="str">
        <f>IF(L743="Steam",1,IF(L743="Electric",2,IF(L743="Diesel",4,IF(L743="Diesel-Electric",3,""))))</f>
        <v/>
      </c>
      <c r="O743" s="1" t="s">
        <v>1361</v>
      </c>
      <c r="P743" s="1">
        <v>60</v>
      </c>
      <c r="Q743" s="1">
        <v>60</v>
      </c>
      <c r="T743" s="1">
        <f>IF(L743="Wagon",(SQRT(SQRT(S743/27)))*10,IF(S743="","",SQRT(SQRT(S743/27))))</f>
        <v>0</v>
      </c>
      <c r="U743" s="13" t="str">
        <f>IF(I743="","",(H743*SQRT(I743)*T743-(I743*2)+2)*0.985)</f>
        <v/>
      </c>
      <c r="V743" s="13">
        <f>IF(L743="Wagon",5*SQRT(H743),IF(L743="","",SQRT(Q743*J743*SQRT(S743))/(26)))</f>
        <v>17.754943123619469</v>
      </c>
      <c r="W743" s="14">
        <f>8/P743</f>
        <v>0.13333333333333333</v>
      </c>
      <c r="X743" s="30">
        <f>R743/10/J743</f>
        <v>0</v>
      </c>
    </row>
    <row r="744" spans="1:25" s="24" customFormat="1" x14ac:dyDescent="0.25">
      <c r="A744" s="19"/>
      <c r="B744" s="1" t="s">
        <v>1481</v>
      </c>
      <c r="C744" s="1" t="s">
        <v>1482</v>
      </c>
      <c r="D744" s="1" t="str">
        <f>IF(B744="","zzz",LEFT(B744,2))</f>
        <v>BR</v>
      </c>
      <c r="E744" s="1" t="s">
        <v>349</v>
      </c>
      <c r="F744" s="13"/>
      <c r="G744" s="13"/>
      <c r="H744" s="15" t="str">
        <f>IF(F744="","",SQRT(F744-1828))</f>
        <v/>
      </c>
      <c r="I744" s="1">
        <v>1</v>
      </c>
      <c r="J744" s="1"/>
      <c r="K744" s="1">
        <v>45</v>
      </c>
      <c r="L744" s="1" t="s">
        <v>331</v>
      </c>
      <c r="M744" s="1" t="s">
        <v>331</v>
      </c>
      <c r="N744" s="1" t="str">
        <f>IF(L744="Steam",1,IF(L744="Electric",2,IF(L744="Diesel",4,IF(L744="Diesel-Electric",3,""))))</f>
        <v/>
      </c>
      <c r="O744" s="1" t="s">
        <v>1468</v>
      </c>
      <c r="P744" s="1" t="s">
        <v>1134</v>
      </c>
      <c r="Q744" s="1" t="s">
        <v>1134</v>
      </c>
      <c r="R744" s="1"/>
      <c r="S744" s="1"/>
      <c r="T744" s="1">
        <f>IF(L744="Wagon",(SQRT(SQRT(S744/27)))*10,IF(S744="","",SQRT(SQRT(S744/27))))</f>
        <v>0</v>
      </c>
      <c r="U744" s="13" t="e">
        <f>IF(I744="","",(H744*SQRT(I744)*T744-(I744*2)+2)*0.985)</f>
        <v>#VALUE!</v>
      </c>
      <c r="V744" s="13" t="e">
        <f>IF(L744="Wagon",5*SQRT(H744),IF(L744="","",SQRT(Q744*J744*SQRT(S744))/(26)))</f>
        <v>#VALUE!</v>
      </c>
      <c r="W744" s="17" t="e">
        <f>8/P744</f>
        <v>#VALUE!</v>
      </c>
      <c r="X744" s="27" t="e">
        <f>R744/10/J744</f>
        <v>#DIV/0!</v>
      </c>
      <c r="Y744" s="12"/>
    </row>
    <row r="745" spans="1:25" x14ac:dyDescent="0.25">
      <c r="B745" s="1" t="s">
        <v>1672</v>
      </c>
      <c r="C745" s="1" t="s">
        <v>1681</v>
      </c>
      <c r="D745" s="1" t="str">
        <f>IF(B745="","zzz",LEFT(B745,2))</f>
        <v>BR</v>
      </c>
      <c r="E745" s="1" t="s">
        <v>349</v>
      </c>
      <c r="F745" s="13">
        <v>1964</v>
      </c>
      <c r="H745" s="1">
        <f>IF(F745="","",SQRT(F745-1828))</f>
        <v>11.661903789690601</v>
      </c>
      <c r="I745" s="1">
        <v>1</v>
      </c>
      <c r="L745" s="1" t="s">
        <v>331</v>
      </c>
      <c r="M745" s="1" t="s">
        <v>331</v>
      </c>
      <c r="N745" s="1" t="str">
        <f>IF(L745="Steam",1,IF(L745="Electric",2,IF(L745="Diesel",4,IF(L745="Diesel-Electric",3,""))))</f>
        <v/>
      </c>
      <c r="O745" s="1" t="s">
        <v>1361</v>
      </c>
      <c r="P745" s="1">
        <v>55</v>
      </c>
      <c r="T745" s="1">
        <f>IF(L745="Wagon",(SQRT(SQRT(S745/27)))*10,IF(S745="","",SQRT(SQRT(S745/27))))</f>
        <v>0</v>
      </c>
      <c r="U745" s="13">
        <f>IF(I745="","",(H745*SQRT(I745)*T745-(I745*2)+2)*0.985)</f>
        <v>0</v>
      </c>
      <c r="V745" s="13">
        <f>IF(L745="Wagon",5*SQRT(H745),IF(L745="","",SQRT(Q745*J745*SQRT(S745))/(26)))</f>
        <v>17.074764851741445</v>
      </c>
      <c r="W745" s="14">
        <f>8/P745</f>
        <v>0.14545454545454545</v>
      </c>
      <c r="X745" s="30" t="e">
        <f>R745/10/J745</f>
        <v>#DIV/0!</v>
      </c>
    </row>
    <row r="746" spans="1:25" s="41" customFormat="1" x14ac:dyDescent="0.25">
      <c r="A746" s="19"/>
      <c r="B746" s="1" t="s">
        <v>1673</v>
      </c>
      <c r="C746" s="1" t="s">
        <v>1674</v>
      </c>
      <c r="D746" s="1" t="str">
        <f>IF(B746="","zzz",LEFT(B746,2))</f>
        <v>BR</v>
      </c>
      <c r="E746" s="1" t="s">
        <v>349</v>
      </c>
      <c r="F746" s="13">
        <v>1973</v>
      </c>
      <c r="G746" s="13"/>
      <c r="H746" s="1">
        <f>IF(F746="","",SQRT(F746-1828))</f>
        <v>12.041594578792296</v>
      </c>
      <c r="I746" s="1">
        <v>1</v>
      </c>
      <c r="J746" s="1"/>
      <c r="K746" s="1"/>
      <c r="L746" s="1" t="s">
        <v>331</v>
      </c>
      <c r="M746" s="1" t="s">
        <v>331</v>
      </c>
      <c r="N746" s="1" t="str">
        <f>IF(L746="Steam",1,IF(L746="Electric",2,IF(L746="Diesel",4,IF(L746="Diesel-Electric",3,""))))</f>
        <v/>
      </c>
      <c r="O746" s="1" t="s">
        <v>1361</v>
      </c>
      <c r="P746" s="1">
        <v>60</v>
      </c>
      <c r="Q746" s="1"/>
      <c r="R746" s="1"/>
      <c r="S746" s="1"/>
      <c r="T746" s="1">
        <f>IF(L746="Wagon",(SQRT(SQRT(S746/27)))*10,IF(S746="","",SQRT(SQRT(S746/27))))</f>
        <v>0</v>
      </c>
      <c r="U746" s="13">
        <f>IF(I746="","",(H746*SQRT(I746)*T746-(I746*2)+2)*0.985)</f>
        <v>0</v>
      </c>
      <c r="V746" s="13">
        <f>IF(L746="Wagon",5*SQRT(H746),IF(L746="","",SQRT(Q746*J746*SQRT(S746))/(26)))</f>
        <v>17.350500409780906</v>
      </c>
      <c r="W746" s="14">
        <f>8/P746</f>
        <v>0.13333333333333333</v>
      </c>
      <c r="X746" s="30" t="e">
        <f>R746/10/J746</f>
        <v>#DIV/0!</v>
      </c>
      <c r="Y746" s="12"/>
    </row>
    <row r="747" spans="1:25" x14ac:dyDescent="0.25">
      <c r="B747" s="1" t="s">
        <v>1638</v>
      </c>
      <c r="C747" s="1" t="s">
        <v>1639</v>
      </c>
      <c r="D747" s="1" t="str">
        <f>IF(B747="","zzz",LEFT(B747,2))</f>
        <v>BR</v>
      </c>
      <c r="E747" s="1" t="s">
        <v>349</v>
      </c>
      <c r="H747" s="1" t="str">
        <f>IF(F747="","",SQRT(F747-1828))</f>
        <v/>
      </c>
      <c r="L747" s="1" t="s">
        <v>331</v>
      </c>
      <c r="M747" s="1" t="s">
        <v>331</v>
      </c>
      <c r="N747" s="1" t="str">
        <f>IF(L747="Steam",1,IF(L747="Electric",2,IF(L747="Diesel",4,IF(L747="Diesel-Electric",3,""))))</f>
        <v/>
      </c>
      <c r="O747" s="1" t="s">
        <v>1361</v>
      </c>
      <c r="T747" s="1">
        <f>IF(L747="Wagon",(SQRT(SQRT(S747/27)))*10,IF(S747="","",SQRT(SQRT(S747/27))))</f>
        <v>0</v>
      </c>
      <c r="U747" s="13" t="str">
        <f>IF(I747="","",(H747*SQRT(I747)*T747-(I747*2)+2)*0.985)</f>
        <v/>
      </c>
      <c r="V747" s="13" t="e">
        <f>IF(L747="Wagon",5*SQRT(H747),IF(L747="","",SQRT(Q747*J747*SQRT(S747))/(26)))</f>
        <v>#VALUE!</v>
      </c>
      <c r="W747" s="14" t="e">
        <f>8/P747</f>
        <v>#DIV/0!</v>
      </c>
      <c r="X747" s="30" t="e">
        <f>R747/10/J747</f>
        <v>#DIV/0!</v>
      </c>
    </row>
    <row r="748" spans="1:25" x14ac:dyDescent="0.25">
      <c r="B748" s="1" t="s">
        <v>1626</v>
      </c>
      <c r="C748" s="1" t="s">
        <v>1627</v>
      </c>
      <c r="D748" s="1" t="str">
        <f>IF(B748="","zzz",LEFT(B748,2))</f>
        <v>BR</v>
      </c>
      <c r="E748" s="1" t="s">
        <v>349</v>
      </c>
      <c r="F748" s="13">
        <v>2003</v>
      </c>
      <c r="H748" s="1">
        <f>IF(F748="","",SQRT(F748-1828))</f>
        <v>13.228756555322953</v>
      </c>
      <c r="I748" s="1">
        <v>1</v>
      </c>
      <c r="L748" s="1" t="s">
        <v>331</v>
      </c>
      <c r="M748" s="1" t="s">
        <v>331</v>
      </c>
      <c r="N748" s="1" t="str">
        <f>IF(L748="Steam",1,IF(L748="Electric",2,IF(L748="Diesel",4,IF(L748="Diesel-Electric",3,""))))</f>
        <v/>
      </c>
      <c r="P748" s="1">
        <v>60</v>
      </c>
      <c r="Q748" s="1">
        <v>60</v>
      </c>
      <c r="T748" s="1">
        <f>IF(L748="Wagon",(SQRT(SQRT(S748/27)))*10,IF(S748="","",SQRT(SQRT(S748/27))))</f>
        <v>0</v>
      </c>
      <c r="U748" s="13">
        <f>IF(I748="","",(H748*SQRT(I748)*T748-(I748*2)+2)*0.985)</f>
        <v>0</v>
      </c>
      <c r="V748" s="13">
        <f>IF(L748="Wagon",5*SQRT(H748),IF(L748="","",SQRT(Q748*J748*SQRT(S748))/(26)))</f>
        <v>18.185678812820647</v>
      </c>
      <c r="W748" s="14">
        <f>8/P748</f>
        <v>0.13333333333333333</v>
      </c>
      <c r="X748" s="30" t="e">
        <f>R748/10/J748</f>
        <v>#DIV/0!</v>
      </c>
    </row>
    <row r="749" spans="1:25" x14ac:dyDescent="0.25">
      <c r="B749" s="1" t="s">
        <v>1634</v>
      </c>
      <c r="C749" s="1" t="s">
        <v>1635</v>
      </c>
      <c r="D749" s="1" t="str">
        <f>IF(B749="","zzz",LEFT(B749,2))</f>
        <v>BR</v>
      </c>
      <c r="E749" s="1" t="s">
        <v>349</v>
      </c>
      <c r="F749" s="13">
        <v>1994</v>
      </c>
      <c r="G749" s="13" t="s">
        <v>31</v>
      </c>
      <c r="H749" s="1">
        <f>IF(F749="","",SQRT(F749-1828))</f>
        <v>12.884098726725126</v>
      </c>
      <c r="I749" s="1">
        <v>1</v>
      </c>
      <c r="L749" s="1" t="s">
        <v>331</v>
      </c>
      <c r="M749" s="1" t="s">
        <v>331</v>
      </c>
      <c r="N749" s="1" t="str">
        <f>IF(L749="Steam",1,IF(L749="Electric",2,IF(L749="Diesel",4,IF(L749="Diesel-Electric",3,""))))</f>
        <v/>
      </c>
      <c r="O749" s="1" t="s">
        <v>1361</v>
      </c>
      <c r="T749" s="1">
        <f>IF(L749="Wagon",(SQRT(SQRT(S749/27)))*10,IF(S749="","",SQRT(SQRT(S749/27))))</f>
        <v>0</v>
      </c>
      <c r="U749" s="13">
        <f>IF(I749="","",(H749*SQRT(I749)*T749-(I749*2)+2)*0.985)</f>
        <v>0</v>
      </c>
      <c r="V749" s="13">
        <f>IF(L749="Wagon",5*SQRT(H749),IF(L749="","",SQRT(Q749*J749*SQRT(S749))/(26)))</f>
        <v>17.947213381696006</v>
      </c>
      <c r="W749" s="14" t="e">
        <f>8/P749</f>
        <v>#DIV/0!</v>
      </c>
      <c r="X749" s="30" t="e">
        <f>R749/10/J749</f>
        <v>#DIV/0!</v>
      </c>
    </row>
    <row r="750" spans="1:25" x14ac:dyDescent="0.25">
      <c r="B750" s="1" t="s">
        <v>1632</v>
      </c>
      <c r="C750" s="1" t="s">
        <v>1633</v>
      </c>
      <c r="D750" s="1" t="str">
        <f>IF(B750="","zzz",LEFT(B750,2))</f>
        <v>BR</v>
      </c>
      <c r="E750" s="1" t="s">
        <v>349</v>
      </c>
      <c r="F750" s="13">
        <v>2001</v>
      </c>
      <c r="G750" s="13" t="s">
        <v>31</v>
      </c>
      <c r="H750" s="1">
        <f>IF(F750="","",SQRT(F750-1828))</f>
        <v>13.152946437965905</v>
      </c>
      <c r="I750" s="1">
        <v>1</v>
      </c>
      <c r="L750" s="1" t="s">
        <v>331</v>
      </c>
      <c r="M750" s="1" t="s">
        <v>331</v>
      </c>
      <c r="N750" s="1" t="str">
        <f>IF(L750="Steam",1,IF(L750="Electric",2,IF(L750="Diesel",4,IF(L750="Diesel-Electric",3,""))))</f>
        <v/>
      </c>
      <c r="T750" s="1">
        <f>IF(L750="Wagon",(SQRT(SQRT(S750/27)))*10,IF(S750="","",SQRT(SQRT(S750/27))))</f>
        <v>0</v>
      </c>
      <c r="U750" s="13">
        <f>IF(I750="","",(H750*SQRT(I750)*T750-(I750*2)+2)*0.985)</f>
        <v>0</v>
      </c>
      <c r="V750" s="13">
        <f>IF(L750="Wagon",5*SQRT(H750),IF(L750="","",SQRT(Q750*J750*SQRT(S750))/(26)))</f>
        <v>18.133495552406536</v>
      </c>
      <c r="W750" s="17" t="e">
        <f>8/P750</f>
        <v>#DIV/0!</v>
      </c>
      <c r="X750" s="27" t="e">
        <f>R750/10/J750</f>
        <v>#DIV/0!</v>
      </c>
    </row>
    <row r="751" spans="1:25" s="8" customFormat="1" x14ac:dyDescent="0.25">
      <c r="A751" s="19"/>
      <c r="B751" s="1" t="s">
        <v>1636</v>
      </c>
      <c r="C751" s="1" t="s">
        <v>1637</v>
      </c>
      <c r="D751" s="1" t="str">
        <f>IF(B751="","zzz",LEFT(B751,2))</f>
        <v>BR</v>
      </c>
      <c r="E751" s="1" t="s">
        <v>349</v>
      </c>
      <c r="F751" s="13">
        <v>1992</v>
      </c>
      <c r="G751" s="13"/>
      <c r="H751" s="1">
        <f>IF(F751="","",SQRT(F751-1828))</f>
        <v>12.806248474865697</v>
      </c>
      <c r="I751" s="1">
        <v>1</v>
      </c>
      <c r="J751" s="1"/>
      <c r="K751" s="1"/>
      <c r="L751" s="1" t="s">
        <v>331</v>
      </c>
      <c r="M751" s="1" t="s">
        <v>331</v>
      </c>
      <c r="N751" s="1" t="str">
        <f>IF(L751="Steam",1,IF(L751="Electric",2,IF(L751="Diesel",4,IF(L751="Diesel-Electric",3,""))))</f>
        <v/>
      </c>
      <c r="O751" s="1" t="s">
        <v>1467</v>
      </c>
      <c r="P751" s="1"/>
      <c r="Q751" s="1"/>
      <c r="R751" s="1"/>
      <c r="S751" s="1"/>
      <c r="T751" s="1">
        <f>IF(L751="Wagon",(SQRT(SQRT(S751/27)))*10,IF(S751="","",SQRT(SQRT(S751/27))))</f>
        <v>0</v>
      </c>
      <c r="U751" s="13">
        <f>IF(I751="","",(H751*SQRT(I751)*T751-(I751*2)+2)*0.985)</f>
        <v>0</v>
      </c>
      <c r="V751" s="13">
        <f>IF(L751="Wagon",5*SQRT(H751),IF(L751="","",SQRT(Q751*J751*SQRT(S751))/(26)))</f>
        <v>17.892909541816906</v>
      </c>
      <c r="W751" s="17" t="e">
        <f>8/P751</f>
        <v>#DIV/0!</v>
      </c>
      <c r="X751" s="27" t="e">
        <f>R751/10/J751</f>
        <v>#DIV/0!</v>
      </c>
      <c r="Y751" s="12"/>
    </row>
    <row r="752" spans="1:25" x14ac:dyDescent="0.25">
      <c r="B752" s="1" t="s">
        <v>1679</v>
      </c>
      <c r="C752" s="1" t="s">
        <v>1680</v>
      </c>
      <c r="D752" s="1" t="str">
        <f>IF(B752="","zzz",LEFT(B752,2))</f>
        <v>BR</v>
      </c>
      <c r="E752" s="1" t="s">
        <v>349</v>
      </c>
      <c r="H752" s="1" t="str">
        <f>IF(F752="","",SQRT(F752-1828))</f>
        <v/>
      </c>
      <c r="I752" s="1">
        <v>1</v>
      </c>
      <c r="L752" s="1" t="s">
        <v>331</v>
      </c>
      <c r="M752" s="1" t="s">
        <v>331</v>
      </c>
      <c r="N752" s="1" t="str">
        <f>IF(L752="Steam",1,IF(L752="Electric",2,IF(L752="Diesel",4,IF(L752="Diesel-Electric",3,""))))</f>
        <v/>
      </c>
      <c r="O752" s="1" t="s">
        <v>1361</v>
      </c>
      <c r="P752" s="1">
        <v>55</v>
      </c>
      <c r="T752" s="1">
        <f>IF(L752="Wagon",(SQRT(SQRT(S752/27)))*10,IF(S752="","",SQRT(SQRT(S752/27))))</f>
        <v>0</v>
      </c>
      <c r="U752" s="13" t="e">
        <f>IF(I752="","",(H752*SQRT(I752)*T752-(I752*2)+2)*0.985)</f>
        <v>#VALUE!</v>
      </c>
      <c r="V752" s="13" t="e">
        <f>IF(L752="Wagon",5*SQRT(H752),IF(L752="","",SQRT(Q752*J752*SQRT(S752))/(26)))</f>
        <v>#VALUE!</v>
      </c>
      <c r="W752" s="14">
        <f>8/P752</f>
        <v>0.14545454545454545</v>
      </c>
      <c r="X752" s="30" t="e">
        <f>R752/10/J752</f>
        <v>#DIV/0!</v>
      </c>
    </row>
    <row r="753" spans="2:24" x14ac:dyDescent="0.25">
      <c r="B753" s="1" t="s">
        <v>1677</v>
      </c>
      <c r="C753" s="1" t="s">
        <v>1678</v>
      </c>
      <c r="D753" s="1" t="str">
        <f>IF(B753="","zzz",LEFT(B753,2))</f>
        <v>BR</v>
      </c>
      <c r="E753" s="1" t="s">
        <v>349</v>
      </c>
      <c r="F753" s="13">
        <v>2004</v>
      </c>
      <c r="H753" s="1">
        <f>IF(F753="","",SQRT(F753-1828))</f>
        <v>13.266499161421599</v>
      </c>
      <c r="I753" s="1">
        <v>1</v>
      </c>
      <c r="L753" s="1" t="s">
        <v>331</v>
      </c>
      <c r="M753" s="1" t="s">
        <v>331</v>
      </c>
      <c r="N753" s="1" t="str">
        <f>IF(L753="Steam",1,IF(L753="Electric",2,IF(L753="Diesel",4,IF(L753="Diesel-Electric",3,""))))</f>
        <v/>
      </c>
      <c r="O753" s="1" t="s">
        <v>1361</v>
      </c>
      <c r="P753" s="1">
        <v>55</v>
      </c>
      <c r="T753" s="1">
        <f>IF(L753="Wagon",(SQRT(SQRT(S753/27)))*10,IF(S753="","",SQRT(SQRT(S753/27))))</f>
        <v>0</v>
      </c>
      <c r="U753" s="13">
        <f>IF(I753="","",(H753*SQRT(I753)*T753-(I753*2)+2)*0.985)</f>
        <v>0</v>
      </c>
      <c r="V753" s="13">
        <f>IF(L753="Wagon",5*SQRT(H753),IF(L753="","",SQRT(Q753*J753*SQRT(S753))/(26)))</f>
        <v>18.211602868378719</v>
      </c>
      <c r="W753" s="14">
        <f>8/P753</f>
        <v>0.14545454545454545</v>
      </c>
      <c r="X753" s="30" t="e">
        <f>R753/10/J753</f>
        <v>#DIV/0!</v>
      </c>
    </row>
    <row r="754" spans="2:24" x14ac:dyDescent="0.25">
      <c r="B754" s="1" t="s">
        <v>1658</v>
      </c>
      <c r="C754" s="1" t="s">
        <v>1659</v>
      </c>
      <c r="D754" s="1" t="str">
        <f>IF(B754="","zzz",LEFT(B754,2))</f>
        <v>BR</v>
      </c>
      <c r="E754" s="1" t="s">
        <v>349</v>
      </c>
      <c r="F754" s="13">
        <v>1970</v>
      </c>
      <c r="H754" s="1">
        <f>IF(F754="","",SQRT(F754-1828))</f>
        <v>11.916375287812984</v>
      </c>
      <c r="I754" s="1">
        <v>1</v>
      </c>
      <c r="J754" s="1">
        <v>14</v>
      </c>
      <c r="L754" s="1" t="s">
        <v>331</v>
      </c>
      <c r="M754" s="1" t="s">
        <v>331</v>
      </c>
      <c r="N754" s="1" t="str">
        <f>IF(L754="Steam",1,IF(L754="Electric",2,IF(L754="Diesel",4,IF(L754="Diesel-Electric",3,""))))</f>
        <v/>
      </c>
      <c r="P754" s="1">
        <v>75</v>
      </c>
      <c r="Q754" s="1">
        <v>75</v>
      </c>
      <c r="T754" s="1">
        <f>IF(L754="Wagon",(SQRT(SQRT(S754/27)))*10,IF(S754="","",SQRT(SQRT(S754/27))))</f>
        <v>0</v>
      </c>
      <c r="U754" s="13">
        <f>IF(I754="","",(H754*SQRT(I754)*T754-(I754*2)+2)*0.985)</f>
        <v>0</v>
      </c>
      <c r="V754" s="13">
        <f>IF(L754="Wagon",5*SQRT(H754),IF(L754="","",SQRT(Q754*J754*SQRT(S754))/(26)))</f>
        <v>17.260051627829061</v>
      </c>
      <c r="W754" s="14">
        <f>8/P754</f>
        <v>0.10666666666666667</v>
      </c>
      <c r="X754" s="30">
        <f>R754/10/J754</f>
        <v>0</v>
      </c>
    </row>
    <row r="755" spans="2:24" x14ac:dyDescent="0.25">
      <c r="B755" s="1" t="s">
        <v>1665</v>
      </c>
      <c r="C755" s="1" t="s">
        <v>1666</v>
      </c>
      <c r="D755" s="1" t="str">
        <f>IF(B755="","zzz",LEFT(B755,2))</f>
        <v>BR</v>
      </c>
      <c r="E755" s="1" t="s">
        <v>349</v>
      </c>
      <c r="F755" s="13">
        <v>1985</v>
      </c>
      <c r="H755" s="1">
        <f>IF(F755="","",SQRT(F755-1828))</f>
        <v>12.529964086141668</v>
      </c>
      <c r="I755" s="1">
        <v>1</v>
      </c>
      <c r="J755" s="1">
        <v>14</v>
      </c>
      <c r="L755" s="1" t="s">
        <v>331</v>
      </c>
      <c r="M755" s="1" t="s">
        <v>331</v>
      </c>
      <c r="N755" s="1" t="str">
        <f>IF(L755="Steam",1,IF(L755="Electric",2,IF(L755="Diesel",4,IF(L755="Diesel-Electric",3,""))))</f>
        <v/>
      </c>
      <c r="O755" s="1" t="s">
        <v>1580</v>
      </c>
      <c r="T755" s="1">
        <f>IF(L755="Wagon",(SQRT(SQRT(S755/27)))*10,IF(S755="","",SQRT(SQRT(S755/27))))</f>
        <v>0</v>
      </c>
      <c r="U755" s="13">
        <f>IF(I755="","",(H755*SQRT(I755)*T755-(I755*2)+2)*0.985)</f>
        <v>0</v>
      </c>
      <c r="V755" s="13">
        <f>IF(L755="Wagon",5*SQRT(H755),IF(L755="","",SQRT(Q755*J755*SQRT(S755))/(26)))</f>
        <v>17.698844655896092</v>
      </c>
      <c r="W755" s="14" t="e">
        <f>8/P755</f>
        <v>#DIV/0!</v>
      </c>
      <c r="X755" s="30">
        <f>R755/10/J755</f>
        <v>0</v>
      </c>
    </row>
    <row r="756" spans="2:24" x14ac:dyDescent="0.25">
      <c r="B756" s="1" t="s">
        <v>1629</v>
      </c>
      <c r="C756" s="1" t="s">
        <v>1631</v>
      </c>
      <c r="D756" s="1" t="str">
        <f>IF(B756="","zzz",LEFT(B756,2))</f>
        <v>BR</v>
      </c>
      <c r="E756" s="1" t="s">
        <v>349</v>
      </c>
      <c r="F756" s="13">
        <v>1979</v>
      </c>
      <c r="G756" s="13">
        <v>1992</v>
      </c>
      <c r="H756" s="1">
        <f>IF(F756="","",SQRT(F756-1828))</f>
        <v>12.288205727444508</v>
      </c>
      <c r="I756" s="1">
        <v>1</v>
      </c>
      <c r="L756" s="1" t="s">
        <v>331</v>
      </c>
      <c r="M756" s="1" t="s">
        <v>331</v>
      </c>
      <c r="N756" s="1" t="str">
        <f>IF(L756="Steam",1,IF(L756="Electric",2,IF(L756="Diesel",4,IF(L756="Diesel-Electric",3,""))))</f>
        <v/>
      </c>
      <c r="T756" s="1">
        <f>IF(L756="Wagon",(SQRT(SQRT(S756/27)))*10,IF(S756="","",SQRT(SQRT(S756/27))))</f>
        <v>0</v>
      </c>
      <c r="U756" s="13">
        <f>IF(I756="","",(H756*SQRT(I756)*T756-(I756*2)+2)*0.985)</f>
        <v>0</v>
      </c>
      <c r="V756" s="13">
        <f>IF(L756="Wagon",5*SQRT(H756),IF(L756="","",SQRT(Q756*J756*SQRT(S756))/(26)))</f>
        <v>17.527268560335141</v>
      </c>
      <c r="W756" s="14" t="e">
        <f>8/P756</f>
        <v>#DIV/0!</v>
      </c>
      <c r="X756" s="30" t="e">
        <f>R756/10/J756</f>
        <v>#DIV/0!</v>
      </c>
    </row>
    <row r="757" spans="2:24" x14ac:dyDescent="0.25">
      <c r="B757" s="1" t="s">
        <v>1629</v>
      </c>
      <c r="C757" s="1" t="s">
        <v>1651</v>
      </c>
      <c r="D757" s="1" t="str">
        <f>IF(B757="","zzz",LEFT(B757,2))</f>
        <v>BR</v>
      </c>
      <c r="E757" s="1" t="s">
        <v>349</v>
      </c>
      <c r="F757" s="13">
        <v>1981</v>
      </c>
      <c r="H757" s="1">
        <f>IF(F757="","",SQRT(F757-1828))</f>
        <v>12.369316876852981</v>
      </c>
      <c r="I757" s="1">
        <v>1</v>
      </c>
      <c r="L757" s="1" t="s">
        <v>331</v>
      </c>
      <c r="M757" s="1" t="s">
        <v>331</v>
      </c>
      <c r="N757" s="1" t="str">
        <f>IF(L757="Steam",1,IF(L757="Electric",2,IF(L757="Diesel",4,IF(L757="Diesel-Electric",3,""))))</f>
        <v/>
      </c>
      <c r="O757" s="1" t="s">
        <v>1361</v>
      </c>
      <c r="T757" s="1">
        <f>IF(L757="Wagon",(SQRT(SQRT(S757/27)))*10,IF(S757="","",SQRT(SQRT(S757/27))))</f>
        <v>0</v>
      </c>
      <c r="U757" s="13">
        <f>IF(I757="","",(H757*SQRT(I757)*T757-(I757*2)+2)*0.985)</f>
        <v>0</v>
      </c>
      <c r="V757" s="13">
        <f>IF(L757="Wagon",5*SQRT(H757),IF(L757="","",SQRT(Q757*J757*SQRT(S757))/(26)))</f>
        <v>17.585019815778558</v>
      </c>
      <c r="W757" s="14" t="e">
        <f>8/P757</f>
        <v>#DIV/0!</v>
      </c>
      <c r="X757" s="30" t="e">
        <f>R757/10/J757</f>
        <v>#DIV/0!</v>
      </c>
    </row>
    <row r="758" spans="2:24" x14ac:dyDescent="0.25">
      <c r="B758" s="1" t="s">
        <v>1628</v>
      </c>
      <c r="C758" s="1" t="s">
        <v>1630</v>
      </c>
      <c r="D758" s="1" t="str">
        <f>IF(B758="","zzz",LEFT(B758,2))</f>
        <v>BR</v>
      </c>
      <c r="E758" s="1" t="s">
        <v>349</v>
      </c>
      <c r="F758" s="13">
        <v>1966</v>
      </c>
      <c r="G758" s="13">
        <v>1992</v>
      </c>
      <c r="H758" s="1">
        <f>IF(F758="","",SQRT(F758-1828))</f>
        <v>11.74734012447073</v>
      </c>
      <c r="I758" s="1">
        <v>1</v>
      </c>
      <c r="L758" s="1" t="s">
        <v>331</v>
      </c>
      <c r="M758" s="1" t="s">
        <v>331</v>
      </c>
      <c r="N758" s="1" t="str">
        <f>IF(L758="Steam",1,IF(L758="Electric",2,IF(L758="Diesel",4,IF(L758="Diesel-Electric",3,""))))</f>
        <v/>
      </c>
      <c r="T758" s="1">
        <f>IF(L758="Wagon",(SQRT(SQRT(S758/27)))*10,IF(S758="","",SQRT(SQRT(S758/27))))</f>
        <v>0</v>
      </c>
      <c r="U758" s="13">
        <f>IF(I758="","",(H758*SQRT(I758)*T758-(I758*2)+2)*0.985)</f>
        <v>0</v>
      </c>
      <c r="V758" s="13">
        <f>IF(L758="Wagon",5*SQRT(H758),IF(L758="","",SQRT(Q758*J758*SQRT(S758))/(26)))</f>
        <v>17.137196477597151</v>
      </c>
      <c r="W758" s="14" t="e">
        <f>8/P758</f>
        <v>#DIV/0!</v>
      </c>
      <c r="X758" s="30" t="e">
        <f>R758/10/J758</f>
        <v>#DIV/0!</v>
      </c>
    </row>
    <row r="759" spans="2:24" x14ac:dyDescent="0.25">
      <c r="B759" s="1" t="s">
        <v>1463</v>
      </c>
      <c r="C759" s="1" t="s">
        <v>1464</v>
      </c>
      <c r="D759" s="1" t="str">
        <f>IF(B759="","zzz",LEFT(B759,2))</f>
        <v>BR</v>
      </c>
      <c r="E759" s="1" t="s">
        <v>349</v>
      </c>
      <c r="F759" s="13">
        <v>1955</v>
      </c>
      <c r="H759" s="1">
        <f>IF(F759="","",SQRT(F759-1828))</f>
        <v>11.269427669584644</v>
      </c>
      <c r="I759" s="1">
        <v>1</v>
      </c>
      <c r="L759" s="1" t="s">
        <v>331</v>
      </c>
      <c r="M759" s="1" t="s">
        <v>331</v>
      </c>
      <c r="N759" s="1" t="str">
        <f>IF(L759="Steam",1,IF(L759="Electric",2,IF(L759="Diesel",4,IF(L759="Diesel-Electric",3,""))))</f>
        <v/>
      </c>
      <c r="O759" s="1" t="s">
        <v>1468</v>
      </c>
      <c r="P759" s="1" t="s">
        <v>1134</v>
      </c>
      <c r="Q759" s="1" t="s">
        <v>1134</v>
      </c>
      <c r="T759" s="1">
        <f>IF(L759="Wagon",(SQRT(SQRT(S759/27)))*10,IF(S759="","",SQRT(SQRT(S759/27))))</f>
        <v>0</v>
      </c>
      <c r="U759" s="13">
        <f>IF(I759="","",(H759*SQRT(I759)*T759-(I759*2)+2)*0.985)</f>
        <v>0</v>
      </c>
      <c r="V759" s="13">
        <f>IF(L759="Wagon",5*SQRT(H759),IF(L759="","",SQRT(Q759*J759*SQRT(S759))/(26)))</f>
        <v>16.784984114964661</v>
      </c>
      <c r="W759" s="14" t="e">
        <f>8/P759</f>
        <v>#VALUE!</v>
      </c>
      <c r="X759" s="30" t="e">
        <f>R759/10/J759</f>
        <v>#DIV/0!</v>
      </c>
    </row>
    <row r="760" spans="2:24" x14ac:dyDescent="0.25">
      <c r="B760" s="1" t="s">
        <v>1649</v>
      </c>
      <c r="C760" s="1" t="s">
        <v>1650</v>
      </c>
      <c r="D760" s="1" t="str">
        <f>IF(B760="","zzz",LEFT(B760,2))</f>
        <v>BR</v>
      </c>
      <c r="E760" s="1" t="s">
        <v>349</v>
      </c>
      <c r="F760" s="13">
        <v>1982</v>
      </c>
      <c r="H760" s="1">
        <f>IF(F760="","",SQRT(F760-1828))</f>
        <v>12.409673645990857</v>
      </c>
      <c r="I760" s="1">
        <v>1</v>
      </c>
      <c r="L760" s="1" t="s">
        <v>331</v>
      </c>
      <c r="M760" s="1" t="s">
        <v>331</v>
      </c>
      <c r="N760" s="1" t="str">
        <f>IF(L760="Steam",1,IF(L760="Electric",2,IF(L760="Diesel",4,IF(L760="Diesel-Electric",3,""))))</f>
        <v/>
      </c>
      <c r="O760" s="1" t="s">
        <v>1361</v>
      </c>
      <c r="T760" s="1">
        <f>IF(L760="Wagon",(SQRT(SQRT(S760/27)))*10,IF(S760="","",SQRT(SQRT(S760/27))))</f>
        <v>0</v>
      </c>
      <c r="U760" s="13">
        <f>IF(I760="","",(H760*SQRT(I760)*T760-(I760*2)+2)*0.985)</f>
        <v>0</v>
      </c>
      <c r="V760" s="13">
        <f>IF(L760="Wagon",5*SQRT(H760),IF(L760="","",SQRT(Q760*J760*SQRT(S760))/(26)))</f>
        <v>17.613683349878055</v>
      </c>
      <c r="W760" s="14" t="e">
        <f>8/P760</f>
        <v>#DIV/0!</v>
      </c>
      <c r="X760" s="30" t="e">
        <f>R760/10/J760</f>
        <v>#DIV/0!</v>
      </c>
    </row>
    <row r="761" spans="2:24" x14ac:dyDescent="0.25">
      <c r="B761" s="1" t="s">
        <v>1682</v>
      </c>
      <c r="C761" s="1" t="s">
        <v>1683</v>
      </c>
      <c r="D761" s="1" t="str">
        <f>IF(B761="","zzz",LEFT(B761,2))</f>
        <v>BR</v>
      </c>
      <c r="E761" s="1" t="s">
        <v>349</v>
      </c>
      <c r="F761" s="13">
        <v>1975</v>
      </c>
      <c r="H761" s="1">
        <f>IF(F761="","",SQRT(F761-1828))</f>
        <v>12.124355652982141</v>
      </c>
      <c r="I761" s="1">
        <v>1</v>
      </c>
      <c r="L761" s="1" t="s">
        <v>331</v>
      </c>
      <c r="M761" s="1" t="s">
        <v>331</v>
      </c>
      <c r="N761" s="1" t="str">
        <f>IF(L761="Steam",1,IF(L761="Electric",2,IF(L761="Diesel",4,IF(L761="Diesel-Electric",3,""))))</f>
        <v/>
      </c>
      <c r="O761" s="1" t="s">
        <v>1361</v>
      </c>
      <c r="P761" s="1">
        <v>100</v>
      </c>
      <c r="T761" s="1">
        <f>IF(L761="Wagon",(SQRT(SQRT(S761/27)))*10,IF(S761="","",SQRT(SQRT(S761/27))))</f>
        <v>0</v>
      </c>
      <c r="U761" s="13">
        <f>IF(I761="","",(H761*SQRT(I761)*T761-(I761*2)+2)*0.985)</f>
        <v>0</v>
      </c>
      <c r="V761" s="13">
        <f>IF(L761="Wagon",5*SQRT(H761),IF(L761="","",SQRT(Q761*J761*SQRT(S761))/(26)))</f>
        <v>17.41002272613547</v>
      </c>
      <c r="W761" s="14">
        <f>8/P761</f>
        <v>0.08</v>
      </c>
      <c r="X761" s="30" t="e">
        <f>R761/10/J761</f>
        <v>#DIV/0!</v>
      </c>
    </row>
    <row r="762" spans="2:24" x14ac:dyDescent="0.25">
      <c r="B762" s="1" t="s">
        <v>1647</v>
      </c>
      <c r="C762" s="1" t="s">
        <v>1648</v>
      </c>
      <c r="D762" s="1" t="str">
        <f>IF(B762="","zzz",LEFT(B762,2))</f>
        <v>BR</v>
      </c>
      <c r="E762" s="1" t="s">
        <v>349</v>
      </c>
      <c r="F762" s="13">
        <v>1967</v>
      </c>
      <c r="G762" s="13">
        <v>1993</v>
      </c>
      <c r="H762" s="1">
        <f>IF(F762="","",SQRT(F762-1828))</f>
        <v>11.789826122551595</v>
      </c>
      <c r="I762" s="1">
        <v>1</v>
      </c>
      <c r="L762" s="1" t="s">
        <v>331</v>
      </c>
      <c r="M762" s="1" t="s">
        <v>331</v>
      </c>
      <c r="N762" s="1" t="str">
        <f>IF(L762="Steam",1,IF(L762="Electric",2,IF(L762="Diesel",4,IF(L762="Diesel-Electric",3,""))))</f>
        <v/>
      </c>
      <c r="T762" s="1">
        <f>IF(L762="Wagon",(SQRT(SQRT(S762/27)))*10,IF(S762="","",SQRT(SQRT(S762/27))))</f>
        <v>0</v>
      </c>
      <c r="U762" s="13">
        <f>IF(I762="","",(H762*SQRT(I762)*T762-(I762*2)+2)*0.985)</f>
        <v>0</v>
      </c>
      <c r="V762" s="13">
        <f>IF(L762="Wagon",5*SQRT(H762),IF(L762="","",SQRT(Q762*J762*SQRT(S762))/(26)))</f>
        <v>17.168158115062603</v>
      </c>
      <c r="W762" s="14" t="e">
        <f>8/P762</f>
        <v>#DIV/0!</v>
      </c>
      <c r="X762" s="30" t="e">
        <f>R762/10/J762</f>
        <v>#DIV/0!</v>
      </c>
    </row>
    <row r="763" spans="2:24" x14ac:dyDescent="0.25">
      <c r="B763" s="1" t="s">
        <v>1641</v>
      </c>
      <c r="C763" s="1" t="s">
        <v>1642</v>
      </c>
      <c r="D763" s="1" t="str">
        <f>IF(B763="","zzz",LEFT(B763,2))</f>
        <v>BR</v>
      </c>
      <c r="E763" s="1" t="s">
        <v>349</v>
      </c>
      <c r="F763" s="13">
        <v>1966</v>
      </c>
      <c r="H763" s="1">
        <f>IF(F763="","",SQRT(F763-1828))</f>
        <v>11.74734012447073</v>
      </c>
      <c r="I763" s="1">
        <v>1</v>
      </c>
      <c r="L763" s="1" t="s">
        <v>331</v>
      </c>
      <c r="M763" s="1" t="s">
        <v>331</v>
      </c>
      <c r="N763" s="1" t="str">
        <f>IF(L763="Steam",1,IF(L763="Electric",2,IF(L763="Diesel",4,IF(L763="Diesel-Electric",3,""))))</f>
        <v/>
      </c>
      <c r="O763" s="1" t="s">
        <v>1580</v>
      </c>
      <c r="T763" s="1">
        <f>IF(L763="Wagon",(SQRT(SQRT(S763/27)))*10,IF(S763="","",SQRT(SQRT(S763/27))))</f>
        <v>0</v>
      </c>
      <c r="U763" s="13">
        <f>IF(I763="","",(H763*SQRT(I763)*T763-(I763*2)+2)*0.985)</f>
        <v>0</v>
      </c>
      <c r="V763" s="13">
        <f>IF(L763="Wagon",5*SQRT(H763),IF(L763="","",SQRT(Q763*J763*SQRT(S763))/(26)))</f>
        <v>17.137196477597151</v>
      </c>
      <c r="W763" s="14" t="e">
        <f>8/P763</f>
        <v>#DIV/0!</v>
      </c>
      <c r="X763" s="30" t="e">
        <f>R763/10/J763</f>
        <v>#DIV/0!</v>
      </c>
    </row>
    <row r="764" spans="2:24" x14ac:dyDescent="0.25">
      <c r="B764" s="1" t="s">
        <v>1684</v>
      </c>
      <c r="C764" s="1" t="s">
        <v>1685</v>
      </c>
      <c r="D764" s="1" t="str">
        <f>IF(B764="","zzz",LEFT(B764,2))</f>
        <v>BR</v>
      </c>
      <c r="E764" s="1" t="s">
        <v>349</v>
      </c>
      <c r="F764" s="13">
        <v>1970</v>
      </c>
      <c r="H764" s="1">
        <f>IF(F764="","",SQRT(F764-1828))</f>
        <v>11.916375287812984</v>
      </c>
      <c r="I764" s="1">
        <v>1</v>
      </c>
      <c r="L764" s="1" t="s">
        <v>331</v>
      </c>
      <c r="M764" s="1" t="s">
        <v>331</v>
      </c>
      <c r="N764" s="1" t="str">
        <f>IF(L764="Steam",1,IF(L764="Electric",2,IF(L764="Diesel",4,IF(L764="Diesel-Electric",3,""))))</f>
        <v/>
      </c>
      <c r="O764" s="1" t="s">
        <v>1468</v>
      </c>
      <c r="T764" s="1">
        <f>IF(L764="Wagon",(SQRT(SQRT(S764/27)))*10,IF(S764="","",SQRT(SQRT(S764/27))))</f>
        <v>0</v>
      </c>
      <c r="U764" s="13">
        <f>IF(I764="","",(H764*SQRT(I764)*T764-(I764*2)+2)*0.985)</f>
        <v>0</v>
      </c>
      <c r="V764" s="13">
        <f>IF(L764="Wagon",5*SQRT(H764),IF(L764="","",SQRT(Q764*J764*SQRT(S764))/(26)))</f>
        <v>17.260051627829061</v>
      </c>
      <c r="W764" s="14" t="e">
        <f>8/P764</f>
        <v>#DIV/0!</v>
      </c>
      <c r="X764" s="30" t="e">
        <f>R764/10/J764</f>
        <v>#DIV/0!</v>
      </c>
    </row>
    <row r="765" spans="2:24" x14ac:dyDescent="0.25">
      <c r="B765" s="1" t="s">
        <v>1465</v>
      </c>
      <c r="C765" s="1" t="s">
        <v>1466</v>
      </c>
      <c r="D765" s="1" t="str">
        <f>IF(B765="","zzz",LEFT(B765,2))</f>
        <v>BR</v>
      </c>
      <c r="E765" s="1" t="s">
        <v>349</v>
      </c>
      <c r="F765" s="13">
        <v>1975</v>
      </c>
      <c r="H765" s="1">
        <f>IF(F765="","",SQRT(F765-1828))</f>
        <v>12.124355652982141</v>
      </c>
      <c r="I765" s="1">
        <v>1</v>
      </c>
      <c r="K765" s="1">
        <v>25</v>
      </c>
      <c r="L765" s="1" t="s">
        <v>331</v>
      </c>
      <c r="M765" s="1" t="s">
        <v>331</v>
      </c>
      <c r="N765" s="1" t="str">
        <f>IF(L765="Steam",1,IF(L765="Electric",2,IF(L765="Diesel",4,IF(L765="Diesel-Electric",3,""))))</f>
        <v/>
      </c>
      <c r="O765" s="1" t="s">
        <v>1469</v>
      </c>
      <c r="P765" s="1" t="s">
        <v>1134</v>
      </c>
      <c r="Q765" s="1" t="s">
        <v>1134</v>
      </c>
      <c r="T765" s="1">
        <f>IF(L765="Wagon",(SQRT(SQRT(S765/27)))*10,IF(S765="","",SQRT(SQRT(S765/27))))</f>
        <v>0</v>
      </c>
      <c r="U765" s="13">
        <f>IF(I765="","",(H765*SQRT(I765)*T765-(I765*2)+2)*0.985)</f>
        <v>0</v>
      </c>
      <c r="V765" s="13">
        <f>IF(L765="Wagon",5*SQRT(H765),IF(L765="","",SQRT(Q765*J765*SQRT(S765))/(26)))</f>
        <v>17.41002272613547</v>
      </c>
      <c r="W765" s="14" t="e">
        <f>8/P765</f>
        <v>#VALUE!</v>
      </c>
      <c r="X765" s="30" t="e">
        <f>R765/10/J765</f>
        <v>#DIV/0!</v>
      </c>
    </row>
    <row r="766" spans="2:24" x14ac:dyDescent="0.25">
      <c r="B766" s="1" t="s">
        <v>1644</v>
      </c>
      <c r="C766" s="1" t="s">
        <v>1646</v>
      </c>
      <c r="D766" s="1" t="str">
        <f>IF(B766="","zzz",LEFT(B766,2))</f>
        <v>BR</v>
      </c>
      <c r="E766" s="1" t="s">
        <v>349</v>
      </c>
      <c r="F766" s="13">
        <v>1978</v>
      </c>
      <c r="H766" s="1">
        <f>IF(F766="","",SQRT(F766-1828))</f>
        <v>12.24744871391589</v>
      </c>
      <c r="I766" s="1">
        <v>1</v>
      </c>
      <c r="L766" s="1" t="s">
        <v>331</v>
      </c>
      <c r="M766" s="1" t="s">
        <v>331</v>
      </c>
      <c r="N766" s="1" t="str">
        <f>IF(L766="Steam",1,IF(L766="Electric",2,IF(L766="Diesel",4,IF(L766="Diesel-Electric",3,""))))</f>
        <v/>
      </c>
      <c r="O766" s="1" t="s">
        <v>1469</v>
      </c>
      <c r="P766" s="1">
        <v>75</v>
      </c>
      <c r="Q766" s="1">
        <v>75</v>
      </c>
      <c r="T766" s="1">
        <f>IF(L766="Wagon",(SQRT(SQRT(S766/27)))*10,IF(S766="","",SQRT(SQRT(S766/27))))</f>
        <v>0</v>
      </c>
      <c r="U766" s="13">
        <f>IF(I766="","",(H766*SQRT(I766)*T766-(I766*2)+2)*0.985)</f>
        <v>0</v>
      </c>
      <c r="V766" s="13">
        <f>IF(L766="Wagon",5*SQRT(H766),IF(L766="","",SQRT(Q766*J766*SQRT(S766))/(26)))</f>
        <v>17.498177557902917</v>
      </c>
      <c r="W766" s="14">
        <f>8/P766</f>
        <v>0.10666666666666667</v>
      </c>
      <c r="X766" s="30" t="e">
        <f>R766/10/J766</f>
        <v>#DIV/0!</v>
      </c>
    </row>
    <row r="767" spans="2:24" x14ac:dyDescent="0.25">
      <c r="B767" s="1" t="s">
        <v>1645</v>
      </c>
      <c r="C767" s="1" t="s">
        <v>1643</v>
      </c>
      <c r="D767" s="1" t="str">
        <f>IF(B767="","zzz",LEFT(B767,2))</f>
        <v>BR</v>
      </c>
      <c r="E767" s="1" t="s">
        <v>349</v>
      </c>
      <c r="F767" s="13">
        <v>1962</v>
      </c>
      <c r="H767" s="1">
        <f>IF(F767="","",SQRT(F767-1828))</f>
        <v>11.575836902790225</v>
      </c>
      <c r="I767" s="1">
        <v>1</v>
      </c>
      <c r="L767" s="1" t="s">
        <v>331</v>
      </c>
      <c r="M767" s="1" t="s">
        <v>331</v>
      </c>
      <c r="N767" s="1" t="str">
        <f>IF(L767="Steam",1,IF(L767="Electric",2,IF(L767="Diesel",4,IF(L767="Diesel-Electric",3,""))))</f>
        <v/>
      </c>
      <c r="O767" s="1" t="s">
        <v>1469</v>
      </c>
      <c r="T767" s="1">
        <f>IF(L767="Wagon",(SQRT(SQRT(S767/27)))*10,IF(S767="","",SQRT(SQRT(S767/27))))</f>
        <v>0</v>
      </c>
      <c r="U767" s="13">
        <f>IF(I767="","",(H767*SQRT(I767)*T767-(I767*2)+2)*0.985)</f>
        <v>0</v>
      </c>
      <c r="V767" s="13">
        <f>IF(L767="Wagon",5*SQRT(H767),IF(L767="","",SQRT(Q767*J767*SQRT(S767))/(26)))</f>
        <v>17.01164079593017</v>
      </c>
      <c r="W767" s="17" t="e">
        <f>8/P767</f>
        <v>#DIV/0!</v>
      </c>
      <c r="X767" s="27" t="e">
        <f>R767/10/J767</f>
        <v>#DIV/0!</v>
      </c>
    </row>
    <row r="768" spans="2:24" x14ac:dyDescent="0.25">
      <c r="B768" s="1" t="s">
        <v>1470</v>
      </c>
      <c r="C768" s="1" t="s">
        <v>1471</v>
      </c>
      <c r="D768" s="1" t="str">
        <f>IF(B768="","zzz",LEFT(B768,2))</f>
        <v>BR</v>
      </c>
      <c r="E768" s="1" t="s">
        <v>349</v>
      </c>
      <c r="F768" s="13">
        <v>1982</v>
      </c>
      <c r="H768" s="1">
        <f>IF(F768="","",SQRT(F768-1828))</f>
        <v>12.409673645990857</v>
      </c>
      <c r="I768" s="1">
        <v>1</v>
      </c>
      <c r="K768" s="1">
        <v>46</v>
      </c>
      <c r="L768" s="1" t="s">
        <v>331</v>
      </c>
      <c r="M768" s="1" t="s">
        <v>331</v>
      </c>
      <c r="N768" s="1" t="str">
        <f>IF(L768="Steam",1,IF(L768="Electric",2,IF(L768="Diesel",4,IF(L768="Diesel-Electric",3,""))))</f>
        <v/>
      </c>
      <c r="O768" s="1" t="s">
        <v>1469</v>
      </c>
      <c r="P768" s="1" t="s">
        <v>1134</v>
      </c>
      <c r="Q768" s="1" t="s">
        <v>1134</v>
      </c>
      <c r="T768" s="1">
        <f>IF(L768="Wagon",(SQRT(SQRT(S768/27)))*10,IF(S768="","",SQRT(SQRT(S768/27))))</f>
        <v>0</v>
      </c>
      <c r="U768" s="13">
        <f>IF(I768="","",(H768*SQRT(I768)*T768-(I768*2)+2)*0.985)</f>
        <v>0</v>
      </c>
      <c r="V768" s="13">
        <f>IF(L768="Wagon",5*SQRT(H768),IF(L768="","",SQRT(Q768*J768*SQRT(S768))/(26)))</f>
        <v>17.613683349878055</v>
      </c>
      <c r="W768" s="14" t="e">
        <f>8/P768</f>
        <v>#VALUE!</v>
      </c>
      <c r="X768" s="30" t="e">
        <f>R768/10/J768</f>
        <v>#DIV/0!</v>
      </c>
    </row>
    <row r="769" spans="2:24" x14ac:dyDescent="0.25">
      <c r="B769" s="1" t="s">
        <v>1449</v>
      </c>
      <c r="C769" s="1" t="s">
        <v>1450</v>
      </c>
      <c r="D769" s="1" t="str">
        <f>IF(B769="","zzz",LEFT(B769,2))</f>
        <v>BR</v>
      </c>
      <c r="E769" s="1" t="s">
        <v>349</v>
      </c>
      <c r="H769" s="1" t="str">
        <f>IF(F769="","",SQRT(F769-1828))</f>
        <v/>
      </c>
      <c r="I769" s="1">
        <v>1</v>
      </c>
      <c r="J769" s="1">
        <v>29</v>
      </c>
      <c r="K769" s="1">
        <v>80</v>
      </c>
      <c r="L769" s="1" t="s">
        <v>331</v>
      </c>
      <c r="M769" s="1" t="s">
        <v>331</v>
      </c>
      <c r="N769" s="1" t="str">
        <f>IF(L769="Steam",1,IF(L769="Electric",2,IF(L769="Diesel",4,IF(L769="Diesel-Electric",3,""))))</f>
        <v/>
      </c>
      <c r="O769" s="1" t="s">
        <v>1580</v>
      </c>
      <c r="P769" s="1" t="s">
        <v>1134</v>
      </c>
      <c r="Q769" s="1" t="s">
        <v>1134</v>
      </c>
      <c r="T769" s="1">
        <f>IF(L769="Wagon",(SQRT(SQRT(S769/27)))*10,IF(S769="","",SQRT(SQRT(S769/27))))</f>
        <v>0</v>
      </c>
      <c r="U769" s="13" t="e">
        <f>IF(I769="","",(H769*SQRT(I769)*T769-(I769*2)+2)*0.985)</f>
        <v>#VALUE!</v>
      </c>
      <c r="V769" s="13" t="e">
        <f>IF(L769="Wagon",5*SQRT(H769),IF(L769="","",SQRT(Q769*J769*SQRT(S769))/(26)))</f>
        <v>#VALUE!</v>
      </c>
      <c r="W769" s="14" t="e">
        <f>8/P769</f>
        <v>#VALUE!</v>
      </c>
      <c r="X769" s="30">
        <f>R769/10/J769</f>
        <v>0</v>
      </c>
    </row>
    <row r="770" spans="2:24" x14ac:dyDescent="0.25">
      <c r="B770" s="1" t="s">
        <v>1300</v>
      </c>
      <c r="C770" s="1" t="s">
        <v>1446</v>
      </c>
      <c r="D770" s="1" t="str">
        <f>IF(B770="","zzz",LEFT(B770,2))</f>
        <v>BR</v>
      </c>
      <c r="E770" s="1" t="s">
        <v>349</v>
      </c>
      <c r="F770" s="13">
        <v>1976</v>
      </c>
      <c r="H770" s="1">
        <f>IF(F770="","",SQRT(F770-1828))</f>
        <v>12.165525060596439</v>
      </c>
      <c r="I770" s="1">
        <v>1</v>
      </c>
      <c r="L770" s="1" t="s">
        <v>331</v>
      </c>
      <c r="M770" s="1" t="s">
        <v>331</v>
      </c>
      <c r="N770" s="1" t="str">
        <f>IF(L770="Steam",1,IF(L770="Electric",2,IF(L770="Diesel",4,IF(L770="Diesel-Electric",3,""))))</f>
        <v/>
      </c>
      <c r="O770" s="1" t="s">
        <v>1580</v>
      </c>
      <c r="P770" s="1" t="s">
        <v>1134</v>
      </c>
      <c r="Q770" s="1" t="s">
        <v>1134</v>
      </c>
      <c r="T770" s="1">
        <f>IF(L770="Wagon",(SQRT(SQRT(S770/27)))*10,IF(S770="","",SQRT(SQRT(S770/27))))</f>
        <v>0</v>
      </c>
      <c r="U770" s="13">
        <f>IF(I770="","",(H770*SQRT(I770)*T770-(I770*2)+2)*0.985)</f>
        <v>0</v>
      </c>
      <c r="V770" s="13">
        <f>IF(L770="Wagon",5*SQRT(H770),IF(L770="","",SQRT(Q770*J770*SQRT(S770))/(26)))</f>
        <v>17.439556373798933</v>
      </c>
      <c r="W770" s="14" t="e">
        <f>8/P770</f>
        <v>#VALUE!</v>
      </c>
      <c r="X770" s="30" t="e">
        <f>R770/10/J770</f>
        <v>#DIV/0!</v>
      </c>
    </row>
    <row r="771" spans="2:24" x14ac:dyDescent="0.25">
      <c r="B771" s="1" t="s">
        <v>1447</v>
      </c>
      <c r="C771" s="1" t="s">
        <v>1448</v>
      </c>
      <c r="D771" s="1" t="str">
        <f>IF(B771="","zzz",LEFT(B771,2))</f>
        <v>BR</v>
      </c>
      <c r="E771" s="1" t="s">
        <v>349</v>
      </c>
      <c r="H771" s="1" t="str">
        <f>IF(F771="","",SQRT(F771-1828))</f>
        <v/>
      </c>
      <c r="I771" s="1">
        <v>1</v>
      </c>
      <c r="J771" s="1">
        <v>9</v>
      </c>
      <c r="K771" s="1">
        <v>10</v>
      </c>
      <c r="L771" s="1" t="s">
        <v>331</v>
      </c>
      <c r="M771" s="1" t="s">
        <v>331</v>
      </c>
      <c r="N771" s="1" t="str">
        <f>IF(L771="Steam",1,IF(L771="Electric",2,IF(L771="Diesel",4,IF(L771="Diesel-Electric",3,""))))</f>
        <v/>
      </c>
      <c r="O771" s="1" t="s">
        <v>1580</v>
      </c>
      <c r="P771" s="1" t="s">
        <v>1134</v>
      </c>
      <c r="Q771" s="1" t="s">
        <v>1134</v>
      </c>
      <c r="T771" s="1">
        <f>IF(L771="Wagon",(SQRT(SQRT(S771/27)))*10,IF(S771="","",SQRT(SQRT(S771/27))))</f>
        <v>0</v>
      </c>
      <c r="U771" s="13" t="e">
        <f>IF(I771="","",(H771*SQRT(I771)*T771-(I771*2)+2)*0.985)</f>
        <v>#VALUE!</v>
      </c>
      <c r="V771" s="13" t="e">
        <f>IF(L771="Wagon",5*SQRT(H771),IF(L771="","",SQRT(Q771*J771*SQRT(S771))/(26)))</f>
        <v>#VALUE!</v>
      </c>
      <c r="W771" s="14" t="e">
        <f>8/P771</f>
        <v>#VALUE!</v>
      </c>
      <c r="X771" s="30">
        <f>R771/10/J771</f>
        <v>0</v>
      </c>
    </row>
    <row r="772" spans="2:24" x14ac:dyDescent="0.25">
      <c r="B772" s="1" t="s">
        <v>1301</v>
      </c>
      <c r="C772" s="1" t="s">
        <v>1299</v>
      </c>
      <c r="D772" s="1" t="str">
        <f>IF(B772="","zzz",LEFT(B772,2))</f>
        <v>BR</v>
      </c>
      <c r="E772" s="1" t="s">
        <v>349</v>
      </c>
      <c r="H772" s="1" t="str">
        <f>IF(F772="","",SQRT(F772-1828))</f>
        <v/>
      </c>
      <c r="L772" s="1" t="s">
        <v>331</v>
      </c>
      <c r="M772" s="1" t="s">
        <v>331</v>
      </c>
      <c r="N772" s="1" t="str">
        <f>IF(L772="Steam",1,IF(L772="Electric",2,IF(L772="Diesel",4,IF(L772="Diesel-Electric",3,""))))</f>
        <v/>
      </c>
      <c r="O772" s="1" t="s">
        <v>1580</v>
      </c>
      <c r="P772" s="1" t="s">
        <v>1134</v>
      </c>
      <c r="Q772" s="1" t="s">
        <v>1134</v>
      </c>
      <c r="T772" s="1">
        <f>IF(L772="Wagon",(SQRT(SQRT(S772/27)))*10,IF(S772="","",SQRT(SQRT(S772/27))))</f>
        <v>0</v>
      </c>
      <c r="U772" s="13" t="str">
        <f>IF(I772="","",(H772*SQRT(I772)*T772-(I772*2)+2)*0.985)</f>
        <v/>
      </c>
      <c r="V772" s="13" t="e">
        <f>IF(L772="Wagon",5*SQRT(H772),IF(L772="","",SQRT(Q772*J772*SQRT(S772))/(26)))</f>
        <v>#VALUE!</v>
      </c>
      <c r="W772" s="14" t="e">
        <f>8/P772</f>
        <v>#VALUE!</v>
      </c>
      <c r="X772" s="30" t="e">
        <f>R772/10/J772</f>
        <v>#DIV/0!</v>
      </c>
    </row>
    <row r="773" spans="2:24" x14ac:dyDescent="0.25">
      <c r="B773" s="1" t="s">
        <v>1454</v>
      </c>
      <c r="C773" s="1" t="s">
        <v>1455</v>
      </c>
      <c r="D773" s="1" t="str">
        <f>IF(B773="","zzz",LEFT(B773,2))</f>
        <v>BR</v>
      </c>
      <c r="E773" s="1" t="s">
        <v>349</v>
      </c>
      <c r="H773" s="1" t="str">
        <f>IF(F773="","",SQRT(F773-1828))</f>
        <v/>
      </c>
      <c r="I773" s="1">
        <v>1</v>
      </c>
      <c r="J773" s="1">
        <v>8</v>
      </c>
      <c r="K773" s="1">
        <v>10</v>
      </c>
      <c r="L773" s="1" t="s">
        <v>331</v>
      </c>
      <c r="M773" s="1" t="s">
        <v>331</v>
      </c>
      <c r="N773" s="1" t="str">
        <f>IF(L773="Steam",1,IF(L773="Electric",2,IF(L773="Diesel",4,IF(L773="Diesel-Electric",3,""))))</f>
        <v/>
      </c>
      <c r="O773" s="1" t="s">
        <v>1468</v>
      </c>
      <c r="P773" s="1" t="s">
        <v>1134</v>
      </c>
      <c r="Q773" s="1" t="s">
        <v>1134</v>
      </c>
      <c r="T773" s="1">
        <f>IF(L773="Wagon",(SQRT(SQRT(S773/27)))*10,IF(S773="","",SQRT(SQRT(S773/27))))</f>
        <v>0</v>
      </c>
      <c r="U773" s="13" t="e">
        <f>IF(I773="","",(H773*SQRT(I773)*T773-(I773*2)+2)*0.985)</f>
        <v>#VALUE!</v>
      </c>
      <c r="V773" s="13" t="e">
        <f>IF(L773="Wagon",5*SQRT(H773),IF(L773="","",SQRT(Q773*J773*SQRT(S773))/(26)))</f>
        <v>#VALUE!</v>
      </c>
      <c r="W773" s="14" t="e">
        <f>8/P773</f>
        <v>#VALUE!</v>
      </c>
      <c r="X773" s="30">
        <f>R773/10/J773</f>
        <v>0</v>
      </c>
    </row>
    <row r="774" spans="2:24" x14ac:dyDescent="0.25">
      <c r="B774" s="1" t="s">
        <v>1663</v>
      </c>
      <c r="C774" s="1" t="s">
        <v>1664</v>
      </c>
      <c r="D774" s="1" t="str">
        <f>IF(B774="","zzz",LEFT(B774,2))</f>
        <v>BR</v>
      </c>
      <c r="E774" s="1" t="s">
        <v>349</v>
      </c>
      <c r="F774" s="13">
        <v>1990</v>
      </c>
      <c r="H774" s="1">
        <f>IF(F774="","",SQRT(F774-1828))</f>
        <v>12.727922061357855</v>
      </c>
      <c r="I774" s="1">
        <v>1</v>
      </c>
      <c r="J774" s="1">
        <v>14</v>
      </c>
      <c r="L774" s="1" t="s">
        <v>331</v>
      </c>
      <c r="M774" s="1" t="s">
        <v>331</v>
      </c>
      <c r="N774" s="1" t="str">
        <f>IF(L774="Steam",1,IF(L774="Electric",2,IF(L774="Diesel",4,IF(L774="Diesel-Electric",3,""))))</f>
        <v/>
      </c>
      <c r="P774" s="1">
        <v>60</v>
      </c>
      <c r="Q774" s="1">
        <v>60</v>
      </c>
      <c r="T774" s="1">
        <f>IF(L774="Wagon",(SQRT(SQRT(S774/27)))*10,IF(S774="","",SQRT(SQRT(S774/27))))</f>
        <v>0</v>
      </c>
      <c r="U774" s="13">
        <f>IF(I774="","",(H774*SQRT(I774)*T774-(I774*2)+2)*0.985)</f>
        <v>0</v>
      </c>
      <c r="V774" s="13">
        <f>IF(L774="Wagon",5*SQRT(H774),IF(L774="","",SQRT(Q774*J774*SQRT(S774))/(26)))</f>
        <v>17.838106725040817</v>
      </c>
      <c r="W774" s="14">
        <f>8/P774</f>
        <v>0.13333333333333333</v>
      </c>
      <c r="X774" s="30">
        <f>R774/10/J774</f>
        <v>0</v>
      </c>
    </row>
    <row r="775" spans="2:24" x14ac:dyDescent="0.25">
      <c r="B775" s="1" t="s">
        <v>169</v>
      </c>
      <c r="C775" s="1" t="s">
        <v>1216</v>
      </c>
      <c r="D775" s="1" t="str">
        <f>IF(B775="","zzz",LEFT(B775,2))</f>
        <v>BR</v>
      </c>
      <c r="E775" s="1">
        <v>171</v>
      </c>
      <c r="F775" s="13">
        <v>2003</v>
      </c>
      <c r="G775" s="13" t="s">
        <v>31</v>
      </c>
      <c r="H775" s="1">
        <f>IF(F775="","",SQRT(F775-1828))</f>
        <v>13.228756555322953</v>
      </c>
      <c r="L775" s="1" t="s">
        <v>22</v>
      </c>
      <c r="M775" s="1" t="s">
        <v>22</v>
      </c>
      <c r="N775" s="1">
        <f>IF(L775="Steam",1,IF(L775="Electric",2,IF(L775="Diesel",4,IF(L775="Diesel-Electric",3,""))))</f>
        <v>4</v>
      </c>
      <c r="P775" s="1">
        <v>100</v>
      </c>
      <c r="Q775" s="1">
        <v>100</v>
      </c>
      <c r="T775" s="1" t="str">
        <f>IF(L775="Wagon",(SQRT(SQRT(S775/27)))*10,IF(S775="","",SQRT(SQRT(S775/27))))</f>
        <v/>
      </c>
      <c r="U775" s="13" t="str">
        <f>IF(I775="","",(H775*SQRT(I775)*T775-(I775*2)+2)*0.985)</f>
        <v/>
      </c>
      <c r="V775" s="13">
        <f>IF(L775="Wagon",5*SQRT(H775),IF(L775="","",SQRT(Q775*J775*SQRT(S775))/(26)))</f>
        <v>0</v>
      </c>
      <c r="W775" s="14">
        <f>8/P775</f>
        <v>0.08</v>
      </c>
      <c r="X775" s="30" t="e">
        <f>R775/10/J775</f>
        <v>#DIV/0!</v>
      </c>
    </row>
    <row r="776" spans="2:24" x14ac:dyDescent="0.25">
      <c r="B776" s="1" t="s">
        <v>202</v>
      </c>
      <c r="D776" s="1" t="str">
        <f>IF(B776="","zzz",LEFT(B776,2))</f>
        <v>BR</v>
      </c>
      <c r="E776" s="1">
        <v>308</v>
      </c>
      <c r="H776" s="1" t="str">
        <f>IF(F776="","",SQRT(F776-1828))</f>
        <v/>
      </c>
      <c r="L776" s="1" t="s">
        <v>85</v>
      </c>
      <c r="M776" s="5" t="s">
        <v>96</v>
      </c>
      <c r="N776" s="1">
        <f>IF(L776="Steam",1,IF(L776="Electric",2,IF(L776="Diesel",4,IF(L776="Diesel-Electric",3,""))))</f>
        <v>2</v>
      </c>
      <c r="P776" s="1" t="s">
        <v>1134</v>
      </c>
      <c r="Q776" s="1" t="s">
        <v>1134</v>
      </c>
      <c r="T776" s="1" t="str">
        <f>IF(L776="Wagon",(SQRT(SQRT(S776/27)))*10,IF(S776="","",SQRT(SQRT(S776/27))))</f>
        <v/>
      </c>
      <c r="U776" s="13" t="str">
        <f>IF(I776="","",(H776*SQRT(I776)*T776-(I776*2)+2)*0.985)</f>
        <v/>
      </c>
      <c r="V776" s="13" t="e">
        <f>IF(L776="Wagon",5*SQRT(H776),IF(L776="","",SQRT(Q776*J776*SQRT(S776))/(26)))</f>
        <v>#VALUE!</v>
      </c>
      <c r="W776" s="14" t="e">
        <f>8/P776</f>
        <v>#VALUE!</v>
      </c>
      <c r="X776" s="30" t="e">
        <f>R776/10/J776</f>
        <v>#DIV/0!</v>
      </c>
    </row>
    <row r="777" spans="2:24" x14ac:dyDescent="0.25">
      <c r="B777" s="1" t="s">
        <v>211</v>
      </c>
      <c r="D777" s="1" t="str">
        <f>IF(B777="","zzz",LEFT(B777,2))</f>
        <v>BR</v>
      </c>
      <c r="E777" s="1">
        <v>316</v>
      </c>
      <c r="H777" s="1" t="str">
        <f>IF(F777="","",SQRT(F777-1828))</f>
        <v/>
      </c>
      <c r="L777" s="1" t="s">
        <v>85</v>
      </c>
      <c r="M777" s="5" t="s">
        <v>96</v>
      </c>
      <c r="N777" s="1">
        <f>IF(L777="Steam",1,IF(L777="Electric",2,IF(L777="Diesel",4,IF(L777="Diesel-Electric",3,""))))</f>
        <v>2</v>
      </c>
      <c r="P777" s="1" t="s">
        <v>1134</v>
      </c>
      <c r="Q777" s="1" t="s">
        <v>1134</v>
      </c>
      <c r="T777" s="1" t="str">
        <f>IF(L777="Wagon",(SQRT(SQRT(S777/27)))*10,IF(S777="","",SQRT(SQRT(S777/27))))</f>
        <v/>
      </c>
      <c r="U777" s="13" t="str">
        <f>IF(I777="","",(H777*SQRT(I777)*T777-(I777*2)+2)*0.985)</f>
        <v/>
      </c>
      <c r="V777" s="13" t="e">
        <f>IF(L777="Wagon",5*SQRT(H777),IF(L777="","",SQRT(Q777*J777*SQRT(S777))/(26)))</f>
        <v>#VALUE!</v>
      </c>
      <c r="W777" s="14" t="e">
        <f>8/P777</f>
        <v>#VALUE!</v>
      </c>
      <c r="X777" s="30" t="e">
        <f>R777/10/J777</f>
        <v>#DIV/0!</v>
      </c>
    </row>
    <row r="778" spans="2:24" x14ac:dyDescent="0.25">
      <c r="B778" s="1" t="s">
        <v>212</v>
      </c>
      <c r="D778" s="1" t="str">
        <f>IF(B778="","zzz",LEFT(B778,2))</f>
        <v>BR</v>
      </c>
      <c r="E778" s="1">
        <v>317</v>
      </c>
      <c r="F778" s="13">
        <v>1981</v>
      </c>
      <c r="H778" s="1">
        <f>IF(F778="","",SQRT(F778-1828))</f>
        <v>12.369316876852981</v>
      </c>
      <c r="I778" s="1">
        <v>4</v>
      </c>
      <c r="L778" s="1" t="s">
        <v>85</v>
      </c>
      <c r="M778" s="5" t="s">
        <v>96</v>
      </c>
      <c r="N778" s="1">
        <f>IF(L778="Steam",1,IF(L778="Electric",2,IF(L778="Diesel",4,IF(L778="Diesel-Electric",3,""))))</f>
        <v>2</v>
      </c>
      <c r="P778" s="1" t="s">
        <v>1134</v>
      </c>
      <c r="Q778" s="1" t="s">
        <v>1134</v>
      </c>
      <c r="S778" s="1">
        <v>1000</v>
      </c>
      <c r="T778" s="1">
        <f>IF(L778="Wagon",(SQRT(SQRT(S778/27)))*10,IF(S778="","",SQRT(SQRT(S778/27))))</f>
        <v>2.4669426816409508</v>
      </c>
      <c r="U778" s="13">
        <f>IF(I778="","",(H778*SQRT(I778)*T778-(I778*2)+2)*0.985)</f>
        <v>54.203359620113211</v>
      </c>
      <c r="V778" s="13" t="e">
        <f>IF(L778="Wagon",5*SQRT(H778),IF(L778="","",SQRT(Q778*J778*SQRT(S778))/(26)))</f>
        <v>#VALUE!</v>
      </c>
      <c r="W778" s="14" t="e">
        <f>8/P778</f>
        <v>#VALUE!</v>
      </c>
      <c r="X778" s="30" t="e">
        <f>R778/10/J778</f>
        <v>#DIV/0!</v>
      </c>
    </row>
    <row r="779" spans="2:24" x14ac:dyDescent="0.25">
      <c r="B779" s="1" t="s">
        <v>935</v>
      </c>
      <c r="C779" s="1" t="s">
        <v>932</v>
      </c>
      <c r="D779" s="1" t="str">
        <f>IF(B779="","zzz",LEFT(B779,2))</f>
        <v>BR</v>
      </c>
      <c r="E779" s="1">
        <v>381</v>
      </c>
      <c r="L779" s="1" t="s">
        <v>85</v>
      </c>
      <c r="M779" s="5" t="s">
        <v>96</v>
      </c>
      <c r="N779" s="1">
        <f>IF(L779="Steam",1,IF(L779="Electric",2,IF(L779="Diesel",4,IF(L779="Diesel-Electric",3,""))))</f>
        <v>2</v>
      </c>
      <c r="P779" s="1" t="s">
        <v>1134</v>
      </c>
      <c r="Q779" s="1" t="s">
        <v>1134</v>
      </c>
      <c r="T779" s="1" t="str">
        <f>IF(L779="Wagon",(SQRT(SQRT(S779/27)))*10,IF(S779="","",SQRT(SQRT(S779/27))))</f>
        <v/>
      </c>
      <c r="U779" s="13" t="str">
        <f>IF(I779="","",(H779*SQRT(I779)*T779-(I779*2)+2)*0.985)</f>
        <v/>
      </c>
      <c r="V779" s="13" t="e">
        <f>IF(L779="Wagon",5*SQRT(H779),IF(L779="","",SQRT(Q779*J779*SQRT(S779))/(26)))</f>
        <v>#VALUE!</v>
      </c>
      <c r="W779" s="14" t="e">
        <f>8/P779</f>
        <v>#VALUE!</v>
      </c>
      <c r="X779" s="30" t="e">
        <f>R779/10/J779</f>
        <v>#DIV/0!</v>
      </c>
    </row>
    <row r="780" spans="2:24" x14ac:dyDescent="0.25">
      <c r="B780" s="1" t="s">
        <v>934</v>
      </c>
      <c r="C780" s="1" t="s">
        <v>932</v>
      </c>
      <c r="D780" s="1" t="str">
        <f>IF(B780="","zzz",LEFT(B780,2))</f>
        <v>BR</v>
      </c>
      <c r="E780" s="1">
        <v>381</v>
      </c>
      <c r="L780" s="1" t="s">
        <v>85</v>
      </c>
      <c r="M780" s="5" t="s">
        <v>86</v>
      </c>
      <c r="N780" s="1">
        <f>IF(L780="Steam",1,IF(L780="Electric",2,IF(L780="Diesel",4,IF(L780="Diesel-Electric",3,""))))</f>
        <v>2</v>
      </c>
      <c r="P780" s="1" t="s">
        <v>1134</v>
      </c>
      <c r="Q780" s="1" t="s">
        <v>1134</v>
      </c>
      <c r="T780" s="1" t="str">
        <f>IF(L780="Wagon",(SQRT(SQRT(S780/27)))*10,IF(S780="","",SQRT(SQRT(S780/27))))</f>
        <v/>
      </c>
      <c r="U780" s="13" t="str">
        <f>IF(I780="","",(H780*SQRT(I780)*T780-(I780*2)+2)*0.985)</f>
        <v/>
      </c>
      <c r="V780" s="13" t="e">
        <f>IF(L780="Wagon",5*SQRT(H780),IF(L780="","",SQRT(Q780*J780*SQRT(S780))/(26)))</f>
        <v>#VALUE!</v>
      </c>
      <c r="W780" s="14" t="e">
        <f>8/P780</f>
        <v>#VALUE!</v>
      </c>
      <c r="X780" s="30" t="e">
        <f>R780/10/J780</f>
        <v>#DIV/0!</v>
      </c>
    </row>
    <row r="781" spans="2:24" x14ac:dyDescent="0.25">
      <c r="B781" s="1" t="s">
        <v>246</v>
      </c>
      <c r="D781" s="1" t="str">
        <f>IF(B781="","zzz",LEFT(B781,2))</f>
        <v>BR</v>
      </c>
      <c r="E781" s="1">
        <v>387</v>
      </c>
      <c r="H781" s="1" t="str">
        <f>IF(F781="","",SQRT(F781-1828))</f>
        <v/>
      </c>
      <c r="L781" s="1" t="s">
        <v>85</v>
      </c>
      <c r="M781" s="4" t="s">
        <v>112</v>
      </c>
      <c r="N781" s="1">
        <f>IF(L781="Steam",1,IF(L781="Electric",2,IF(L781="Diesel",4,IF(L781="Diesel-Electric",3,""))))</f>
        <v>2</v>
      </c>
      <c r="P781" s="1" t="s">
        <v>1134</v>
      </c>
      <c r="Q781" s="1" t="s">
        <v>1134</v>
      </c>
      <c r="T781" s="1" t="str">
        <f>IF(L781="Wagon",(SQRT(SQRT(S781/27)))*10,IF(S781="","",SQRT(SQRT(S781/27))))</f>
        <v/>
      </c>
      <c r="U781" s="13" t="str">
        <f>IF(I781="","",(H781*SQRT(I781)*T781-(I781*2)+2)*0.985)</f>
        <v/>
      </c>
      <c r="V781" s="13" t="e">
        <f>IF(L781="Wagon",5*SQRT(H781),IF(L781="","",SQRT(Q781*J781*SQRT(S781))/(26)))</f>
        <v>#VALUE!</v>
      </c>
      <c r="W781" s="14" t="e">
        <f>8/P781</f>
        <v>#VALUE!</v>
      </c>
      <c r="X781" s="30" t="e">
        <f>R781/10/J781</f>
        <v>#DIV/0!</v>
      </c>
    </row>
    <row r="782" spans="2:24" x14ac:dyDescent="0.25">
      <c r="B782" s="1" t="s">
        <v>343</v>
      </c>
      <c r="D782" s="1" t="str">
        <f>IF(B782="","zzz",LEFT(B782,2))</f>
        <v>BR</v>
      </c>
      <c r="E782" s="1">
        <v>994</v>
      </c>
      <c r="F782" s="13">
        <v>1980</v>
      </c>
      <c r="G782" s="13" t="s">
        <v>31</v>
      </c>
      <c r="H782" s="1">
        <f>IF(F782="","",SQRT(F782-1828))</f>
        <v>12.328828005937952</v>
      </c>
      <c r="I782" s="1">
        <v>4</v>
      </c>
      <c r="J782" s="1">
        <v>78</v>
      </c>
      <c r="K782" s="1">
        <f>232*2+68*2</f>
        <v>600</v>
      </c>
      <c r="L782" s="1" t="s">
        <v>85</v>
      </c>
      <c r="M782" s="5" t="s">
        <v>96</v>
      </c>
      <c r="N782" s="1">
        <f>IF(L782="Steam",1,IF(L782="Electric",2,IF(L782="Diesel",4,IF(L782="Diesel-Electric",3,""))))</f>
        <v>2</v>
      </c>
      <c r="P782" s="1">
        <v>50</v>
      </c>
      <c r="Q782" s="1">
        <v>50</v>
      </c>
      <c r="S782" s="1">
        <v>1460</v>
      </c>
      <c r="T782" s="1">
        <f>IF(L782="Wagon",(SQRT(SQRT(S782/27)))*10,IF(S782="","",SQRT(SQRT(S782/27))))</f>
        <v>2.7117351646971803</v>
      </c>
      <c r="U782" s="13">
        <f>IF(I782="","",(H782*SQRT(I782)*T782-(I782*2)+2)*0.985)</f>
        <v>59.952057393114572</v>
      </c>
      <c r="V782" s="13">
        <f>IF(L782="Wagon",5*SQRT(H782),IF(L782="","",SQRT(Q782*J782*SQRT(S782))/(26)))</f>
        <v>14.847289253186979</v>
      </c>
      <c r="W782" s="14">
        <f>8/P782</f>
        <v>0.16</v>
      </c>
      <c r="X782" s="30">
        <f>R782/10/J782</f>
        <v>0</v>
      </c>
    </row>
    <row r="783" spans="2:24" x14ac:dyDescent="0.25">
      <c r="B783" s="1" t="s">
        <v>350</v>
      </c>
      <c r="D783" s="1" t="str">
        <f>IF(B783="","zzz",LEFT(B783,2))</f>
        <v>BR</v>
      </c>
      <c r="E783" s="1" t="s">
        <v>349</v>
      </c>
      <c r="F783" s="13">
        <v>1958</v>
      </c>
      <c r="G783" s="13">
        <v>1962</v>
      </c>
      <c r="H783" s="1">
        <f>IF(F783="","",SQRT(F783-1828))</f>
        <v>11.401754250991379</v>
      </c>
      <c r="I783" s="1">
        <v>2</v>
      </c>
      <c r="J783" s="1">
        <v>69</v>
      </c>
      <c r="K783" s="1">
        <v>117</v>
      </c>
      <c r="L783" s="1" t="s">
        <v>85</v>
      </c>
      <c r="M783" s="2" t="s">
        <v>351</v>
      </c>
      <c r="N783" s="1">
        <f>IF(L783="Steam",1,IF(L783="Electric",2,IF(L783="Diesel",4,IF(L783="Diesel-Electric",3,""))))</f>
        <v>2</v>
      </c>
      <c r="P783" s="1">
        <v>60</v>
      </c>
      <c r="Q783" s="1">
        <v>60</v>
      </c>
      <c r="S783" s="1">
        <v>260</v>
      </c>
      <c r="T783" s="1">
        <f>IF(L783="Wagon",(SQRT(SQRT(S783/27)))*10,IF(S783="","",SQRT(SQRT(S783/27))))</f>
        <v>1.7615801015482879</v>
      </c>
      <c r="U783" s="13">
        <f>IF(I783="","",(H783*SQRT(I783)*T783-(I783*2)+2)*0.985)</f>
        <v>26.00855626122377</v>
      </c>
      <c r="V783" s="13">
        <f>IF(L783="Wagon",5*SQRT(H783),IF(L783="","",SQRT(Q783*J783*SQRT(S783))/(26)))</f>
        <v>9.9373402377029354</v>
      </c>
      <c r="W783" s="14">
        <f>8/P783</f>
        <v>0.13333333333333333</v>
      </c>
      <c r="X783" s="30">
        <f>R783/10/J783</f>
        <v>0</v>
      </c>
    </row>
    <row r="784" spans="2:24" x14ac:dyDescent="0.25">
      <c r="B784" s="1" t="s">
        <v>352</v>
      </c>
      <c r="D784" s="1" t="str">
        <f>IF(B784="","zzz",LEFT(B784,2))</f>
        <v>BR</v>
      </c>
      <c r="E784" s="1" t="s">
        <v>349</v>
      </c>
      <c r="F784" s="13">
        <v>1954</v>
      </c>
      <c r="G784" s="13">
        <v>1969</v>
      </c>
      <c r="H784" s="1">
        <f>IF(F784="","",SQRT(F784-1828))</f>
        <v>11.224972160321824</v>
      </c>
      <c r="I784" s="1">
        <v>2</v>
      </c>
      <c r="J784" s="1">
        <v>54</v>
      </c>
      <c r="K784" s="1">
        <v>130</v>
      </c>
      <c r="L784" s="1" t="s">
        <v>22</v>
      </c>
      <c r="M784" s="1" t="s">
        <v>22</v>
      </c>
      <c r="N784" s="1">
        <f>IF(L784="Steam",1,IF(L784="Electric",2,IF(L784="Diesel",4,IF(L784="Diesel-Electric",3,""))))</f>
        <v>4</v>
      </c>
      <c r="P784" s="1">
        <v>60</v>
      </c>
      <c r="Q784" s="1">
        <v>60</v>
      </c>
      <c r="S784" s="1">
        <v>250</v>
      </c>
      <c r="T784" s="1">
        <f>IF(L784="Wagon",(SQRT(SQRT(S784/27)))*10,IF(S784="","",SQRT(SQRT(S784/27))))</f>
        <v>1.7443918989868425</v>
      </c>
      <c r="U784" s="13">
        <f>IF(I784="","",(H784*SQRT(I784)*T784-(I784*2)+2)*0.985)</f>
        <v>25.305992478691401</v>
      </c>
      <c r="V784" s="13">
        <f>IF(L784="Wagon",5*SQRT(H784),IF(L784="","",SQRT(Q784*J784*SQRT(S784))/(26)))</f>
        <v>8.7053083593433982</v>
      </c>
      <c r="W784" s="14">
        <f>8/P784</f>
        <v>0.13333333333333333</v>
      </c>
      <c r="X784" s="30">
        <f>R784/10/J784</f>
        <v>0</v>
      </c>
    </row>
    <row r="785" spans="2:24" x14ac:dyDescent="0.25">
      <c r="B785" s="1" t="s">
        <v>353</v>
      </c>
      <c r="D785" s="1" t="str">
        <f>IF(B785="","zzz",LEFT(B785,2))</f>
        <v>BR</v>
      </c>
      <c r="E785" s="1" t="s">
        <v>349</v>
      </c>
      <c r="F785" s="13">
        <v>1955</v>
      </c>
      <c r="G785" s="13">
        <v>1981</v>
      </c>
      <c r="H785" s="1">
        <f>IF(F785="","",SQRT(F785-1828))</f>
        <v>11.269427669584644</v>
      </c>
      <c r="I785" s="1">
        <v>2</v>
      </c>
      <c r="J785" s="1">
        <v>56</v>
      </c>
      <c r="K785" s="1">
        <v>129</v>
      </c>
      <c r="L785" s="1" t="s">
        <v>22</v>
      </c>
      <c r="M785" s="1" t="s">
        <v>22</v>
      </c>
      <c r="N785" s="1">
        <f>IF(L785="Steam",1,IF(L785="Electric",2,IF(L785="Diesel",4,IF(L785="Diesel-Electric",3,""))))</f>
        <v>4</v>
      </c>
      <c r="P785" s="1">
        <v>75</v>
      </c>
      <c r="Q785" s="1">
        <v>75</v>
      </c>
      <c r="S785" s="1">
        <v>300</v>
      </c>
      <c r="T785" s="1">
        <f>IF(L785="Wagon",(SQRT(SQRT(S785/27)))*10,IF(S785="","",SQRT(SQRT(S785/27))))</f>
        <v>1.8257418583505538</v>
      </c>
      <c r="U785" s="13">
        <f>IF(I785="","",(H785*SQRT(I785)*T785-(I785*2)+2)*0.985)</f>
        <v>26.691074066871025</v>
      </c>
      <c r="V785" s="13">
        <f>IF(L785="Wagon",5*SQRT(H785),IF(L785="","",SQRT(Q785*J785*SQRT(S785))/(26)))</f>
        <v>10.373650473140819</v>
      </c>
      <c r="W785" s="14">
        <f>8/P785</f>
        <v>0.10666666666666667</v>
      </c>
      <c r="X785" s="30">
        <f>R785/10/J785</f>
        <v>0</v>
      </c>
    </row>
    <row r="786" spans="2:24" x14ac:dyDescent="0.25">
      <c r="B786" s="1" t="s">
        <v>354</v>
      </c>
      <c r="D786" s="1" t="str">
        <f>IF(B786="","zzz",LEFT(B786,2))</f>
        <v>BR</v>
      </c>
      <c r="E786" s="1" t="s">
        <v>349</v>
      </c>
      <c r="F786" s="13">
        <v>1958</v>
      </c>
      <c r="G786" s="13">
        <v>1968</v>
      </c>
      <c r="H786" s="1">
        <f>IF(F786="","",SQRT(F786-1828))</f>
        <v>11.401754250991379</v>
      </c>
      <c r="I786" s="1">
        <v>1</v>
      </c>
      <c r="J786" s="1">
        <v>30</v>
      </c>
      <c r="K786" s="1">
        <v>48</v>
      </c>
      <c r="L786" s="1" t="s">
        <v>22</v>
      </c>
      <c r="M786" s="1" t="s">
        <v>22</v>
      </c>
      <c r="N786" s="1">
        <f>IF(L786="Steam",1,IF(L786="Electric",2,IF(L786="Diesel",4,IF(L786="Diesel-Electric",3,""))))</f>
        <v>4</v>
      </c>
      <c r="P786" s="1" t="s">
        <v>1134</v>
      </c>
      <c r="Q786" s="1" t="s">
        <v>1134</v>
      </c>
      <c r="S786" s="1">
        <v>210</v>
      </c>
      <c r="T786" s="1">
        <f>IF(L786="Wagon",(SQRT(SQRT(S786/27)))*10,IF(S786="","",SQRT(SQRT(S786/27))))</f>
        <v>1.6699900464115303</v>
      </c>
      <c r="U786" s="13">
        <f>IF(I786="","",(H786*SQRT(I786)*T786-(I786*2)+2)*0.985)</f>
        <v>18.755203869124166</v>
      </c>
      <c r="V786" s="13" t="e">
        <f>IF(L786="Wagon",5*SQRT(H786),IF(L786="","",SQRT(Q786*J786*SQRT(S786))/(26)))</f>
        <v>#VALUE!</v>
      </c>
      <c r="W786" s="14" t="e">
        <f>8/P786</f>
        <v>#VALUE!</v>
      </c>
      <c r="X786" s="30">
        <f>R786/10/J786</f>
        <v>0</v>
      </c>
    </row>
    <row r="787" spans="2:24" x14ac:dyDescent="0.25">
      <c r="B787" s="1" t="s">
        <v>355</v>
      </c>
      <c r="D787" s="1" t="str">
        <f>IF(B787="","zzz",LEFT(B787,2))</f>
        <v>BR</v>
      </c>
      <c r="E787" s="1" t="s">
        <v>349</v>
      </c>
      <c r="F787" s="13">
        <v>1978</v>
      </c>
      <c r="G787" s="13">
        <v>1990</v>
      </c>
      <c r="H787" s="1">
        <f>IF(F787="","",SQRT(F787-1828))</f>
        <v>12.24744871391589</v>
      </c>
      <c r="I787" s="1">
        <v>1</v>
      </c>
      <c r="J787" s="1">
        <v>35</v>
      </c>
      <c r="K787" s="1">
        <v>56</v>
      </c>
      <c r="L787" s="1" t="s">
        <v>22</v>
      </c>
      <c r="M787" s="1" t="s">
        <v>22</v>
      </c>
      <c r="N787" s="1">
        <f>IF(L787="Steam",1,IF(L787="Electric",2,IF(L787="Diesel",4,IF(L787="Diesel-Electric",3,""))))</f>
        <v>4</v>
      </c>
      <c r="P787" s="1" t="s">
        <v>1134</v>
      </c>
      <c r="Q787" s="1" t="s">
        <v>1134</v>
      </c>
      <c r="S787" s="1">
        <v>300</v>
      </c>
      <c r="T787" s="1">
        <f>IF(L787="Wagon",(SQRT(SQRT(S787/27)))*10,IF(S787="","",SQRT(SQRT(S787/27))))</f>
        <v>1.8257418583505538</v>
      </c>
      <c r="U787" s="13">
        <f>IF(I787="","",(H787*SQRT(I787)*T787-(I787*2)+2)*0.985)</f>
        <v>22.025269578372928</v>
      </c>
      <c r="V787" s="13" t="e">
        <f>IF(L787="Wagon",5*SQRT(H787),IF(L787="","",SQRT(Q787*J787*SQRT(S787))/(26)))</f>
        <v>#VALUE!</v>
      </c>
      <c r="W787" s="14" t="e">
        <f>8/P787</f>
        <v>#VALUE!</v>
      </c>
      <c r="X787" s="30">
        <f>R787/10/J787</f>
        <v>0</v>
      </c>
    </row>
    <row r="788" spans="2:24" x14ac:dyDescent="0.25">
      <c r="B788" s="1" t="s">
        <v>361</v>
      </c>
      <c r="D788" s="1" t="str">
        <f>IF(B788="","zzz",LEFT(B788,2))</f>
        <v>BU</v>
      </c>
      <c r="E788" s="1" t="s">
        <v>349</v>
      </c>
      <c r="F788" s="13">
        <v>1953</v>
      </c>
      <c r="G788" s="13">
        <v>1962</v>
      </c>
      <c r="H788" s="1">
        <f>IF(F788="","",SQRT(F788-1828))</f>
        <v>11.180339887498949</v>
      </c>
      <c r="I788" s="1">
        <v>3</v>
      </c>
      <c r="J788" s="1">
        <v>76</v>
      </c>
      <c r="K788" s="1">
        <v>190</v>
      </c>
      <c r="L788" s="1" t="s">
        <v>22</v>
      </c>
      <c r="M788" s="1" t="s">
        <v>22</v>
      </c>
      <c r="N788" s="1">
        <f>IF(L788="Steam",1,IF(L788="Electric",2,IF(L788="Diesel",4,IF(L788="Diesel-Electric",3,""))))</f>
        <v>4</v>
      </c>
      <c r="P788" s="1">
        <v>62</v>
      </c>
      <c r="Q788" s="1">
        <v>62</v>
      </c>
      <c r="S788" s="1">
        <v>250</v>
      </c>
      <c r="T788" s="1">
        <f>IF(L788="Wagon",(SQRT(SQRT(S788/27)))*10,IF(S788="","",SQRT(SQRT(S788/27))))</f>
        <v>1.7443918989868425</v>
      </c>
      <c r="U788" s="13">
        <f>IF(I788="","",(H788*SQRT(I788)*T788-(I788*2)+2)*0.985)</f>
        <v>29.333303812123223</v>
      </c>
      <c r="V788" s="13">
        <f>IF(L788="Wagon",5*SQRT(H788),IF(L788="","",SQRT(Q788*J788*SQRT(S788))/(26)))</f>
        <v>10.498186774515585</v>
      </c>
      <c r="W788" s="14">
        <f>8/P788</f>
        <v>0.12903225806451613</v>
      </c>
      <c r="X788" s="30">
        <f>R788/10/J788</f>
        <v>0</v>
      </c>
    </row>
    <row r="789" spans="2:24" x14ac:dyDescent="0.25">
      <c r="B789" s="1" t="s">
        <v>362</v>
      </c>
      <c r="C789" s="1" t="s">
        <v>363</v>
      </c>
      <c r="D789" s="1" t="str">
        <f>IF(B789="","zzz",LEFT(B789,2))</f>
        <v>CL</v>
      </c>
      <c r="E789" s="1" t="s">
        <v>349</v>
      </c>
      <c r="F789" s="13">
        <v>1900</v>
      </c>
      <c r="G789" s="13">
        <v>1940</v>
      </c>
      <c r="H789" s="1">
        <f>IF(F789="","",SQRT(F789-1828))</f>
        <v>8.4852813742385695</v>
      </c>
      <c r="I789" s="1">
        <v>1</v>
      </c>
      <c r="J789" s="1">
        <v>44</v>
      </c>
      <c r="K789" s="1">
        <v>0</v>
      </c>
      <c r="L789" s="1" t="s">
        <v>85</v>
      </c>
      <c r="M789" s="1" t="s">
        <v>364</v>
      </c>
      <c r="N789" s="1">
        <f>IF(L789="Steam",1,IF(L789="Electric",2,IF(L789="Diesel",4,IF(L789="Diesel-Electric",3,""))))</f>
        <v>2</v>
      </c>
      <c r="P789" s="1" t="s">
        <v>1134</v>
      </c>
      <c r="Q789" s="1" t="s">
        <v>1134</v>
      </c>
      <c r="S789" s="1">
        <v>468</v>
      </c>
      <c r="T789" s="1">
        <f>IF(L789="Wagon",(SQRT(SQRT(S789/27)))*10,IF(S789="","",SQRT(SQRT(S789/27))))</f>
        <v>2.0404244653826971</v>
      </c>
      <c r="U789" s="13">
        <f>IF(I789="","",(H789*SQRT(I789)*T789-(I789*2)+2)*0.985)</f>
        <v>17.053872075977701</v>
      </c>
      <c r="V789" s="13" t="e">
        <f>IF(L789="Wagon",5*SQRT(H789),IF(L789="","",SQRT(Q789*J789*SQRT(S789))/(26)))</f>
        <v>#VALUE!</v>
      </c>
      <c r="W789" s="14" t="e">
        <f>8/P789</f>
        <v>#VALUE!</v>
      </c>
      <c r="X789" s="30">
        <f>R789/10/J789</f>
        <v>0</v>
      </c>
    </row>
    <row r="790" spans="2:24" x14ac:dyDescent="0.25">
      <c r="B790" s="1" t="s">
        <v>365</v>
      </c>
      <c r="C790" s="1" t="s">
        <v>366</v>
      </c>
      <c r="D790" s="1" t="str">
        <f>IF(B790="","zzz",LEFT(B790,2))</f>
        <v>CS</v>
      </c>
      <c r="E790" s="1" t="s">
        <v>349</v>
      </c>
      <c r="F790" s="13">
        <v>1884</v>
      </c>
      <c r="G790" s="13">
        <v>1925</v>
      </c>
      <c r="H790" s="1">
        <f>IF(F790="","",SQRT(F790-1828))</f>
        <v>7.4833147735478827</v>
      </c>
      <c r="I790" s="1">
        <v>1</v>
      </c>
      <c r="L790" s="1" t="s">
        <v>85</v>
      </c>
      <c r="M790" s="1" t="s">
        <v>364</v>
      </c>
      <c r="N790" s="1">
        <f>IF(L790="Steam",1,IF(L790="Electric",2,IF(L790="Diesel",4,IF(L790="Diesel-Electric",3,""))))</f>
        <v>2</v>
      </c>
      <c r="P790" s="1">
        <v>11</v>
      </c>
      <c r="Q790" s="1">
        <v>24</v>
      </c>
      <c r="T790" s="1" t="str">
        <f>IF(L790="Wagon",(SQRT(SQRT(S790/27)))*10,IF(S790="","",SQRT(SQRT(S790/27))))</f>
        <v/>
      </c>
      <c r="U790" s="13" t="e">
        <f>IF(I790="","",(H790*SQRT(I790)*T790-(I790*2)+2)*0.985)</f>
        <v>#VALUE!</v>
      </c>
      <c r="V790" s="13">
        <f>IF(L790="Wagon",5*SQRT(H790),IF(L790="","",SQRT(Q790*J790*SQRT(S790))/(26)))</f>
        <v>0</v>
      </c>
      <c r="W790" s="14">
        <f>8/P790</f>
        <v>0.72727272727272729</v>
      </c>
      <c r="X790" s="30" t="e">
        <f>R790/10/J790</f>
        <v>#DIV/0!</v>
      </c>
    </row>
    <row r="791" spans="2:24" x14ac:dyDescent="0.25">
      <c r="B791" s="1" t="s">
        <v>367</v>
      </c>
      <c r="C791" s="1" t="s">
        <v>368</v>
      </c>
      <c r="D791" s="1" t="str">
        <f>IF(B791="","zzz",LEFT(B791,2))</f>
        <v>Di</v>
      </c>
      <c r="E791" s="1" t="s">
        <v>349</v>
      </c>
      <c r="F791" s="13">
        <v>1903</v>
      </c>
      <c r="G791" s="13">
        <v>1925</v>
      </c>
      <c r="H791" s="1">
        <f>IF(F791="","",SQRT(F791-1828))</f>
        <v>8.6602540378443873</v>
      </c>
      <c r="I791" s="1">
        <v>7</v>
      </c>
      <c r="J791" s="1">
        <v>224</v>
      </c>
      <c r="K791" s="1">
        <v>308</v>
      </c>
      <c r="L791" s="1" t="s">
        <v>85</v>
      </c>
      <c r="M791" s="1" t="s">
        <v>364</v>
      </c>
      <c r="N791" s="1">
        <f>IF(L791="Steam",1,IF(L791="Electric",2,IF(L791="Diesel",4,IF(L791="Diesel-Electric",3,""))))</f>
        <v>2</v>
      </c>
      <c r="P791" s="1" t="s">
        <v>1134</v>
      </c>
      <c r="Q791" s="1" t="s">
        <v>1134</v>
      </c>
      <c r="S791" s="1">
        <v>360</v>
      </c>
      <c r="T791" s="1">
        <f>IF(L791="Wagon",(SQRT(SQRT(S791/27)))*10,IF(S791="","",SQRT(SQRT(S791/27))))</f>
        <v>1.9108855844087336</v>
      </c>
      <c r="U791" s="13">
        <f>IF(I791="","",(H791*SQRT(I791)*T791-(I791*2)+2)*0.985)</f>
        <v>31.307130837143273</v>
      </c>
      <c r="V791" s="13" t="e">
        <f>IF(L791="Wagon",5*SQRT(H791),IF(L791="","",SQRT(Q791*J791*SQRT(S791))/(26)))</f>
        <v>#VALUE!</v>
      </c>
      <c r="W791" s="14" t="e">
        <f>8/P791</f>
        <v>#VALUE!</v>
      </c>
      <c r="X791" s="30">
        <f>R791/10/J791</f>
        <v>0</v>
      </c>
    </row>
    <row r="792" spans="2:24" x14ac:dyDescent="0.25">
      <c r="B792" s="1" t="s">
        <v>369</v>
      </c>
      <c r="C792" s="1" t="s">
        <v>370</v>
      </c>
      <c r="D792" s="1" t="str">
        <f>IF(B792="","zzz",LEFT(B792,2))</f>
        <v>Di</v>
      </c>
      <c r="E792" s="1" t="s">
        <v>349</v>
      </c>
      <c r="F792" s="13">
        <v>1905</v>
      </c>
      <c r="G792" s="13">
        <v>1940</v>
      </c>
      <c r="H792" s="1">
        <f>IF(F792="","",SQRT(F792-1828))</f>
        <v>8.7749643873921226</v>
      </c>
      <c r="I792" s="1">
        <v>7</v>
      </c>
      <c r="J792" s="1">
        <v>224</v>
      </c>
      <c r="K792" s="1">
        <v>308</v>
      </c>
      <c r="L792" s="1" t="s">
        <v>85</v>
      </c>
      <c r="M792" s="1" t="s">
        <v>364</v>
      </c>
      <c r="N792" s="1">
        <f>IF(L792="Steam",1,IF(L792="Electric",2,IF(L792="Diesel",4,IF(L792="Diesel-Electric",3,""))))</f>
        <v>2</v>
      </c>
      <c r="P792" s="1" t="s">
        <v>1134</v>
      </c>
      <c r="Q792" s="1" t="s">
        <v>1134</v>
      </c>
      <c r="S792" s="1">
        <v>360</v>
      </c>
      <c r="T792" s="1">
        <f>IF(L792="Wagon",(SQRT(SQRT(S792/27)))*10,IF(S792="","",SQRT(SQRT(S792/27))))</f>
        <v>1.9108855844087336</v>
      </c>
      <c r="U792" s="13">
        <f>IF(I792="","",(H792*SQRT(I792)*T792-(I792*2)+2)*0.985)</f>
        <v>31.878376002897213</v>
      </c>
      <c r="V792" s="13" t="e">
        <f>IF(L792="Wagon",5*SQRT(H792),IF(L792="","",SQRT(Q792*J792*SQRT(S792))/(26)))</f>
        <v>#VALUE!</v>
      </c>
      <c r="W792" s="14" t="e">
        <f>8/P792</f>
        <v>#VALUE!</v>
      </c>
      <c r="X792" s="30">
        <f>R792/10/J792</f>
        <v>0</v>
      </c>
    </row>
    <row r="793" spans="2:24" x14ac:dyDescent="0.25">
      <c r="B793" s="1" t="s">
        <v>371</v>
      </c>
      <c r="C793" s="1" t="s">
        <v>372</v>
      </c>
      <c r="D793" s="1" t="str">
        <f>IF(B793="","zzz",LEFT(B793,2))</f>
        <v>Di</v>
      </c>
      <c r="E793" s="1" t="s">
        <v>349</v>
      </c>
      <c r="F793" s="13">
        <v>1911</v>
      </c>
      <c r="G793" s="13">
        <v>1958</v>
      </c>
      <c r="H793" s="1">
        <f>IF(F793="","",SQRT(F793-1828))</f>
        <v>9.1104335791442992</v>
      </c>
      <c r="I793" s="1">
        <v>1</v>
      </c>
      <c r="J793" s="1">
        <v>34</v>
      </c>
      <c r="K793" s="1">
        <v>48</v>
      </c>
      <c r="L793" s="1" t="s">
        <v>85</v>
      </c>
      <c r="M793" s="1" t="s">
        <v>364</v>
      </c>
      <c r="N793" s="1">
        <f>IF(L793="Steam",1,IF(L793="Electric",2,IF(L793="Diesel",4,IF(L793="Diesel-Electric",3,""))))</f>
        <v>2</v>
      </c>
      <c r="P793" s="1" t="s">
        <v>1134</v>
      </c>
      <c r="Q793" s="1" t="s">
        <v>1134</v>
      </c>
      <c r="S793" s="1">
        <v>120</v>
      </c>
      <c r="T793" s="1">
        <f>IF(L793="Wagon",(SQRT(SQRT(S793/27)))*10,IF(S793="","",SQRT(SQRT(S793/27))))</f>
        <v>1.4519590582309543</v>
      </c>
      <c r="U793" s="13">
        <f>IF(I793="","",(H793*SQRT(I793)*T793-(I793*2)+2)*0.985)</f>
        <v>13.029556911255268</v>
      </c>
      <c r="V793" s="13" t="e">
        <f>IF(L793="Wagon",5*SQRT(H793),IF(L793="","",SQRT(Q793*J793*SQRT(S793))/(26)))</f>
        <v>#VALUE!</v>
      </c>
      <c r="W793" s="14" t="e">
        <f>8/P793</f>
        <v>#VALUE!</v>
      </c>
      <c r="X793" s="30">
        <f>R793/10/J793</f>
        <v>0</v>
      </c>
    </row>
    <row r="794" spans="2:24" x14ac:dyDescent="0.25">
      <c r="B794" s="1" t="s">
        <v>373</v>
      </c>
      <c r="C794" s="1" t="s">
        <v>374</v>
      </c>
      <c r="D794" s="1" t="str">
        <f>IF(B794="","zzz",LEFT(B794,2))</f>
        <v>Di</v>
      </c>
      <c r="E794" s="1" t="s">
        <v>349</v>
      </c>
      <c r="F794" s="13">
        <v>1912</v>
      </c>
      <c r="G794" s="13">
        <v>1958</v>
      </c>
      <c r="H794" s="1">
        <f>IF(F794="","",SQRT(F794-1828))</f>
        <v>9.1651513899116797</v>
      </c>
      <c r="I794" s="1">
        <v>1</v>
      </c>
      <c r="J794" s="1">
        <v>34</v>
      </c>
      <c r="K794" s="1">
        <v>48</v>
      </c>
      <c r="L794" s="1" t="s">
        <v>85</v>
      </c>
      <c r="M794" s="1" t="s">
        <v>364</v>
      </c>
      <c r="N794" s="1">
        <f>IF(L794="Steam",1,IF(L794="Electric",2,IF(L794="Diesel",4,IF(L794="Diesel-Electric",3,""))))</f>
        <v>2</v>
      </c>
      <c r="P794" s="1" t="s">
        <v>1134</v>
      </c>
      <c r="Q794" s="1" t="s">
        <v>1134</v>
      </c>
      <c r="S794" s="1">
        <v>120</v>
      </c>
      <c r="T794" s="1">
        <f>IF(L794="Wagon",(SQRT(SQRT(S794/27)))*10,IF(S794="","",SQRT(SQRT(S794/27))))</f>
        <v>1.4519590582309543</v>
      </c>
      <c r="U794" s="13">
        <f>IF(I794="","",(H794*SQRT(I794)*T794-(I794*2)+2)*0.985)</f>
        <v>13.107813211930679</v>
      </c>
      <c r="V794" s="13" t="e">
        <f>IF(L794="Wagon",5*SQRT(H794),IF(L794="","",SQRT(Q794*J794*SQRT(S794))/(26)))</f>
        <v>#VALUE!</v>
      </c>
      <c r="W794" s="14" t="e">
        <f>8/P794</f>
        <v>#VALUE!</v>
      </c>
      <c r="X794" s="30">
        <f>R794/10/J794</f>
        <v>0</v>
      </c>
    </row>
    <row r="795" spans="2:24" x14ac:dyDescent="0.25">
      <c r="B795" s="1" t="s">
        <v>375</v>
      </c>
      <c r="C795" s="1" t="s">
        <v>376</v>
      </c>
      <c r="D795" s="1" t="str">
        <f>IF(B795="","zzz",LEFT(B795,2))</f>
        <v>Di</v>
      </c>
      <c r="E795" s="1" t="s">
        <v>349</v>
      </c>
      <c r="F795" s="13">
        <v>1914</v>
      </c>
      <c r="G795" s="13">
        <v>1958</v>
      </c>
      <c r="H795" s="1">
        <f>IF(F795="","",SQRT(F795-1828))</f>
        <v>9.2736184954957039</v>
      </c>
      <c r="I795" s="1">
        <v>1</v>
      </c>
      <c r="J795" s="1">
        <v>34</v>
      </c>
      <c r="K795" s="1">
        <v>48</v>
      </c>
      <c r="L795" s="1" t="s">
        <v>85</v>
      </c>
      <c r="M795" s="1" t="s">
        <v>364</v>
      </c>
      <c r="N795" s="1">
        <f>IF(L795="Steam",1,IF(L795="Electric",2,IF(L795="Diesel",4,IF(L795="Diesel-Electric",3,""))))</f>
        <v>2</v>
      </c>
      <c r="P795" s="1" t="s">
        <v>1134</v>
      </c>
      <c r="Q795" s="1" t="s">
        <v>1134</v>
      </c>
      <c r="S795" s="1">
        <v>120</v>
      </c>
      <c r="T795" s="1">
        <f>IF(L795="Wagon",(SQRT(SQRT(S795/27)))*10,IF(S795="","",SQRT(SQRT(S795/27))))</f>
        <v>1.4519590582309543</v>
      </c>
      <c r="U795" s="13">
        <f>IF(I795="","",(H795*SQRT(I795)*T795-(I795*2)+2)*0.985)</f>
        <v>13.262940661456405</v>
      </c>
      <c r="V795" s="13" t="e">
        <f>IF(L795="Wagon",5*SQRT(H795),IF(L795="","",SQRT(Q795*J795*SQRT(S795))/(26)))</f>
        <v>#VALUE!</v>
      </c>
      <c r="W795" s="14" t="e">
        <f>8/P795</f>
        <v>#VALUE!</v>
      </c>
      <c r="X795" s="30">
        <f>R795/10/J795</f>
        <v>0</v>
      </c>
    </row>
    <row r="796" spans="2:24" x14ac:dyDescent="0.25">
      <c r="B796" s="1" t="s">
        <v>377</v>
      </c>
      <c r="C796" s="1" t="s">
        <v>378</v>
      </c>
      <c r="D796" s="1" t="str">
        <f>IF(B796="","zzz",LEFT(B796,2))</f>
        <v>Di</v>
      </c>
      <c r="E796" s="1" t="s">
        <v>349</v>
      </c>
      <c r="F796" s="13">
        <v>1905</v>
      </c>
      <c r="G796" s="13">
        <v>1939</v>
      </c>
      <c r="H796" s="1">
        <f>IF(F796="","",SQRT(F796-1828))</f>
        <v>8.7749643873921226</v>
      </c>
      <c r="I796" s="1">
        <v>1</v>
      </c>
      <c r="J796" s="1">
        <v>54</v>
      </c>
      <c r="K796" s="1">
        <v>0</v>
      </c>
      <c r="L796" s="1" t="s">
        <v>85</v>
      </c>
      <c r="M796" s="1" t="s">
        <v>364</v>
      </c>
      <c r="N796" s="1">
        <f>IF(L796="Steam",1,IF(L796="Electric",2,IF(L796="Diesel",4,IF(L796="Diesel-Electric",3,""))))</f>
        <v>2</v>
      </c>
      <c r="P796" s="1" t="s">
        <v>1134</v>
      </c>
      <c r="Q796" s="1" t="s">
        <v>1134</v>
      </c>
      <c r="S796" s="1">
        <v>800</v>
      </c>
      <c r="T796" s="1">
        <f>IF(L796="Wagon",(SQRT(SQRT(S796/27)))*10,IF(S796="","",SQRT(SQRT(S796/27))))</f>
        <v>2.333090341053722</v>
      </c>
      <c r="U796" s="13">
        <f>IF(I796="","",(H796*SQRT(I796)*T796-(I796*2)+2)*0.985)</f>
        <v>20.165692885485228</v>
      </c>
      <c r="V796" s="13" t="e">
        <f>IF(L796="Wagon",5*SQRT(H796),IF(L796="","",SQRT(Q796*J796*SQRT(S796))/(26)))</f>
        <v>#VALUE!</v>
      </c>
      <c r="W796" s="17" t="e">
        <f>8/P796</f>
        <v>#VALUE!</v>
      </c>
      <c r="X796" s="27">
        <f>R796/10/J796</f>
        <v>0</v>
      </c>
    </row>
    <row r="797" spans="2:24" x14ac:dyDescent="0.25">
      <c r="B797" s="1" t="s">
        <v>379</v>
      </c>
      <c r="C797" s="1" t="s">
        <v>380</v>
      </c>
      <c r="D797" s="1" t="str">
        <f>IF(B797="","zzz",LEFT(B797,2))</f>
        <v>Di</v>
      </c>
      <c r="E797" s="1" t="s">
        <v>349</v>
      </c>
      <c r="F797" s="13">
        <v>1920</v>
      </c>
      <c r="G797" s="13">
        <v>1963</v>
      </c>
      <c r="H797" s="1">
        <f>IF(F797="","",SQRT(F797-1828))</f>
        <v>9.5916630466254382</v>
      </c>
      <c r="I797" s="1">
        <v>5</v>
      </c>
      <c r="J797" s="1">
        <v>155</v>
      </c>
      <c r="K797" s="1">
        <v>220</v>
      </c>
      <c r="L797" s="1" t="s">
        <v>85</v>
      </c>
      <c r="M797" s="1" t="s">
        <v>364</v>
      </c>
      <c r="N797" s="1">
        <f>IF(L797="Steam",1,IF(L797="Electric",2,IF(L797="Diesel",4,IF(L797="Diesel-Electric",3,""))))</f>
        <v>2</v>
      </c>
      <c r="P797" s="1" t="s">
        <v>1134</v>
      </c>
      <c r="Q797" s="1" t="s">
        <v>1134</v>
      </c>
      <c r="S797" s="1">
        <v>240</v>
      </c>
      <c r="T797" s="1">
        <f>IF(L797="Wagon",(SQRT(SQRT(S797/27)))*10,IF(S797="","",SQRT(SQRT(S797/27))))</f>
        <v>1.726680042740901</v>
      </c>
      <c r="U797" s="13">
        <f>IF(I797="","",(H797*SQRT(I797)*T797-(I797*2)+2)*0.985)</f>
        <v>28.597663751873828</v>
      </c>
      <c r="V797" s="13" t="e">
        <f>IF(L797="Wagon",5*SQRT(H797),IF(L797="","",SQRT(Q797*J797*SQRT(S797))/(26)))</f>
        <v>#VALUE!</v>
      </c>
      <c r="W797" s="14" t="e">
        <f>8/P797</f>
        <v>#VALUE!</v>
      </c>
      <c r="X797" s="30">
        <f>R797/10/J797</f>
        <v>0</v>
      </c>
    </row>
    <row r="798" spans="2:24" x14ac:dyDescent="0.25">
      <c r="B798" s="1" t="s">
        <v>381</v>
      </c>
      <c r="C798" s="1" t="s">
        <v>382</v>
      </c>
      <c r="D798" s="1" t="str">
        <f>IF(B798="","zzz",LEFT(B798,2))</f>
        <v>Di</v>
      </c>
      <c r="E798" s="1" t="s">
        <v>349</v>
      </c>
      <c r="F798" s="13">
        <v>1923</v>
      </c>
      <c r="G798" s="13">
        <v>1971</v>
      </c>
      <c r="H798" s="1">
        <f>IF(F798="","",SQRT(F798-1828))</f>
        <v>9.7467943448089631</v>
      </c>
      <c r="I798" s="1">
        <v>1</v>
      </c>
      <c r="J798" s="1">
        <v>34</v>
      </c>
      <c r="K798" s="1">
        <v>44</v>
      </c>
      <c r="L798" s="1" t="s">
        <v>85</v>
      </c>
      <c r="M798" s="1" t="s">
        <v>364</v>
      </c>
      <c r="N798" s="1">
        <f>IF(L798="Steam",1,IF(L798="Electric",2,IF(L798="Diesel",4,IF(L798="Diesel-Electric",3,""))))</f>
        <v>2</v>
      </c>
      <c r="P798" s="1" t="s">
        <v>1134</v>
      </c>
      <c r="Q798" s="1" t="s">
        <v>1134</v>
      </c>
      <c r="S798" s="1">
        <v>120</v>
      </c>
      <c r="T798" s="1">
        <f>IF(L798="Wagon",(SQRT(SQRT(S798/27)))*10,IF(S798="","",SQRT(SQRT(S798/27))))</f>
        <v>1.4519590582309543</v>
      </c>
      <c r="U798" s="13">
        <f>IF(I798="","",(H798*SQRT(I798)*T798-(I798*2)+2)*0.985)</f>
        <v>13.939667142594718</v>
      </c>
      <c r="V798" s="13" t="e">
        <f>IF(L798="Wagon",5*SQRT(H798),IF(L798="","",SQRT(Q798*J798*SQRT(S798))/(26)))</f>
        <v>#VALUE!</v>
      </c>
      <c r="W798" s="14" t="e">
        <f>8/P798</f>
        <v>#VALUE!</v>
      </c>
      <c r="X798" s="30">
        <f>R798/10/J798</f>
        <v>0</v>
      </c>
    </row>
    <row r="799" spans="2:24" x14ac:dyDescent="0.25">
      <c r="B799" s="1" t="s">
        <v>383</v>
      </c>
      <c r="C799" s="1" t="s">
        <v>384</v>
      </c>
      <c r="D799" s="1" t="str">
        <f>IF(B799="","zzz",LEFT(B799,2))</f>
        <v>Di</v>
      </c>
      <c r="E799" s="1" t="s">
        <v>349</v>
      </c>
      <c r="F799" s="13">
        <v>1926</v>
      </c>
      <c r="G799" s="13">
        <v>1946</v>
      </c>
      <c r="H799" s="1">
        <f>IF(F799="","",SQRT(F799-1828))</f>
        <v>9.8994949366116654</v>
      </c>
      <c r="I799" s="1">
        <v>7</v>
      </c>
      <c r="J799" s="1">
        <v>238</v>
      </c>
      <c r="K799" s="1">
        <v>336</v>
      </c>
      <c r="L799" s="1" t="s">
        <v>85</v>
      </c>
      <c r="M799" s="1" t="s">
        <v>364</v>
      </c>
      <c r="N799" s="1">
        <f>IF(L799="Steam",1,IF(L799="Electric",2,IF(L799="Diesel",4,IF(L799="Diesel-Electric",3,""))))</f>
        <v>2</v>
      </c>
      <c r="P799" s="1" t="s">
        <v>1134</v>
      </c>
      <c r="Q799" s="1" t="s">
        <v>1134</v>
      </c>
      <c r="S799" s="1">
        <v>360</v>
      </c>
      <c r="T799" s="1">
        <f>IF(L799="Wagon",(SQRT(SQRT(S799/27)))*10,IF(S799="","",SQRT(SQRT(S799/27))))</f>
        <v>1.9108855844087336</v>
      </c>
      <c r="U799" s="13">
        <f>IF(I799="","",(H799*SQRT(I799)*T799-(I799*2)+2)*0.985)</f>
        <v>37.478416823250249</v>
      </c>
      <c r="V799" s="13" t="e">
        <f>IF(L799="Wagon",5*SQRT(H799),IF(L799="","",SQRT(Q799*J799*SQRT(S799))/(26)))</f>
        <v>#VALUE!</v>
      </c>
      <c r="W799" s="14" t="e">
        <f>8/P799</f>
        <v>#VALUE!</v>
      </c>
      <c r="X799" s="30">
        <f>R799/10/J799</f>
        <v>0</v>
      </c>
    </row>
    <row r="800" spans="2:24" x14ac:dyDescent="0.25">
      <c r="B800" s="1" t="s">
        <v>385</v>
      </c>
      <c r="C800" s="1" t="s">
        <v>386</v>
      </c>
      <c r="D800" s="1" t="str">
        <f>IF(B800="","zzz",LEFT(B800,2))</f>
        <v>Di</v>
      </c>
      <c r="E800" s="1" t="s">
        <v>349</v>
      </c>
      <c r="F800" s="13">
        <v>1927</v>
      </c>
      <c r="G800" s="13">
        <v>1937</v>
      </c>
      <c r="H800" s="1">
        <f>IF(F800="","",SQRT(F800-1828))</f>
        <v>9.9498743710661994</v>
      </c>
      <c r="I800" s="1">
        <v>1</v>
      </c>
      <c r="J800" s="1">
        <v>34</v>
      </c>
      <c r="K800" s="1">
        <v>42</v>
      </c>
      <c r="L800" s="1" t="s">
        <v>85</v>
      </c>
      <c r="M800" s="1" t="s">
        <v>364</v>
      </c>
      <c r="N800" s="1">
        <f>IF(L800="Steam",1,IF(L800="Electric",2,IF(L800="Diesel",4,IF(L800="Diesel-Electric",3,""))))</f>
        <v>2</v>
      </c>
      <c r="P800" s="1" t="s">
        <v>1134</v>
      </c>
      <c r="Q800" s="1" t="s">
        <v>1134</v>
      </c>
      <c r="S800" s="1">
        <v>120</v>
      </c>
      <c r="T800" s="1">
        <f>IF(L800="Wagon",(SQRT(SQRT(S800/27)))*10,IF(S800="","",SQRT(SQRT(S800/27))))</f>
        <v>1.4519590582309543</v>
      </c>
      <c r="U800" s="13">
        <f>IF(I800="","",(H800*SQRT(I800)*T800-(I800*2)+2)*0.985)</f>
        <v>14.230108068009644</v>
      </c>
      <c r="V800" s="13" t="e">
        <f>IF(L800="Wagon",5*SQRT(H800),IF(L800="","",SQRT(Q800*J800*SQRT(S800))/(26)))</f>
        <v>#VALUE!</v>
      </c>
      <c r="W800" s="17" t="e">
        <f>8/P800</f>
        <v>#VALUE!</v>
      </c>
      <c r="X800" s="27">
        <f>R800/10/J800</f>
        <v>0</v>
      </c>
    </row>
    <row r="801" spans="2:24" x14ac:dyDescent="0.25">
      <c r="B801" s="1" t="s">
        <v>387</v>
      </c>
      <c r="C801" s="1" t="s">
        <v>388</v>
      </c>
      <c r="D801" s="1" t="str">
        <f>IF(B801="","zzz",LEFT(B801,2))</f>
        <v>Di</v>
      </c>
      <c r="E801" s="1" t="s">
        <v>349</v>
      </c>
      <c r="F801" s="13">
        <v>1931</v>
      </c>
      <c r="G801" s="13">
        <v>1937</v>
      </c>
      <c r="H801" s="1">
        <f>IF(F801="","",SQRT(F801-1828))</f>
        <v>10.148891565092219</v>
      </c>
      <c r="I801" s="1">
        <v>1</v>
      </c>
      <c r="J801" s="1">
        <v>35</v>
      </c>
      <c r="K801" s="1">
        <v>42</v>
      </c>
      <c r="L801" s="1" t="s">
        <v>85</v>
      </c>
      <c r="M801" s="1" t="s">
        <v>364</v>
      </c>
      <c r="N801" s="1">
        <f>IF(L801="Steam",1,IF(L801="Electric",2,IF(L801="Diesel",4,IF(L801="Diesel-Electric",3,""))))</f>
        <v>2</v>
      </c>
      <c r="P801" s="1" t="s">
        <v>1134</v>
      </c>
      <c r="Q801" s="1" t="s">
        <v>1134</v>
      </c>
      <c r="S801" s="1">
        <v>120</v>
      </c>
      <c r="T801" s="1">
        <f>IF(L801="Wagon",(SQRT(SQRT(S801/27)))*10,IF(S801="","",SQRT(SQRT(S801/27))))</f>
        <v>1.4519590582309543</v>
      </c>
      <c r="U801" s="13">
        <f>IF(I801="","",(H801*SQRT(I801)*T801-(I801*2)+2)*0.985)</f>
        <v>14.514738413355284</v>
      </c>
      <c r="V801" s="13" t="e">
        <f>IF(L801="Wagon",5*SQRT(H801),IF(L801="","",SQRT(Q801*J801*SQRT(S801))/(26)))</f>
        <v>#VALUE!</v>
      </c>
      <c r="W801" s="17" t="e">
        <f>8/P801</f>
        <v>#VALUE!</v>
      </c>
      <c r="X801" s="27">
        <f>R801/10/J801</f>
        <v>0</v>
      </c>
    </row>
    <row r="802" spans="2:24" x14ac:dyDescent="0.25">
      <c r="B802" s="1" t="s">
        <v>389</v>
      </c>
      <c r="C802" s="1" t="s">
        <v>390</v>
      </c>
      <c r="D802" s="1" t="str">
        <f>IF(B802="","zzz",LEFT(B802,2))</f>
        <v>Di</v>
      </c>
      <c r="E802" s="1" t="s">
        <v>349</v>
      </c>
      <c r="F802" s="13">
        <v>1871</v>
      </c>
      <c r="G802" s="13">
        <v>1907</v>
      </c>
      <c r="H802" s="1">
        <f>IF(F802="","",SQRT(F802-1828))</f>
        <v>6.5574385243020004</v>
      </c>
      <c r="I802" s="1">
        <v>1</v>
      </c>
      <c r="J802" s="1">
        <v>43</v>
      </c>
      <c r="K802" s="1">
        <v>0</v>
      </c>
      <c r="L802" s="1" t="s">
        <v>357</v>
      </c>
      <c r="M802" s="1" t="s">
        <v>357</v>
      </c>
      <c r="N802" s="1">
        <f>IF(L802="Steam",1,IF(L802="Electric",2,IF(L802="Diesel",4,IF(L802="Diesel-Electric",3,""))))</f>
        <v>1</v>
      </c>
      <c r="P802" s="1" t="s">
        <v>1134</v>
      </c>
      <c r="Q802" s="1" t="s">
        <v>1134</v>
      </c>
      <c r="S802" s="1">
        <v>330</v>
      </c>
      <c r="T802" s="1">
        <f>IF(L802="Wagon",(SQRT(SQRT(S802/27)))*10,IF(S802="","",SQRT(SQRT(S802/27))))</f>
        <v>1.869767229871276</v>
      </c>
      <c r="U802" s="13">
        <f>IF(I802="","",(H802*SQRT(I802)*T802-(I802*2)+2)*0.985)</f>
        <v>12.076970409665808</v>
      </c>
      <c r="V802" s="13" t="e">
        <f>IF(L802="Wagon",5*SQRT(H802),IF(L802="","",SQRT(Q802*J802*SQRT(S802))/(26)))</f>
        <v>#VALUE!</v>
      </c>
      <c r="W802" s="14" t="e">
        <f>8/P802</f>
        <v>#VALUE!</v>
      </c>
      <c r="X802" s="30">
        <f>R802/10/J802</f>
        <v>0</v>
      </c>
    </row>
    <row r="803" spans="2:24" x14ac:dyDescent="0.25">
      <c r="B803" s="1" t="s">
        <v>391</v>
      </c>
      <c r="C803" s="1" t="s">
        <v>392</v>
      </c>
      <c r="D803" s="1" t="str">
        <f>IF(B803="","zzz",LEFT(B803,2))</f>
        <v>DR</v>
      </c>
      <c r="E803" s="1">
        <v>97</v>
      </c>
      <c r="F803" s="13">
        <v>2012</v>
      </c>
      <c r="G803" s="13" t="s">
        <v>31</v>
      </c>
      <c r="H803" s="1">
        <f>IF(F803="","",SQRT(F803-1828))</f>
        <v>13.564659966250536</v>
      </c>
      <c r="I803" s="1">
        <v>1</v>
      </c>
      <c r="J803" s="1">
        <v>24</v>
      </c>
      <c r="K803" s="1">
        <v>0</v>
      </c>
      <c r="L803" s="1" t="s">
        <v>22</v>
      </c>
      <c r="M803" s="1" t="s">
        <v>22</v>
      </c>
      <c r="N803" s="1">
        <f>IF(L803="Steam",1,IF(L803="Electric",2,IF(L803="Diesel",4,IF(L803="Diesel-Electric",3,""))))</f>
        <v>4</v>
      </c>
      <c r="P803" s="1">
        <v>75</v>
      </c>
      <c r="Q803" s="1">
        <v>75</v>
      </c>
      <c r="S803" s="1">
        <v>710</v>
      </c>
      <c r="T803" s="1">
        <f>IF(L803="Wagon",(SQRT(SQRT(S803/27)))*10,IF(S803="","",SQRT(SQRT(S803/27))))</f>
        <v>2.2645068886050446</v>
      </c>
      <c r="U803" s="13">
        <f>IF(I803="","",(H803*SQRT(I803)*T803-(I803*2)+2)*0.985)</f>
        <v>30.256506946132021</v>
      </c>
      <c r="V803" s="13">
        <f>IF(L803="Wagon",5*SQRT(H803),IF(L803="","",SQRT(Q803*J803*SQRT(S803))/(26)))</f>
        <v>8.423207352353991</v>
      </c>
      <c r="W803" s="14">
        <f>8/P803</f>
        <v>0.10666666666666667</v>
      </c>
      <c r="X803" s="30">
        <f>R803/10/J803</f>
        <v>0</v>
      </c>
    </row>
    <row r="804" spans="2:24" x14ac:dyDescent="0.25">
      <c r="B804" s="1" t="s">
        <v>393</v>
      </c>
      <c r="C804" s="1" t="s">
        <v>394</v>
      </c>
      <c r="D804" s="1" t="str">
        <f>IF(B804="","zzz",LEFT(B804,2))</f>
        <v>DR</v>
      </c>
      <c r="E804" s="1">
        <v>98</v>
      </c>
      <c r="F804" s="13">
        <v>2000</v>
      </c>
      <c r="G804" s="13" t="s">
        <v>31</v>
      </c>
      <c r="H804" s="1">
        <f>IF(F804="","",SQRT(F804-1828))</f>
        <v>13.114877048604001</v>
      </c>
      <c r="I804" s="1">
        <v>1</v>
      </c>
      <c r="J804" s="1">
        <v>24</v>
      </c>
      <c r="K804" s="1">
        <v>0</v>
      </c>
      <c r="L804" s="1" t="s">
        <v>22</v>
      </c>
      <c r="M804" s="1" t="s">
        <v>22</v>
      </c>
      <c r="N804" s="1">
        <f>IF(L804="Steam",1,IF(L804="Electric",2,IF(L804="Diesel",4,IF(L804="Diesel-Electric",3,""))))</f>
        <v>4</v>
      </c>
      <c r="P804" s="1">
        <v>75</v>
      </c>
      <c r="Q804" s="1">
        <v>75</v>
      </c>
      <c r="S804" s="1">
        <v>710</v>
      </c>
      <c r="T804" s="1">
        <f>IF(L804="Wagon",(SQRT(SQRT(S804/27)))*10,IF(S804="","",SQRT(SQRT(S804/27))))</f>
        <v>2.2645068886050446</v>
      </c>
      <c r="U804" s="13">
        <f>IF(I804="","",(H804*SQRT(I804)*T804-(I804*2)+2)*0.985)</f>
        <v>29.253248478475374</v>
      </c>
      <c r="V804" s="13">
        <f>IF(L804="Wagon",5*SQRT(H804),IF(L804="","",SQRT(Q804*J804*SQRT(S804))/(26)))</f>
        <v>8.423207352353991</v>
      </c>
      <c r="W804" s="14">
        <f>8/P804</f>
        <v>0.10666666666666667</v>
      </c>
      <c r="X804" s="30">
        <f>R804/10/J804</f>
        <v>0</v>
      </c>
    </row>
    <row r="805" spans="2:24" x14ac:dyDescent="0.25">
      <c r="B805" s="1" t="s">
        <v>395</v>
      </c>
      <c r="C805" s="1" t="s">
        <v>396</v>
      </c>
      <c r="D805" s="1" t="str">
        <f>IF(B805="","zzz",LEFT(B805,2))</f>
        <v>DR</v>
      </c>
      <c r="E805" s="1">
        <v>98</v>
      </c>
      <c r="F805" s="13">
        <v>1999</v>
      </c>
      <c r="G805" s="13" t="s">
        <v>31</v>
      </c>
      <c r="H805" s="1">
        <f>IF(F805="","",SQRT(F805-1828))</f>
        <v>13.076696830622021</v>
      </c>
      <c r="I805" s="1">
        <v>2</v>
      </c>
      <c r="J805" s="1">
        <v>50</v>
      </c>
      <c r="K805" s="1" t="s">
        <v>397</v>
      </c>
      <c r="L805" s="6" t="s">
        <v>22</v>
      </c>
      <c r="M805" s="6" t="s">
        <v>22</v>
      </c>
      <c r="N805" s="1">
        <f>IF(L805="Steam",1,IF(L805="Electric",2,IF(L805="Diesel",4,IF(L805="Diesel-Electric",3,""))))</f>
        <v>4</v>
      </c>
      <c r="P805" s="1">
        <v>75</v>
      </c>
      <c r="Q805" s="1">
        <v>75</v>
      </c>
      <c r="S805" s="1">
        <v>710</v>
      </c>
      <c r="T805" s="1">
        <f>IF(L805="Wagon",(SQRT(SQRT(S805/27)))*10,IF(S805="","",SQRT(SQRT(S805/27))))</f>
        <v>2.2645068886050446</v>
      </c>
      <c r="U805" s="13">
        <f>IF(I805="","",(H805*SQRT(I805)*T805-(I805*2)+2)*0.985)</f>
        <v>39.27990281298279</v>
      </c>
      <c r="V805" s="13">
        <f>IF(L805="Wagon",5*SQRT(H805),IF(L805="","",SQRT(Q805*J805*SQRT(S805))/(26)))</f>
        <v>12.157852580804029</v>
      </c>
      <c r="W805" s="14">
        <f>8/P805</f>
        <v>0.10666666666666667</v>
      </c>
      <c r="X805" s="30">
        <f>R805/10/J805</f>
        <v>0</v>
      </c>
    </row>
    <row r="806" spans="2:24" x14ac:dyDescent="0.25">
      <c r="B806" s="1" t="s">
        <v>402</v>
      </c>
      <c r="C806" s="1" t="s">
        <v>403</v>
      </c>
      <c r="D806" s="1" t="str">
        <f>IF(B806="","zzz",LEFT(B806,2))</f>
        <v>GN</v>
      </c>
      <c r="E806" s="1" t="s">
        <v>349</v>
      </c>
      <c r="F806" s="13">
        <v>1904</v>
      </c>
      <c r="G806" s="13">
        <v>1939</v>
      </c>
      <c r="H806" s="1">
        <f>IF(F806="","",SQRT(F806-1828))</f>
        <v>8.717797887081348</v>
      </c>
      <c r="I806" s="1">
        <v>7</v>
      </c>
      <c r="J806" s="1">
        <v>182</v>
      </c>
      <c r="K806" s="1">
        <v>284</v>
      </c>
      <c r="L806" s="1" t="s">
        <v>85</v>
      </c>
      <c r="M806" s="1" t="s">
        <v>364</v>
      </c>
      <c r="N806" s="1">
        <f>IF(L806="Steam",1,IF(L806="Electric",2,IF(L806="Diesel",4,IF(L806="Diesel-Electric",3,""))))</f>
        <v>2</v>
      </c>
      <c r="P806" s="1" t="s">
        <v>1134</v>
      </c>
      <c r="Q806" s="1" t="s">
        <v>1134</v>
      </c>
      <c r="S806" s="1">
        <v>400</v>
      </c>
      <c r="T806" s="1">
        <f>IF(L806="Wagon",(SQRT(SQRT(S806/27)))*10,IF(S806="","",SQRT(SQRT(S806/27))))</f>
        <v>1.9618873042551412</v>
      </c>
      <c r="U806" s="13">
        <f>IF(I806="","",(H806*SQRT(I806)*T806-(I806*2)+2)*0.985)</f>
        <v>32.752408635824366</v>
      </c>
      <c r="V806" s="13" t="e">
        <f>IF(L806="Wagon",5*SQRT(H806),IF(L806="","",SQRT(Q806*J806*SQRT(S806))/(26)))</f>
        <v>#VALUE!</v>
      </c>
      <c r="W806" s="14" t="e">
        <f>8/P806</f>
        <v>#VALUE!</v>
      </c>
      <c r="X806" s="30">
        <f>R806/10/J806</f>
        <v>0</v>
      </c>
    </row>
    <row r="807" spans="2:24" x14ac:dyDescent="0.25">
      <c r="B807" s="1" t="s">
        <v>1456</v>
      </c>
      <c r="C807" s="1" t="s">
        <v>1457</v>
      </c>
      <c r="D807" s="1" t="str">
        <f>IF(B807="","zzz",LEFT(B807,2))</f>
        <v>GW</v>
      </c>
      <c r="E807" s="1" t="s">
        <v>349</v>
      </c>
      <c r="F807" s="13">
        <v>1947</v>
      </c>
      <c r="H807" s="1">
        <f>IF(F807="","",SQRT(F807-1828))</f>
        <v>10.908712114635714</v>
      </c>
      <c r="I807" s="1">
        <v>1</v>
      </c>
      <c r="J807" s="1">
        <v>10</v>
      </c>
      <c r="K807" s="1">
        <v>12</v>
      </c>
      <c r="L807" s="1" t="s">
        <v>331</v>
      </c>
      <c r="M807" s="1" t="s">
        <v>331</v>
      </c>
      <c r="N807" s="1" t="str">
        <f>IF(L807="Steam",1,IF(L807="Electric",2,IF(L807="Diesel",4,IF(L807="Diesel-Electric",3,""))))</f>
        <v/>
      </c>
      <c r="O807" s="1" t="s">
        <v>1468</v>
      </c>
      <c r="P807" s="1" t="s">
        <v>1134</v>
      </c>
      <c r="Q807" s="1" t="s">
        <v>1134</v>
      </c>
      <c r="T807" s="1">
        <f>IF(L807="Wagon",(SQRT(SQRT(S807/27)))*10,IF(S807="","",SQRT(SQRT(S807/27))))</f>
        <v>0</v>
      </c>
      <c r="U807" s="13">
        <f>IF(I807="","",(H807*SQRT(I807)*T807-(I807*2)+2)*0.985)</f>
        <v>0</v>
      </c>
      <c r="V807" s="13">
        <f>IF(L807="Wagon",5*SQRT(H807),IF(L807="","",SQRT(Q807*J807*SQRT(S807))/(26)))</f>
        <v>16.514169760114882</v>
      </c>
      <c r="W807" s="14" t="e">
        <f>8/P807</f>
        <v>#VALUE!</v>
      </c>
      <c r="X807" s="30">
        <f>R807/10/J807</f>
        <v>0</v>
      </c>
    </row>
    <row r="808" spans="2:24" x14ac:dyDescent="0.25">
      <c r="B808" s="1" t="s">
        <v>1458</v>
      </c>
      <c r="C808" s="1" t="s">
        <v>1459</v>
      </c>
      <c r="D808" s="1" t="str">
        <f>IF(B808="","zzz",LEFT(B808,2))</f>
        <v>GW</v>
      </c>
      <c r="E808" s="1" t="s">
        <v>349</v>
      </c>
      <c r="H808" s="1" t="str">
        <f>IF(F808="","",SQRT(F808-1828))</f>
        <v/>
      </c>
      <c r="I808" s="1">
        <v>1</v>
      </c>
      <c r="J808" s="1">
        <v>18</v>
      </c>
      <c r="K808" s="1">
        <v>40</v>
      </c>
      <c r="L808" s="1" t="s">
        <v>331</v>
      </c>
      <c r="M808" s="1" t="s">
        <v>331</v>
      </c>
      <c r="N808" s="1" t="str">
        <f>IF(L808="Steam",1,IF(L808="Electric",2,IF(L808="Diesel",4,IF(L808="Diesel-Electric",3,""))))</f>
        <v/>
      </c>
      <c r="O808" s="1" t="s">
        <v>1361</v>
      </c>
      <c r="P808" s="1" t="s">
        <v>1134</v>
      </c>
      <c r="Q808" s="1" t="s">
        <v>1134</v>
      </c>
      <c r="T808" s="1">
        <f>IF(L808="Wagon",(SQRT(SQRT(S808/27)))*10,IF(S808="","",SQRT(SQRT(S808/27))))</f>
        <v>0</v>
      </c>
      <c r="U808" s="13" t="e">
        <f>IF(I808="","",(H808*SQRT(I808)*T808-(I808*2)+2)*0.985)</f>
        <v>#VALUE!</v>
      </c>
      <c r="V808" s="13" t="e">
        <f>IF(L808="Wagon",5*SQRT(H808),IF(L808="","",SQRT(Q808*J808*SQRT(S808))/(26)))</f>
        <v>#VALUE!</v>
      </c>
      <c r="W808" s="14" t="e">
        <f>8/P808</f>
        <v>#VALUE!</v>
      </c>
      <c r="X808" s="30">
        <f>R808/10/J808</f>
        <v>0</v>
      </c>
    </row>
    <row r="809" spans="2:24" x14ac:dyDescent="0.25">
      <c r="B809" s="1" t="s">
        <v>1451</v>
      </c>
      <c r="C809" s="1" t="s">
        <v>1460</v>
      </c>
      <c r="D809" s="1" t="str">
        <f>IF(B809="","zzz",LEFT(B809,2))</f>
        <v>GW</v>
      </c>
      <c r="E809" s="1" t="s">
        <v>349</v>
      </c>
      <c r="H809" s="1" t="str">
        <f>IF(F809="","",SQRT(F809-1828))</f>
        <v/>
      </c>
      <c r="I809" s="1">
        <v>1</v>
      </c>
      <c r="L809" s="1" t="s">
        <v>331</v>
      </c>
      <c r="M809" s="1" t="s">
        <v>331</v>
      </c>
      <c r="N809" s="1" t="str">
        <f>IF(L809="Steam",1,IF(L809="Electric",2,IF(L809="Diesel",4,IF(L809="Diesel-Electric",3,""))))</f>
        <v/>
      </c>
      <c r="P809" s="1" t="s">
        <v>1134</v>
      </c>
      <c r="Q809" s="1" t="s">
        <v>1134</v>
      </c>
      <c r="T809" s="1">
        <f>IF(L809="Wagon",(SQRT(SQRT(S809/27)))*10,IF(S809="","",SQRT(SQRT(S809/27))))</f>
        <v>0</v>
      </c>
      <c r="U809" s="13" t="e">
        <f>IF(I809="","",(H809*SQRT(I809)*T809-(I809*2)+2)*0.985)</f>
        <v>#VALUE!</v>
      </c>
      <c r="V809" s="13" t="e">
        <f>IF(L809="Wagon",5*SQRT(H809),IF(L809="","",SQRT(Q809*J809*SQRT(S809))/(26)))</f>
        <v>#VALUE!</v>
      </c>
      <c r="W809" s="14" t="e">
        <f>8/P809</f>
        <v>#VALUE!</v>
      </c>
      <c r="X809" s="30" t="e">
        <f>R809/10/J809</f>
        <v>#DIV/0!</v>
      </c>
    </row>
    <row r="810" spans="2:24" x14ac:dyDescent="0.25">
      <c r="B810" s="1" t="s">
        <v>1452</v>
      </c>
      <c r="C810" s="1" t="s">
        <v>1453</v>
      </c>
      <c r="D810" s="1" t="str">
        <f>IF(B810="","zzz",LEFT(B810,2))</f>
        <v>GW</v>
      </c>
      <c r="E810" s="1" t="s">
        <v>349</v>
      </c>
      <c r="H810" s="1" t="str">
        <f>IF(F810="","",SQRT(F810-1828))</f>
        <v/>
      </c>
      <c r="I810" s="1">
        <v>1</v>
      </c>
      <c r="L810" s="1" t="s">
        <v>331</v>
      </c>
      <c r="M810" s="1" t="s">
        <v>331</v>
      </c>
      <c r="N810" s="1" t="str">
        <f>IF(L810="Steam",1,IF(L810="Electric",2,IF(L810="Diesel",4,IF(L810="Diesel-Electric",3,""))))</f>
        <v/>
      </c>
      <c r="P810" s="1" t="s">
        <v>1134</v>
      </c>
      <c r="Q810" s="1" t="s">
        <v>1134</v>
      </c>
      <c r="T810" s="1">
        <f>IF(L810="Wagon",(SQRT(SQRT(S810/27)))*10,IF(S810="","",SQRT(SQRT(S810/27))))</f>
        <v>0</v>
      </c>
      <c r="U810" s="13" t="e">
        <f>IF(I810="","",(H810*SQRT(I810)*T810-(I810*2)+2)*0.985)</f>
        <v>#VALUE!</v>
      </c>
      <c r="V810" s="13" t="e">
        <f>IF(L810="Wagon",5*SQRT(H810),IF(L810="","",SQRT(Q810*J810*SQRT(S810))/(26)))</f>
        <v>#VALUE!</v>
      </c>
      <c r="W810" s="14" t="e">
        <f>8/P810</f>
        <v>#VALUE!</v>
      </c>
      <c r="X810" s="30" t="e">
        <f>R810/10/J810</f>
        <v>#DIV/0!</v>
      </c>
    </row>
    <row r="811" spans="2:24" x14ac:dyDescent="0.25">
      <c r="B811" s="1" t="s">
        <v>1297</v>
      </c>
      <c r="C811" s="1" t="s">
        <v>1298</v>
      </c>
      <c r="D811" s="1" t="str">
        <f>IF(B811="","zzz",LEFT(B811,2))</f>
        <v>GW</v>
      </c>
      <c r="E811" s="1" t="s">
        <v>349</v>
      </c>
      <c r="H811" s="1" t="str">
        <f>IF(F811="","",SQRT(F811-1828))</f>
        <v/>
      </c>
      <c r="N811" s="1" t="str">
        <f>IF(L811="Steam",1,IF(L811="Electric",2,IF(L811="Diesel",4,IF(L811="Diesel-Electric",3,""))))</f>
        <v/>
      </c>
      <c r="P811" s="1" t="s">
        <v>1134</v>
      </c>
      <c r="Q811" s="1" t="s">
        <v>1134</v>
      </c>
      <c r="T811" s="1" t="str">
        <f>IF(L811="Wagon",(SQRT(SQRT(S811/27)))*10,IF(S811="","",SQRT(SQRT(S811/27))))</f>
        <v/>
      </c>
      <c r="U811" s="13" t="str">
        <f>IF(I811="","",(H811*SQRT(I811)*T811-(I811*2)+2)*0.985)</f>
        <v/>
      </c>
      <c r="V811" s="13" t="str">
        <f>IF(L811="Wagon",5*SQRT(H811),IF(L811="","",SQRT(Q811*J811*SQRT(S811))/(26)))</f>
        <v/>
      </c>
      <c r="W811" s="14" t="e">
        <f>8/P811</f>
        <v>#VALUE!</v>
      </c>
      <c r="X811" s="30" t="e">
        <f>R811/10/J811</f>
        <v>#DIV/0!</v>
      </c>
    </row>
    <row r="812" spans="2:24" x14ac:dyDescent="0.25">
      <c r="B812" s="1" t="s">
        <v>405</v>
      </c>
      <c r="D812" s="1" t="str">
        <f>IF(B812="","zzz",LEFT(B812,2))</f>
        <v>GW</v>
      </c>
      <c r="E812" s="1" t="s">
        <v>349</v>
      </c>
      <c r="F812" s="13">
        <v>1934</v>
      </c>
      <c r="G812" s="13">
        <v>1962</v>
      </c>
      <c r="H812" s="1">
        <f>IF(F812="","",SQRT(F812-1828))</f>
        <v>10.295630140987001</v>
      </c>
      <c r="I812" s="1">
        <v>1</v>
      </c>
      <c r="J812" s="1">
        <v>30</v>
      </c>
      <c r="K812" s="1">
        <v>70</v>
      </c>
      <c r="L812" s="1" t="s">
        <v>22</v>
      </c>
      <c r="M812" s="1" t="s">
        <v>22</v>
      </c>
      <c r="N812" s="1">
        <f>IF(L812="Steam",1,IF(L812="Electric",2,IF(L812="Diesel",4,IF(L812="Diesel-Electric",3,""))))</f>
        <v>4</v>
      </c>
      <c r="P812" s="1">
        <v>70</v>
      </c>
      <c r="Q812" s="1">
        <v>70</v>
      </c>
      <c r="S812" s="1">
        <v>260</v>
      </c>
      <c r="T812" s="1">
        <f>IF(L812="Wagon",(SQRT(SQRT(S812/27)))*10,IF(S812="","",SQRT(SQRT(S812/27))))</f>
        <v>1.7615801015482879</v>
      </c>
      <c r="U812" s="13">
        <f>IF(I812="","",(H812*SQRT(I812)*T812-(I812*2)+2)*0.985)</f>
        <v>17.864528531424543</v>
      </c>
      <c r="V812" s="13">
        <f>IF(L812="Wagon",5*SQRT(H812),IF(L812="","",SQRT(Q812*J812*SQRT(S812))/(26)))</f>
        <v>7.0774960619685503</v>
      </c>
      <c r="W812" s="14">
        <f>8/P812</f>
        <v>0.11428571428571428</v>
      </c>
      <c r="X812" s="30">
        <f>R812/10/J812</f>
        <v>0</v>
      </c>
    </row>
    <row r="813" spans="2:24" x14ac:dyDescent="0.25">
      <c r="B813" s="1" t="s">
        <v>406</v>
      </c>
      <c r="D813" s="1" t="str">
        <f>IF(B813="","zzz",LEFT(B813,2))</f>
        <v>Li</v>
      </c>
      <c r="E813" s="1" t="s">
        <v>349</v>
      </c>
      <c r="F813" s="13">
        <v>1893</v>
      </c>
      <c r="G813" s="13">
        <v>1956</v>
      </c>
      <c r="H813" s="1">
        <f>IF(F813="","",SQRT(F813-1828))</f>
        <v>8.0622577482985491</v>
      </c>
      <c r="I813" s="1">
        <v>2</v>
      </c>
      <c r="K813" s="1">
        <v>120</v>
      </c>
      <c r="L813" s="1" t="s">
        <v>85</v>
      </c>
      <c r="M813" s="1" t="s">
        <v>86</v>
      </c>
      <c r="N813" s="1">
        <f>IF(L813="Steam",1,IF(L813="Electric",2,IF(L813="Diesel",4,IF(L813="Diesel-Electric",3,""))))</f>
        <v>2</v>
      </c>
      <c r="P813" s="1">
        <v>60</v>
      </c>
      <c r="Q813" s="1">
        <v>60</v>
      </c>
      <c r="S813" s="1">
        <v>120</v>
      </c>
      <c r="T813" s="1">
        <f>IF(L813="Wagon",(SQRT(SQRT(S813/27)))*10,IF(S813="","",SQRT(SQRT(S813/27))))</f>
        <v>1.4519590582309543</v>
      </c>
      <c r="U813" s="13">
        <f>IF(I813="","",(H813*SQRT(I813)*T813-(I813*2)+2)*0.985)</f>
        <v>14.336557158983471</v>
      </c>
      <c r="V813" s="13">
        <f>IF(L813="Wagon",5*SQRT(H813),IF(L813="","",SQRT(Q813*J813*SQRT(S813))/(26)))</f>
        <v>0</v>
      </c>
      <c r="W813" s="14">
        <f>8/P813</f>
        <v>0.13333333333333333</v>
      </c>
      <c r="X813" s="30" t="e">
        <f>R813/10/J813</f>
        <v>#DIV/0!</v>
      </c>
    </row>
    <row r="814" spans="2:24" x14ac:dyDescent="0.25">
      <c r="B814" s="1" t="s">
        <v>1461</v>
      </c>
      <c r="C814" s="1" t="s">
        <v>1462</v>
      </c>
      <c r="D814" s="1" t="str">
        <f>IF(B814="","zzz",LEFT(B814,2))</f>
        <v>LM</v>
      </c>
      <c r="E814" s="1" t="s">
        <v>349</v>
      </c>
      <c r="H814" s="1" t="str">
        <f>IF(F814="","",SQRT(F814-1828))</f>
        <v/>
      </c>
      <c r="I814" s="1">
        <v>1</v>
      </c>
      <c r="K814" s="1">
        <v>20</v>
      </c>
      <c r="L814" s="1" t="s">
        <v>331</v>
      </c>
      <c r="M814" s="1" t="s">
        <v>331</v>
      </c>
      <c r="N814" s="1" t="str">
        <f>IF(L814="Steam",1,IF(L814="Electric",2,IF(L814="Diesel",4,IF(L814="Diesel-Electric",3,""))))</f>
        <v/>
      </c>
      <c r="O814" s="1" t="s">
        <v>1361</v>
      </c>
      <c r="P814" s="1" t="s">
        <v>1134</v>
      </c>
      <c r="Q814" s="1" t="s">
        <v>1134</v>
      </c>
      <c r="T814" s="1">
        <f>IF(L814="Wagon",(SQRT(SQRT(S814/27)))*10,IF(S814="","",SQRT(SQRT(S814/27))))</f>
        <v>0</v>
      </c>
      <c r="U814" s="13" t="e">
        <f>IF(I814="","",(H814*SQRT(I814)*T814-(I814*2)+2)*0.985)</f>
        <v>#VALUE!</v>
      </c>
      <c r="V814" s="13" t="e">
        <f>IF(L814="Wagon",5*SQRT(H814),IF(L814="","",SQRT(Q814*J814*SQRT(S814))/(26)))</f>
        <v>#VALUE!</v>
      </c>
      <c r="W814" s="14" t="e">
        <f>8/P814</f>
        <v>#VALUE!</v>
      </c>
      <c r="X814" s="30" t="e">
        <f>R814/10/J814</f>
        <v>#DIV/0!</v>
      </c>
    </row>
    <row r="815" spans="2:24" x14ac:dyDescent="0.25">
      <c r="B815" s="1" t="s">
        <v>1478</v>
      </c>
      <c r="C815" s="1" t="s">
        <v>1479</v>
      </c>
      <c r="D815" s="1" t="str">
        <f>IF(B815="","zzz",LEFT(B815,2))</f>
        <v>LM</v>
      </c>
      <c r="E815" s="1" t="s">
        <v>349</v>
      </c>
      <c r="H815" s="1" t="str">
        <f>IF(F815="","",SQRT(F815-1828))</f>
        <v/>
      </c>
      <c r="I815" s="1">
        <v>1</v>
      </c>
      <c r="L815" s="1" t="s">
        <v>331</v>
      </c>
      <c r="M815" s="1" t="s">
        <v>331</v>
      </c>
      <c r="N815" s="1" t="str">
        <f>IF(L815="Steam",1,IF(L815="Electric",2,IF(L815="Diesel",4,IF(L815="Diesel-Electric",3,""))))</f>
        <v/>
      </c>
      <c r="P815" s="1" t="s">
        <v>1134</v>
      </c>
      <c r="Q815" s="1" t="s">
        <v>1134</v>
      </c>
      <c r="T815" s="1">
        <f>IF(L815="Wagon",(SQRT(SQRT(S815/27)))*10,IF(S815="","",SQRT(SQRT(S815/27))))</f>
        <v>0</v>
      </c>
      <c r="U815" s="13" t="e">
        <f>IF(I815="","",(H815*SQRT(I815)*T815-(I815*2)+2)*0.985)</f>
        <v>#VALUE!</v>
      </c>
      <c r="V815" s="13" t="e">
        <f>IF(L815="Wagon",5*SQRT(H815),IF(L815="","",SQRT(Q815*J815*SQRT(S815))/(26)))</f>
        <v>#VALUE!</v>
      </c>
      <c r="W815" s="14" t="e">
        <f>8/P815</f>
        <v>#VALUE!</v>
      </c>
      <c r="X815" s="30" t="e">
        <f>R815/10/J815</f>
        <v>#DIV/0!</v>
      </c>
    </row>
    <row r="816" spans="2:24" x14ac:dyDescent="0.25">
      <c r="B816" s="1" t="s">
        <v>1477</v>
      </c>
      <c r="C816" s="1" t="s">
        <v>1480</v>
      </c>
      <c r="D816" s="1" t="str">
        <f>IF(B816="","zzz",LEFT(B816,2))</f>
        <v>LM</v>
      </c>
      <c r="E816" s="1" t="s">
        <v>349</v>
      </c>
      <c r="H816" s="1" t="str">
        <f>IF(F816="","",SQRT(F816-1828))</f>
        <v/>
      </c>
      <c r="I816" s="1">
        <v>1</v>
      </c>
      <c r="L816" s="1" t="s">
        <v>331</v>
      </c>
      <c r="M816" s="1" t="s">
        <v>331</v>
      </c>
      <c r="N816" s="1" t="str">
        <f>IF(L816="Steam",1,IF(L816="Electric",2,IF(L816="Diesel",4,IF(L816="Diesel-Electric",3,""))))</f>
        <v/>
      </c>
      <c r="P816" s="1" t="s">
        <v>1134</v>
      </c>
      <c r="Q816" s="1" t="s">
        <v>1134</v>
      </c>
      <c r="T816" s="1">
        <f>IF(L816="Wagon",(SQRT(SQRT(S816/27)))*10,IF(S816="","",SQRT(SQRT(S816/27))))</f>
        <v>0</v>
      </c>
      <c r="U816" s="13" t="e">
        <f>IF(I816="","",(H816*SQRT(I816)*T816-(I816*2)+2)*0.985)</f>
        <v>#VALUE!</v>
      </c>
      <c r="V816" s="13" t="e">
        <f>IF(L816="Wagon",5*SQRT(H816),IF(L816="","",SQRT(Q816*J816*SQRT(S816))/(26)))</f>
        <v>#VALUE!</v>
      </c>
      <c r="W816" s="14" t="e">
        <f>8/P816</f>
        <v>#VALUE!</v>
      </c>
      <c r="X816" s="30" t="e">
        <f>R816/10/J816</f>
        <v>#DIV/0!</v>
      </c>
    </row>
    <row r="817" spans="2:24" x14ac:dyDescent="0.25">
      <c r="B817" s="1" t="s">
        <v>1654</v>
      </c>
      <c r="C817" s="1" t="s">
        <v>1655</v>
      </c>
      <c r="D817" s="1" t="str">
        <f>IF(B817="","zzz",LEFT(B817,2))</f>
        <v>LM</v>
      </c>
      <c r="E817" s="1" t="s">
        <v>349</v>
      </c>
      <c r="F817" s="13">
        <v>1936</v>
      </c>
      <c r="G817" s="13">
        <v>1997</v>
      </c>
      <c r="H817" s="1">
        <f>IF(F817="","",SQRT(F817-1828))</f>
        <v>10.392304845413264</v>
      </c>
      <c r="I817" s="1">
        <v>1</v>
      </c>
      <c r="K817" s="1">
        <v>48</v>
      </c>
      <c r="L817" s="1" t="s">
        <v>331</v>
      </c>
      <c r="M817" s="1" t="s">
        <v>331</v>
      </c>
      <c r="N817" s="1" t="str">
        <f>IF(L817="Steam",1,IF(L817="Electric",2,IF(L817="Diesel",4,IF(L817="Diesel-Electric",3,""))))</f>
        <v/>
      </c>
      <c r="O817" s="1" t="s">
        <v>1361</v>
      </c>
      <c r="P817" s="1" t="s">
        <v>1134</v>
      </c>
      <c r="Q817" s="1" t="s">
        <v>1134</v>
      </c>
      <c r="T817" s="1">
        <f>IF(L817="Wagon",(SQRT(SQRT(S817/27)))*10,IF(S817="","",SQRT(SQRT(S817/27))))</f>
        <v>0</v>
      </c>
      <c r="U817" s="13">
        <f>IF(I817="","",(H817*SQRT(I817)*T817-(I817*2)+2)*0.985)</f>
        <v>0</v>
      </c>
      <c r="V817" s="13">
        <f>IF(L817="Wagon",5*SQRT(H817),IF(L817="","",SQRT(Q817*J817*SQRT(S817))/(26)))</f>
        <v>16.118548977353129</v>
      </c>
      <c r="W817" s="14" t="e">
        <f>8/P817</f>
        <v>#VALUE!</v>
      </c>
      <c r="X817" s="30" t="e">
        <f>R817/10/J817</f>
        <v>#DIV/0!</v>
      </c>
    </row>
    <row r="818" spans="2:24" x14ac:dyDescent="0.25">
      <c r="B818" s="1" t="s">
        <v>407</v>
      </c>
      <c r="D818" s="1" t="str">
        <f>IF(B818="","zzz",LEFT(B818,2))</f>
        <v>LM</v>
      </c>
      <c r="E818" s="1" t="s">
        <v>349</v>
      </c>
      <c r="L818" s="1" t="s">
        <v>357</v>
      </c>
      <c r="M818" s="1" t="s">
        <v>357</v>
      </c>
      <c r="N818" s="1">
        <f>IF(L818="Steam",1,IF(L818="Electric",2,IF(L818="Diesel",4,IF(L818="Diesel-Electric",3,""))))</f>
        <v>1</v>
      </c>
      <c r="P818" s="1" t="s">
        <v>1134</v>
      </c>
      <c r="Q818" s="1" t="s">
        <v>1134</v>
      </c>
      <c r="T818" s="1" t="str">
        <f>IF(L818="Wagon",(SQRT(SQRT(S818/27)))*10,IF(S818="","",SQRT(SQRT(S818/27))))</f>
        <v/>
      </c>
      <c r="U818" s="13" t="str">
        <f>IF(I818="","",(H818*SQRT(I818)*T818-(I818*2)+2)*0.985)</f>
        <v/>
      </c>
      <c r="V818" s="13" t="e">
        <f>IF(L818="Wagon",5*SQRT(H818),IF(L818="","",SQRT(Q818*J818*SQRT(S818))/(26)))</f>
        <v>#VALUE!</v>
      </c>
      <c r="W818" s="14" t="e">
        <f>8/P818</f>
        <v>#VALUE!</v>
      </c>
      <c r="X818" s="30" t="e">
        <f>R818/10/J818</f>
        <v>#DIV/0!</v>
      </c>
    </row>
    <row r="819" spans="2:24" x14ac:dyDescent="0.25">
      <c r="B819" s="1" t="s">
        <v>408</v>
      </c>
      <c r="D819" s="1" t="str">
        <f>IF(B819="","zzz",LEFT(B819,2))</f>
        <v>LM</v>
      </c>
      <c r="E819" s="1" t="s">
        <v>349</v>
      </c>
      <c r="L819" s="1" t="s">
        <v>357</v>
      </c>
      <c r="M819" s="1" t="s">
        <v>357</v>
      </c>
      <c r="N819" s="1">
        <f>IF(L819="Steam",1,IF(L819="Electric",2,IF(L819="Diesel",4,IF(L819="Diesel-Electric",3,""))))</f>
        <v>1</v>
      </c>
      <c r="P819" s="1" t="s">
        <v>1134</v>
      </c>
      <c r="Q819" s="1" t="s">
        <v>1134</v>
      </c>
      <c r="T819" s="1" t="str">
        <f>IF(L819="Wagon",(SQRT(SQRT(S819/27)))*10,IF(S819="","",SQRT(SQRT(S819/27))))</f>
        <v/>
      </c>
      <c r="U819" s="13" t="str">
        <f>IF(I819="","",(H819*SQRT(I819)*T819-(I819*2)+2)*0.985)</f>
        <v/>
      </c>
      <c r="V819" s="13" t="e">
        <f>IF(L819="Wagon",5*SQRT(H819),IF(L819="","",SQRT(Q819*J819*SQRT(S819))/(26)))</f>
        <v>#VALUE!</v>
      </c>
      <c r="W819" s="14" t="e">
        <f>8/P819</f>
        <v>#VALUE!</v>
      </c>
      <c r="X819" s="30" t="e">
        <f>R819/10/J819</f>
        <v>#DIV/0!</v>
      </c>
    </row>
    <row r="820" spans="2:24" x14ac:dyDescent="0.25">
      <c r="B820" s="1" t="s">
        <v>409</v>
      </c>
      <c r="D820" s="1" t="str">
        <f>IF(B820="","zzz",LEFT(B820,2))</f>
        <v>LM</v>
      </c>
      <c r="E820" s="1" t="s">
        <v>349</v>
      </c>
      <c r="L820" s="1" t="s">
        <v>357</v>
      </c>
      <c r="M820" s="1" t="s">
        <v>357</v>
      </c>
      <c r="N820" s="1">
        <f>IF(L820="Steam",1,IF(L820="Electric",2,IF(L820="Diesel",4,IF(L820="Diesel-Electric",3,""))))</f>
        <v>1</v>
      </c>
      <c r="P820" s="1" t="s">
        <v>1134</v>
      </c>
      <c r="Q820" s="1" t="s">
        <v>1134</v>
      </c>
      <c r="T820" s="1" t="str">
        <f>IF(L820="Wagon",(SQRT(SQRT(S820/27)))*10,IF(S820="","",SQRT(SQRT(S820/27))))</f>
        <v/>
      </c>
      <c r="U820" s="13" t="str">
        <f>IF(I820="","",(H820*SQRT(I820)*T820-(I820*2)+2)*0.985)</f>
        <v/>
      </c>
      <c r="V820" s="13" t="e">
        <f>IF(L820="Wagon",5*SQRT(H820),IF(L820="","",SQRT(Q820*J820*SQRT(S820))/(26)))</f>
        <v>#VALUE!</v>
      </c>
      <c r="W820" s="14" t="e">
        <f>8/P820</f>
        <v>#VALUE!</v>
      </c>
      <c r="X820" s="30" t="e">
        <f>R820/10/J820</f>
        <v>#DIV/0!</v>
      </c>
    </row>
    <row r="821" spans="2:24" x14ac:dyDescent="0.25">
      <c r="B821" s="1" t="s">
        <v>410</v>
      </c>
      <c r="D821" s="1" t="str">
        <f>IF(B821="","zzz",LEFT(B821,2))</f>
        <v>LM</v>
      </c>
      <c r="E821" s="1" t="s">
        <v>349</v>
      </c>
      <c r="F821" s="13">
        <v>1926</v>
      </c>
      <c r="G821" s="13">
        <v>1964</v>
      </c>
      <c r="H821" s="1">
        <f>IF(F821="","",SQRT(F821-1828))</f>
        <v>9.8994949366116654</v>
      </c>
      <c r="I821" s="1">
        <v>3</v>
      </c>
      <c r="K821" s="1">
        <v>280</v>
      </c>
      <c r="L821" s="1" t="s">
        <v>85</v>
      </c>
      <c r="M821" s="1" t="s">
        <v>86</v>
      </c>
      <c r="N821" s="1">
        <f>IF(L821="Steam",1,IF(L821="Electric",2,IF(L821="Diesel",4,IF(L821="Diesel-Electric",3,""))))</f>
        <v>2</v>
      </c>
      <c r="P821" s="1">
        <v>68</v>
      </c>
      <c r="Q821" s="1">
        <v>68</v>
      </c>
      <c r="S821" s="1">
        <v>1060</v>
      </c>
      <c r="T821" s="1">
        <f>IF(L821="Wagon",(SQRT(SQRT(S821/27)))*10,IF(S821="","",SQRT(SQRT(S821/27))))</f>
        <v>2.5031422190582502</v>
      </c>
      <c r="U821" s="13">
        <f>IF(I821="","",(H821*SQRT(I821)*T821-(I821*2)+2)*0.985)</f>
        <v>38.336149107192313</v>
      </c>
      <c r="V821" s="13">
        <f>IF(L821="Wagon",5*SQRT(H821),IF(L821="","",SQRT(Q821*J821*SQRT(S821))/(26)))</f>
        <v>0</v>
      </c>
      <c r="W821" s="14">
        <f>8/P821</f>
        <v>0.11764705882352941</v>
      </c>
      <c r="X821" s="30" t="e">
        <f>R821/10/J821</f>
        <v>#DIV/0!</v>
      </c>
    </row>
    <row r="822" spans="2:24" x14ac:dyDescent="0.25">
      <c r="B822" s="1" t="s">
        <v>411</v>
      </c>
      <c r="D822" s="1" t="str">
        <f>IF(B822="","zzz",LEFT(B822,2))</f>
        <v>LM</v>
      </c>
      <c r="E822" s="1" t="s">
        <v>349</v>
      </c>
      <c r="L822" s="1" t="s">
        <v>357</v>
      </c>
      <c r="M822" s="1" t="s">
        <v>357</v>
      </c>
      <c r="N822" s="1">
        <f>IF(L822="Steam",1,IF(L822="Electric",2,IF(L822="Diesel",4,IF(L822="Diesel-Electric",3,""))))</f>
        <v>1</v>
      </c>
      <c r="P822" s="1" t="s">
        <v>1134</v>
      </c>
      <c r="Q822" s="1" t="s">
        <v>1134</v>
      </c>
      <c r="T822" s="1" t="str">
        <f>IF(L822="Wagon",(SQRT(SQRT(S822/27)))*10,IF(S822="","",SQRT(SQRT(S822/27))))</f>
        <v/>
      </c>
      <c r="U822" s="13" t="str">
        <f>IF(I822="","",(H822*SQRT(I822)*T822-(I822*2)+2)*0.985)</f>
        <v/>
      </c>
      <c r="V822" s="13" t="e">
        <f>IF(L822="Wagon",5*SQRT(H822),IF(L822="","",SQRT(Q822*J822*SQRT(S822))/(26)))</f>
        <v>#VALUE!</v>
      </c>
      <c r="W822" s="14" t="e">
        <f>8/P822</f>
        <v>#VALUE!</v>
      </c>
      <c r="X822" s="30" t="e">
        <f>R822/10/J822</f>
        <v>#DIV/0!</v>
      </c>
    </row>
    <row r="823" spans="2:24" x14ac:dyDescent="0.25">
      <c r="B823" s="1" t="s">
        <v>412</v>
      </c>
      <c r="D823" s="1" t="str">
        <f>IF(B823="","zzz",LEFT(B823,2))</f>
        <v>LM</v>
      </c>
      <c r="E823" s="1" t="s">
        <v>349</v>
      </c>
      <c r="L823" s="1" t="s">
        <v>357</v>
      </c>
      <c r="M823" s="1" t="s">
        <v>357</v>
      </c>
      <c r="N823" s="1">
        <f>IF(L823="Steam",1,IF(L823="Electric",2,IF(L823="Diesel",4,IF(L823="Diesel-Electric",3,""))))</f>
        <v>1</v>
      </c>
      <c r="P823" s="1" t="s">
        <v>1134</v>
      </c>
      <c r="Q823" s="1" t="s">
        <v>1134</v>
      </c>
      <c r="T823" s="1" t="str">
        <f>IF(L823="Wagon",(SQRT(SQRT(S823/27)))*10,IF(S823="","",SQRT(SQRT(S823/27))))</f>
        <v/>
      </c>
      <c r="U823" s="13" t="str">
        <f>IF(I823="","",(H823*SQRT(I823)*T823-(I823*2)+2)*0.985)</f>
        <v/>
      </c>
      <c r="V823" s="13" t="e">
        <f>IF(L823="Wagon",5*SQRT(H823),IF(L823="","",SQRT(Q823*J823*SQRT(S823))/(26)))</f>
        <v>#VALUE!</v>
      </c>
      <c r="W823" s="14" t="e">
        <f>8/P823</f>
        <v>#VALUE!</v>
      </c>
      <c r="X823" s="30" t="e">
        <f>R823/10/J823</f>
        <v>#DIV/0!</v>
      </c>
    </row>
    <row r="824" spans="2:24" x14ac:dyDescent="0.25">
      <c r="B824" s="1" t="s">
        <v>413</v>
      </c>
      <c r="D824" s="1" t="str">
        <f>IF(B824="","zzz",LEFT(B824,2))</f>
        <v>LM</v>
      </c>
      <c r="E824" s="1" t="s">
        <v>349</v>
      </c>
      <c r="F824" s="13">
        <v>1938</v>
      </c>
      <c r="G824" s="13">
        <v>1951</v>
      </c>
      <c r="H824" s="1">
        <f>IF(F824="","",SQRT(F824-1828))</f>
        <v>10.488088481701515</v>
      </c>
      <c r="I824" s="1">
        <v>3</v>
      </c>
      <c r="J824" s="1">
        <v>73</v>
      </c>
      <c r="K824" s="1">
        <v>162</v>
      </c>
      <c r="L824" s="1" t="s">
        <v>22</v>
      </c>
      <c r="M824" s="1" t="s">
        <v>22</v>
      </c>
      <c r="N824" s="1">
        <f>IF(L824="Steam",1,IF(L824="Electric",2,IF(L824="Diesel",4,IF(L824="Diesel-Electric",3,""))))</f>
        <v>4</v>
      </c>
      <c r="P824" s="1">
        <v>75</v>
      </c>
      <c r="Q824" s="1">
        <v>75</v>
      </c>
      <c r="S824" s="1">
        <v>750</v>
      </c>
      <c r="T824" s="1">
        <f>IF(L824="Wagon",(SQRT(SQRT(S824/27)))*10,IF(S824="","",SQRT(SQRT(S824/27))))</f>
        <v>2.2957488466614326</v>
      </c>
      <c r="U824" s="13">
        <f>IF(I824="","",(H824*SQRT(I824)*T824-(I824*2)+2)*0.985)</f>
        <v>37.138783618314164</v>
      </c>
      <c r="V824" s="13">
        <f>IF(L824="Wagon",5*SQRT(H824),IF(L824="","",SQRT(Q824*J824*SQRT(S824))/(26)))</f>
        <v>14.893063102515272</v>
      </c>
      <c r="W824" s="14">
        <f>8/P824</f>
        <v>0.10666666666666667</v>
      </c>
      <c r="X824" s="30">
        <f>R824/10/J824</f>
        <v>0</v>
      </c>
    </row>
    <row r="825" spans="2:24" x14ac:dyDescent="0.25">
      <c r="B825" s="1" t="s">
        <v>415</v>
      </c>
      <c r="C825" s="1" t="s">
        <v>416</v>
      </c>
      <c r="D825" s="1" t="str">
        <f>IF(B825="","zzz",LEFT(B825,2))</f>
        <v>LN</v>
      </c>
      <c r="E825" s="1" t="s">
        <v>349</v>
      </c>
      <c r="F825" s="13">
        <v>1846</v>
      </c>
      <c r="H825" s="1">
        <f>IF(F825="","",SQRT(F825-1828))</f>
        <v>4.2426406871192848</v>
      </c>
      <c r="I825" s="1">
        <v>1</v>
      </c>
      <c r="L825" s="6" t="s">
        <v>331</v>
      </c>
      <c r="M825" s="6" t="s">
        <v>331</v>
      </c>
      <c r="N825" s="1" t="str">
        <f>IF(L825="Steam",1,IF(L825="Electric",2,IF(L825="Diesel",4,IF(L825="Diesel-Electric",3,""))))</f>
        <v/>
      </c>
      <c r="P825" s="1" t="s">
        <v>1134</v>
      </c>
      <c r="Q825" s="1" t="s">
        <v>1134</v>
      </c>
      <c r="S825" s="1">
        <v>1</v>
      </c>
      <c r="T825" s="1">
        <f>IF(L825="Wagon",(SQRT(SQRT(S825/27)))*10,IF(S825="","",SQRT(SQRT(S825/27))))</f>
        <v>4.3869133765083088</v>
      </c>
      <c r="U825" s="13">
        <f>IF(I825="","",(H825*SQRT(I825)*T825-(I825*2)+2)*0.985)</f>
        <v>18.332915724311363</v>
      </c>
      <c r="V825" s="13">
        <f>IF(L825="Wagon",5*SQRT(H825),IF(L825="","",SQRT(Q825*J825*SQRT(S825))/(26)))</f>
        <v>10.298835719535589</v>
      </c>
      <c r="W825" s="14" t="e">
        <f>8/P825</f>
        <v>#VALUE!</v>
      </c>
      <c r="X825" s="30" t="e">
        <f>R825/10/J825</f>
        <v>#DIV/0!</v>
      </c>
    </row>
    <row r="826" spans="2:24" x14ac:dyDescent="0.25">
      <c r="B826" s="1" t="s">
        <v>417</v>
      </c>
      <c r="C826" s="1" t="s">
        <v>418</v>
      </c>
      <c r="D826" s="1" t="str">
        <f>IF(B826="","zzz",LEFT(B826,2))</f>
        <v>LN</v>
      </c>
      <c r="E826" s="1" t="s">
        <v>349</v>
      </c>
      <c r="F826" s="13">
        <v>1846</v>
      </c>
      <c r="H826" s="1">
        <f>IF(F826="","",SQRT(F826-1828))</f>
        <v>4.2426406871192848</v>
      </c>
      <c r="I826" s="1">
        <v>1</v>
      </c>
      <c r="L826" s="6" t="s">
        <v>331</v>
      </c>
      <c r="M826" s="6" t="s">
        <v>331</v>
      </c>
      <c r="N826" s="1" t="str">
        <f>IF(L826="Steam",1,IF(L826="Electric",2,IF(L826="Diesel",4,IF(L826="Diesel-Electric",3,""))))</f>
        <v/>
      </c>
      <c r="P826" s="1" t="s">
        <v>1134</v>
      </c>
      <c r="Q826" s="1" t="s">
        <v>1134</v>
      </c>
      <c r="S826" s="1">
        <v>1</v>
      </c>
      <c r="T826" s="1">
        <f>IF(L826="Wagon",(SQRT(SQRT(S826/27)))*10,IF(S826="","",SQRT(SQRT(S826/27))))</f>
        <v>4.3869133765083088</v>
      </c>
      <c r="U826" s="13">
        <f>IF(I826="","",(H826*SQRT(I826)*T826-(I826*2)+2)*0.985)</f>
        <v>18.332915724311363</v>
      </c>
      <c r="V826" s="13">
        <f>IF(L826="Wagon",5*SQRT(H826),IF(L826="","",SQRT(Q826*J826*SQRT(S826))/(26)))</f>
        <v>10.298835719535589</v>
      </c>
      <c r="W826" s="14" t="e">
        <f>8/P826</f>
        <v>#VALUE!</v>
      </c>
      <c r="X826" s="30" t="e">
        <f>R826/10/J826</f>
        <v>#DIV/0!</v>
      </c>
    </row>
    <row r="827" spans="2:24" x14ac:dyDescent="0.25">
      <c r="B827" s="1" t="s">
        <v>419</v>
      </c>
      <c r="D827" s="1" t="str">
        <f>IF(B827="","zzz",LEFT(B827,2))</f>
        <v>LN</v>
      </c>
      <c r="E827" s="1" t="s">
        <v>349</v>
      </c>
      <c r="F827" s="13">
        <v>1937</v>
      </c>
      <c r="G827" s="13">
        <v>1967</v>
      </c>
      <c r="H827" s="1">
        <f>IF(F827="","",SQRT(F827-1828))</f>
        <v>10.440306508910551</v>
      </c>
      <c r="I827" s="1">
        <v>2</v>
      </c>
      <c r="K827" s="1">
        <v>120</v>
      </c>
      <c r="L827" s="1" t="s">
        <v>85</v>
      </c>
      <c r="M827" s="1" t="s">
        <v>86</v>
      </c>
      <c r="N827" s="1">
        <f>IF(L827="Steam",1,IF(L827="Electric",2,IF(L827="Diesel",4,IF(L827="Diesel-Electric",3,""))))</f>
        <v>2</v>
      </c>
      <c r="P827" s="1">
        <v>68</v>
      </c>
      <c r="Q827" s="1">
        <v>68</v>
      </c>
      <c r="S827" s="1">
        <v>308</v>
      </c>
      <c r="T827" s="1">
        <f>IF(L827="Wagon",(SQRT(SQRT(S827/27)))*10,IF(S827="","",SQRT(SQRT(S827/27))))</f>
        <v>1.8377936139458497</v>
      </c>
      <c r="U827" s="13">
        <f>IF(I827="","",(H827*SQRT(I827)*T827-(I827*2)+2)*0.985)</f>
        <v>24.757677068170306</v>
      </c>
      <c r="V827" s="13">
        <f>IF(L827="Wagon",5*SQRT(H827),IF(L827="","",SQRT(Q827*J827*SQRT(S827))/(26)))</f>
        <v>0</v>
      </c>
      <c r="W827" s="14">
        <f>8/P827</f>
        <v>0.11764705882352941</v>
      </c>
      <c r="X827" s="30" t="e">
        <f>R827/10/J827</f>
        <v>#DIV/0!</v>
      </c>
    </row>
    <row r="828" spans="2:24" x14ac:dyDescent="0.25">
      <c r="B828" s="1" t="s">
        <v>420</v>
      </c>
      <c r="D828" s="1" t="str">
        <f>IF(B828="","zzz",LEFT(B828,2))</f>
        <v>LN</v>
      </c>
      <c r="E828" s="1" t="s">
        <v>349</v>
      </c>
      <c r="F828" s="13">
        <v>1905</v>
      </c>
      <c r="G828" s="13">
        <v>1964</v>
      </c>
      <c r="H828" s="1">
        <f>IF(F828="","",SQRT(F828-1828))</f>
        <v>8.7749643873921226</v>
      </c>
      <c r="I828" s="1">
        <v>1</v>
      </c>
      <c r="L828" s="1" t="s">
        <v>85</v>
      </c>
      <c r="M828" s="1" t="s">
        <v>86</v>
      </c>
      <c r="N828" s="1">
        <f>IF(L828="Steam",1,IF(L828="Electric",2,IF(L828="Diesel",4,IF(L828="Diesel-Electric",3,""))))</f>
        <v>2</v>
      </c>
      <c r="P828" s="1" t="s">
        <v>1134</v>
      </c>
      <c r="Q828" s="1" t="s">
        <v>1134</v>
      </c>
      <c r="T828" s="1" t="str">
        <f>IF(L828="Wagon",(SQRT(SQRT(S828/27)))*10,IF(S828="","",SQRT(SQRT(S828/27))))</f>
        <v/>
      </c>
      <c r="U828" s="13" t="e">
        <f>IF(I828="","",(H828*SQRT(I828)*T828-(I828*2)+2)*0.985)</f>
        <v>#VALUE!</v>
      </c>
      <c r="V828" s="13" t="e">
        <f>IF(L828="Wagon",5*SQRT(H828),IF(L828="","",SQRT(Q828*J828*SQRT(S828))/(26)))</f>
        <v>#VALUE!</v>
      </c>
      <c r="W828" s="14" t="e">
        <f>8/P828</f>
        <v>#VALUE!</v>
      </c>
      <c r="X828" s="30" t="e">
        <f>R828/10/J828</f>
        <v>#DIV/0!</v>
      </c>
    </row>
    <row r="829" spans="2:24" x14ac:dyDescent="0.25">
      <c r="B829" s="1" t="s">
        <v>421</v>
      </c>
      <c r="C829" s="1" t="s">
        <v>422</v>
      </c>
      <c r="D829" s="1" t="str">
        <f>IF(B829="","zzz",LEFT(B829,2))</f>
        <v>LN</v>
      </c>
      <c r="E829" s="1" t="s">
        <v>349</v>
      </c>
      <c r="F829" s="13">
        <v>1846</v>
      </c>
      <c r="H829" s="1">
        <f>IF(F829="","",SQRT(F829-1828))</f>
        <v>4.2426406871192848</v>
      </c>
      <c r="I829" s="1">
        <v>1</v>
      </c>
      <c r="L829" s="6" t="s">
        <v>331</v>
      </c>
      <c r="M829" s="6" t="s">
        <v>331</v>
      </c>
      <c r="N829" s="1" t="str">
        <f>IF(L829="Steam",1,IF(L829="Electric",2,IF(L829="Diesel",4,IF(L829="Diesel-Electric",3,""))))</f>
        <v/>
      </c>
      <c r="P829" s="1" t="s">
        <v>1134</v>
      </c>
      <c r="Q829" s="1" t="s">
        <v>1134</v>
      </c>
      <c r="S829" s="1">
        <v>1</v>
      </c>
      <c r="T829" s="1">
        <f>IF(L829="Wagon",(SQRT(SQRT(S829/27)))*10,IF(S829="","",SQRT(SQRT(S829/27))))</f>
        <v>4.3869133765083088</v>
      </c>
      <c r="U829" s="13">
        <f>IF(I829="","",(H829*SQRT(I829)*T829-(I829*2)+2)*0.985)</f>
        <v>18.332915724311363</v>
      </c>
      <c r="V829" s="13">
        <f>IF(L829="Wagon",5*SQRT(H829),IF(L829="","",SQRT(Q829*J829*SQRT(S829))/(26)))</f>
        <v>10.298835719535589</v>
      </c>
      <c r="W829" s="14" t="e">
        <f>8/P829</f>
        <v>#VALUE!</v>
      </c>
      <c r="X829" s="30" t="e">
        <f>R829/10/J829</f>
        <v>#DIV/0!</v>
      </c>
    </row>
    <row r="830" spans="2:24" x14ac:dyDescent="0.25">
      <c r="B830" s="1" t="s">
        <v>423</v>
      </c>
      <c r="C830" s="1" t="s">
        <v>424</v>
      </c>
      <c r="D830" s="1" t="str">
        <f>IF(B830="","zzz",LEFT(B830,2))</f>
        <v>LN</v>
      </c>
      <c r="E830" s="1" t="s">
        <v>349</v>
      </c>
      <c r="F830" s="13">
        <v>1846</v>
      </c>
      <c r="H830" s="1">
        <f>IF(F830="","",SQRT(F830-1828))</f>
        <v>4.2426406871192848</v>
      </c>
      <c r="I830" s="1">
        <v>1</v>
      </c>
      <c r="L830" s="6" t="s">
        <v>331</v>
      </c>
      <c r="M830" s="6" t="s">
        <v>331</v>
      </c>
      <c r="N830" s="1" t="str">
        <f>IF(L830="Steam",1,IF(L830="Electric",2,IF(L830="Diesel",4,IF(L830="Diesel-Electric",3,""))))</f>
        <v/>
      </c>
      <c r="P830" s="1" t="s">
        <v>1134</v>
      </c>
      <c r="Q830" s="1" t="s">
        <v>1134</v>
      </c>
      <c r="S830" s="1">
        <v>1</v>
      </c>
      <c r="T830" s="1">
        <f>IF(L830="Wagon",(SQRT(SQRT(S830/27)))*10,IF(S830="","",SQRT(SQRT(S830/27))))</f>
        <v>4.3869133765083088</v>
      </c>
      <c r="U830" s="13">
        <f>IF(I830="","",(H830*SQRT(I830)*T830-(I830*2)+2)*0.985)</f>
        <v>18.332915724311363</v>
      </c>
      <c r="V830" s="13">
        <f>IF(L830="Wagon",5*SQRT(H830),IF(L830="","",SQRT(Q830*J830*SQRT(S830))/(26)))</f>
        <v>10.298835719535589</v>
      </c>
      <c r="W830" s="14" t="e">
        <f>8/P830</f>
        <v>#VALUE!</v>
      </c>
      <c r="X830" s="30" t="e">
        <f>R830/10/J830</f>
        <v>#DIV/0!</v>
      </c>
    </row>
    <row r="831" spans="2:24" x14ac:dyDescent="0.25">
      <c r="B831" s="1" t="s">
        <v>425</v>
      </c>
      <c r="D831" s="1" t="str">
        <f>IF(B831="","zzz",LEFT(B831,2))</f>
        <v>LN</v>
      </c>
      <c r="E831" s="1" t="s">
        <v>349</v>
      </c>
      <c r="F831" s="13">
        <v>1914</v>
      </c>
      <c r="G831" s="13">
        <v>1960</v>
      </c>
      <c r="H831" s="1">
        <f>IF(F831="","",SQRT(F831-1828))</f>
        <v>9.2736184954957039</v>
      </c>
      <c r="I831" s="1">
        <v>3</v>
      </c>
      <c r="K831" s="1">
        <v>166</v>
      </c>
      <c r="L831" s="1" t="s">
        <v>85</v>
      </c>
      <c r="M831" s="1" t="s">
        <v>86</v>
      </c>
      <c r="N831" s="1">
        <f>IF(L831="Steam",1,IF(L831="Electric",2,IF(L831="Diesel",4,IF(L831="Diesel-Electric",3,""))))</f>
        <v>2</v>
      </c>
      <c r="P831" s="1">
        <v>68</v>
      </c>
      <c r="Q831" s="1">
        <v>68</v>
      </c>
      <c r="S831" s="1">
        <v>1120</v>
      </c>
      <c r="T831" s="1">
        <f>IF(L831="Wagon",(SQRT(SQRT(S831/27)))*10,IF(S831="","",SQRT(SQRT(S831/27))))</f>
        <v>2.5378360638928799</v>
      </c>
      <c r="U831" s="13">
        <f>IF(I831="","",(H831*SQRT(I831)*T831-(I831*2)+2)*0.985)</f>
        <v>36.212227938304352</v>
      </c>
      <c r="V831" s="13">
        <f>IF(L831="Wagon",5*SQRT(H831),IF(L831="","",SQRT(Q831*J831*SQRT(S831))/(26)))</f>
        <v>0</v>
      </c>
      <c r="W831" s="14">
        <f>8/P831</f>
        <v>0.11764705882352941</v>
      </c>
      <c r="X831" s="30" t="e">
        <f>R831/10/J831</f>
        <v>#DIV/0!</v>
      </c>
    </row>
    <row r="832" spans="2:24" x14ac:dyDescent="0.25">
      <c r="B832" s="1" t="s">
        <v>426</v>
      </c>
      <c r="C832" s="1" t="s">
        <v>427</v>
      </c>
      <c r="D832" s="1" t="str">
        <f>IF(B832="","zzz",LEFT(B832,2))</f>
        <v>Lo</v>
      </c>
      <c r="E832" s="1" t="s">
        <v>349</v>
      </c>
      <c r="F832" s="13">
        <v>1961</v>
      </c>
      <c r="G832" s="13">
        <v>2012</v>
      </c>
      <c r="H832" s="1">
        <f>IF(F832="","",SQRT(F832-1828))</f>
        <v>11.532562594670797</v>
      </c>
      <c r="I832" s="1">
        <v>4</v>
      </c>
      <c r="J832" s="1">
        <v>108</v>
      </c>
      <c r="K832" s="1">
        <v>640</v>
      </c>
      <c r="L832" s="1" t="s">
        <v>85</v>
      </c>
      <c r="M832" s="1" t="s">
        <v>364</v>
      </c>
      <c r="N832" s="1">
        <f>IF(L832="Steam",1,IF(L832="Electric",2,IF(L832="Diesel",4,IF(L832="Diesel-Electric",3,""))))</f>
        <v>2</v>
      </c>
      <c r="P832" s="1">
        <v>68</v>
      </c>
      <c r="Q832" s="1">
        <v>68</v>
      </c>
      <c r="S832" s="1">
        <v>600</v>
      </c>
      <c r="T832" s="1">
        <f>IF(L832="Wagon",(SQRT(SQRT(S832/27)))*10,IF(S832="","",SQRT(SQRT(S832/27))))</f>
        <v>2.1711852081087688</v>
      </c>
      <c r="U832" s="13">
        <f>IF(I832="","",(H832*SQRT(I832)*T832-(I832*2)+2)*0.985)</f>
        <v>43.417478754761305</v>
      </c>
      <c r="V832" s="13">
        <f>IF(L832="Wagon",5*SQRT(H832),IF(L832="","",SQRT(Q832*J832*SQRT(S832))/(26)))</f>
        <v>16.312885906927107</v>
      </c>
      <c r="W832" s="14">
        <f>8/P832</f>
        <v>0.11764705882352941</v>
      </c>
      <c r="X832" s="30">
        <f>R832/10/J832</f>
        <v>0</v>
      </c>
    </row>
    <row r="833" spans="1:25" x14ac:dyDescent="0.25">
      <c r="B833" s="1" t="s">
        <v>428</v>
      </c>
      <c r="C833" s="1" t="s">
        <v>429</v>
      </c>
      <c r="D833" s="1" t="str">
        <f>IF(B833="","zzz",LEFT(B833,2))</f>
        <v>Lo</v>
      </c>
      <c r="E833" s="1" t="s">
        <v>349</v>
      </c>
      <c r="F833" s="13">
        <v>1970</v>
      </c>
      <c r="G833" s="13">
        <v>2014</v>
      </c>
      <c r="H833" s="1">
        <f>IF(F833="","",SQRT(F833-1828))</f>
        <v>11.916375287812984</v>
      </c>
      <c r="I833" s="1">
        <v>6</v>
      </c>
      <c r="J833" s="1">
        <v>144</v>
      </c>
      <c r="K833" s="1">
        <v>821</v>
      </c>
      <c r="L833" s="1" t="s">
        <v>85</v>
      </c>
      <c r="M833" s="1" t="s">
        <v>364</v>
      </c>
      <c r="N833" s="1">
        <f>IF(L833="Steam",1,IF(L833="Electric",2,IF(L833="Diesel",4,IF(L833="Diesel-Electric",3,""))))</f>
        <v>2</v>
      </c>
      <c r="P833" s="1">
        <v>55</v>
      </c>
      <c r="Q833" s="1">
        <v>55</v>
      </c>
      <c r="S833" s="1">
        <v>600</v>
      </c>
      <c r="T833" s="1">
        <f>IF(L833="Wagon",(SQRT(SQRT(S833/27)))*10,IF(S833="","",SQRT(SQRT(S833/27))))</f>
        <v>2.1711852081087688</v>
      </c>
      <c r="U833" s="13">
        <f>IF(I833="","",(H833*SQRT(I833)*T833-(I833*2)+2)*0.985)</f>
        <v>52.574187652637967</v>
      </c>
      <c r="V833" s="13">
        <f>IF(L833="Wagon",5*SQRT(H833),IF(L833="","",SQRT(Q833*J833*SQRT(S833))/(26)))</f>
        <v>16.940532414997801</v>
      </c>
      <c r="W833" s="14">
        <f>8/P833</f>
        <v>0.14545454545454545</v>
      </c>
      <c r="X833" s="30">
        <f>R833/10/J833</f>
        <v>0</v>
      </c>
    </row>
    <row r="834" spans="1:25" x14ac:dyDescent="0.25">
      <c r="B834" s="1" t="s">
        <v>430</v>
      </c>
      <c r="C834" s="1" t="s">
        <v>431</v>
      </c>
      <c r="D834" s="1" t="str">
        <f>IF(B834="","zzz",LEFT(B834,2))</f>
        <v>Lo</v>
      </c>
      <c r="E834" s="1" t="s">
        <v>349</v>
      </c>
      <c r="F834" s="13">
        <v>1980</v>
      </c>
      <c r="G834" s="13">
        <v>2016</v>
      </c>
      <c r="H834" s="1">
        <f>IF(F834="","",SQRT(F834-1828))</f>
        <v>12.328828005937952</v>
      </c>
      <c r="I834" s="1">
        <v>6</v>
      </c>
      <c r="J834" s="1">
        <v>144</v>
      </c>
      <c r="K834" s="1">
        <v>821</v>
      </c>
      <c r="L834" s="1" t="s">
        <v>85</v>
      </c>
      <c r="M834" s="1" t="s">
        <v>364</v>
      </c>
      <c r="N834" s="1">
        <f>IF(L834="Steam",1,IF(L834="Electric",2,IF(L834="Diesel",4,IF(L834="Diesel-Electric",3,""))))</f>
        <v>2</v>
      </c>
      <c r="P834" s="1">
        <v>55</v>
      </c>
      <c r="Q834" s="1">
        <v>55</v>
      </c>
      <c r="S834" s="1">
        <v>600</v>
      </c>
      <c r="T834" s="1">
        <f>IF(L834="Wagon",(SQRT(SQRT(S834/27)))*10,IF(S834="","",SQRT(SQRT(S834/27))))</f>
        <v>2.1711852081087688</v>
      </c>
      <c r="U834" s="13">
        <f>IF(I834="","",(H834*SQRT(I834)*T834-(I834*2)+2)*0.985)</f>
        <v>54.734830067148472</v>
      </c>
      <c r="V834" s="13">
        <f>IF(L834="Wagon",5*SQRT(H834),IF(L834="","",SQRT(Q834*J834*SQRT(S834))/(26)))</f>
        <v>16.940532414997801</v>
      </c>
      <c r="W834" s="14">
        <f>8/P834</f>
        <v>0.14545454545454545</v>
      </c>
      <c r="X834" s="30">
        <f>R834/10/J834</f>
        <v>0</v>
      </c>
    </row>
    <row r="835" spans="1:25" x14ac:dyDescent="0.25">
      <c r="B835" s="1" t="s">
        <v>432</v>
      </c>
      <c r="C835" s="1" t="s">
        <v>433</v>
      </c>
      <c r="D835" s="1" t="str">
        <f>IF(B835="","zzz",LEFT(B835,2))</f>
        <v>Lo</v>
      </c>
      <c r="E835" s="1" t="s">
        <v>349</v>
      </c>
      <c r="F835" s="13">
        <v>1935</v>
      </c>
      <c r="G835" s="13">
        <v>1971</v>
      </c>
      <c r="H835" s="1">
        <f>IF(F835="","",SQRT(F835-1828))</f>
        <v>10.344080432788601</v>
      </c>
      <c r="I835" s="1">
        <v>2</v>
      </c>
      <c r="J835" s="1">
        <v>72</v>
      </c>
      <c r="K835" s="1">
        <v>114</v>
      </c>
      <c r="L835" s="1" t="s">
        <v>85</v>
      </c>
      <c r="M835" s="1" t="s">
        <v>364</v>
      </c>
      <c r="N835" s="1">
        <f>IF(L835="Steam",1,IF(L835="Electric",2,IF(L835="Diesel",4,IF(L835="Diesel-Electric",3,""))))</f>
        <v>2</v>
      </c>
      <c r="P835" s="1" t="s">
        <v>1134</v>
      </c>
      <c r="Q835" s="1" t="s">
        <v>1134</v>
      </c>
      <c r="S835" s="1">
        <f>68*2*I835</f>
        <v>272</v>
      </c>
      <c r="T835" s="1">
        <f>IF(L835="Wagon",(SQRT(SQRT(S835/27)))*10,IF(S835="","",SQRT(SQRT(S835/27))))</f>
        <v>1.781563411855859</v>
      </c>
      <c r="U835" s="13">
        <f>IF(I835="","",(H835*SQRT(I835)*T835-(I835*2)+2)*0.985)</f>
        <v>23.701095487820186</v>
      </c>
      <c r="V835" s="13" t="e">
        <f>IF(L835="Wagon",5*SQRT(H835),IF(L835="","",SQRT(Q835*J835*SQRT(S835))/(26)))</f>
        <v>#VALUE!</v>
      </c>
      <c r="W835" s="14" t="e">
        <f>8/P835</f>
        <v>#VALUE!</v>
      </c>
      <c r="X835" s="30">
        <f>R835/10/J835</f>
        <v>0</v>
      </c>
    </row>
    <row r="836" spans="1:25" x14ac:dyDescent="0.25">
      <c r="B836" s="1" t="s">
        <v>434</v>
      </c>
      <c r="C836" s="1" t="s">
        <v>435</v>
      </c>
      <c r="D836" s="1" t="str">
        <f>IF(B836="","zzz",LEFT(B836,2))</f>
        <v>Lo</v>
      </c>
      <c r="E836" s="1" t="s">
        <v>349</v>
      </c>
      <c r="F836" s="13">
        <v>1935</v>
      </c>
      <c r="G836" s="13">
        <v>1971</v>
      </c>
      <c r="H836" s="1">
        <f>IF(F836="","",SQRT(F836-1828))</f>
        <v>10.344080432788601</v>
      </c>
      <c r="I836" s="1">
        <v>2</v>
      </c>
      <c r="J836" s="1">
        <v>72</v>
      </c>
      <c r="K836" s="1">
        <v>114</v>
      </c>
      <c r="L836" s="1" t="s">
        <v>85</v>
      </c>
      <c r="M836" s="1" t="s">
        <v>364</v>
      </c>
      <c r="N836" s="1">
        <f>IF(L836="Steam",1,IF(L836="Electric",2,IF(L836="Diesel",4,IF(L836="Diesel-Electric",3,""))))</f>
        <v>2</v>
      </c>
      <c r="P836" s="1" t="s">
        <v>1134</v>
      </c>
      <c r="Q836" s="1" t="s">
        <v>1134</v>
      </c>
      <c r="S836" s="1">
        <f>68*2*I836</f>
        <v>272</v>
      </c>
      <c r="T836" s="1">
        <f>IF(L836="Wagon",(SQRT(SQRT(S836/27)))*10,IF(S836="","",SQRT(SQRT(S836/27))))</f>
        <v>1.781563411855859</v>
      </c>
      <c r="U836" s="13">
        <f>IF(I836="","",(H836*SQRT(I836)*T836-(I836*2)+2)*0.985)</f>
        <v>23.701095487820186</v>
      </c>
      <c r="V836" s="13" t="e">
        <f>IF(L836="Wagon",5*SQRT(H836),IF(L836="","",SQRT(Q836*J836*SQRT(S836))/(26)))</f>
        <v>#VALUE!</v>
      </c>
      <c r="W836" s="14" t="e">
        <f>8/P836</f>
        <v>#VALUE!</v>
      </c>
      <c r="X836" s="30">
        <f>R836/10/J836</f>
        <v>0</v>
      </c>
    </row>
    <row r="837" spans="1:25" s="41" customFormat="1" x14ac:dyDescent="0.25">
      <c r="A837" s="19"/>
      <c r="B837" s="1" t="s">
        <v>436</v>
      </c>
      <c r="C837" s="1" t="s">
        <v>437</v>
      </c>
      <c r="D837" s="1" t="str">
        <f>IF(B837="","zzz",LEFT(B837,2))</f>
        <v>Lo</v>
      </c>
      <c r="E837" s="1" t="s">
        <v>349</v>
      </c>
      <c r="F837" s="13">
        <v>1937</v>
      </c>
      <c r="G837" s="13">
        <v>1981</v>
      </c>
      <c r="H837" s="1">
        <f>IF(F837="","",SQRT(F837-1828))</f>
        <v>10.440306508910551</v>
      </c>
      <c r="I837" s="1">
        <v>2</v>
      </c>
      <c r="J837" s="1">
        <v>76</v>
      </c>
      <c r="K837" s="1">
        <v>114</v>
      </c>
      <c r="L837" s="1" t="s">
        <v>85</v>
      </c>
      <c r="M837" s="1" t="s">
        <v>364</v>
      </c>
      <c r="N837" s="1">
        <f>IF(L837="Steam",1,IF(L837="Electric",2,IF(L837="Diesel",4,IF(L837="Diesel-Electric",3,""))))</f>
        <v>2</v>
      </c>
      <c r="O837" s="1"/>
      <c r="P837" s="1" t="s">
        <v>1134</v>
      </c>
      <c r="Q837" s="1" t="s">
        <v>1134</v>
      </c>
      <c r="R837" s="1"/>
      <c r="S837" s="1">
        <f>68*2*I837</f>
        <v>272</v>
      </c>
      <c r="T837" s="1">
        <f>IF(L837="Wagon",(SQRT(SQRT(S837/27)))*10,IF(S837="","",SQRT(SQRT(S837/27))))</f>
        <v>1.781563411855859</v>
      </c>
      <c r="U837" s="13">
        <f>IF(I837="","",(H837*SQRT(I837)*T837-(I837*2)+2)*0.985)</f>
        <v>23.939901518437921</v>
      </c>
      <c r="V837" s="13" t="e">
        <f>IF(L837="Wagon",5*SQRT(H837),IF(L837="","",SQRT(Q837*J837*SQRT(S837))/(26)))</f>
        <v>#VALUE!</v>
      </c>
      <c r="W837" s="17" t="e">
        <f>8/P837</f>
        <v>#VALUE!</v>
      </c>
      <c r="X837" s="27">
        <f>R837/10/J837</f>
        <v>0</v>
      </c>
      <c r="Y837" s="12"/>
    </row>
    <row r="838" spans="1:25" s="41" customFormat="1" x14ac:dyDescent="0.25">
      <c r="A838" s="19"/>
      <c r="B838" s="1" t="s">
        <v>438</v>
      </c>
      <c r="C838" s="1" t="s">
        <v>439</v>
      </c>
      <c r="D838" s="1" t="str">
        <f>IF(B838="","zzz",LEFT(B838,2))</f>
        <v>Lo</v>
      </c>
      <c r="E838" s="1" t="s">
        <v>349</v>
      </c>
      <c r="F838" s="13">
        <v>1937</v>
      </c>
      <c r="G838" s="13">
        <v>1981</v>
      </c>
      <c r="H838" s="1">
        <f>IF(F838="","",SQRT(F838-1828))</f>
        <v>10.440306508910551</v>
      </c>
      <c r="I838" s="1">
        <v>2</v>
      </c>
      <c r="J838" s="1">
        <v>76</v>
      </c>
      <c r="K838" s="1">
        <v>114</v>
      </c>
      <c r="L838" s="1" t="s">
        <v>85</v>
      </c>
      <c r="M838" s="1" t="s">
        <v>364</v>
      </c>
      <c r="N838" s="1">
        <f>IF(L838="Steam",1,IF(L838="Electric",2,IF(L838="Diesel",4,IF(L838="Diesel-Electric",3,""))))</f>
        <v>2</v>
      </c>
      <c r="O838" s="1"/>
      <c r="P838" s="1" t="s">
        <v>1134</v>
      </c>
      <c r="Q838" s="1" t="s">
        <v>1134</v>
      </c>
      <c r="R838" s="1"/>
      <c r="S838" s="1">
        <f>68*2*I838</f>
        <v>272</v>
      </c>
      <c r="T838" s="1">
        <f>IF(L838="Wagon",(SQRT(SQRT(S838/27)))*10,IF(S838="","",SQRT(SQRT(S838/27))))</f>
        <v>1.781563411855859</v>
      </c>
      <c r="U838" s="13">
        <f>IF(I838="","",(H838*SQRT(I838)*T838-(I838*2)+2)*0.985)</f>
        <v>23.939901518437921</v>
      </c>
      <c r="V838" s="13" t="e">
        <f>IF(L838="Wagon",5*SQRT(H838),IF(L838="","",SQRT(Q838*J838*SQRT(S838))/(26)))</f>
        <v>#VALUE!</v>
      </c>
      <c r="W838" s="17" t="e">
        <f>8/P838</f>
        <v>#VALUE!</v>
      </c>
      <c r="X838" s="27">
        <f>R838/10/J838</f>
        <v>0</v>
      </c>
      <c r="Y838" s="12"/>
    </row>
    <row r="839" spans="1:25" x14ac:dyDescent="0.25">
      <c r="B839" s="1" t="s">
        <v>440</v>
      </c>
      <c r="C839" s="1" t="s">
        <v>441</v>
      </c>
      <c r="D839" s="1" t="str">
        <f>IF(B839="","zzz",LEFT(B839,2))</f>
        <v>Lo</v>
      </c>
      <c r="E839" s="1" t="s">
        <v>349</v>
      </c>
      <c r="F839" s="13">
        <v>1938</v>
      </c>
      <c r="G839" s="13">
        <v>1971</v>
      </c>
      <c r="H839" s="1">
        <f>IF(F839="","",SQRT(F839-1828))</f>
        <v>10.488088481701515</v>
      </c>
      <c r="I839" s="1">
        <v>8</v>
      </c>
      <c r="J839" s="1">
        <v>304</v>
      </c>
      <c r="K839" s="1">
        <v>496</v>
      </c>
      <c r="L839" s="1" t="s">
        <v>85</v>
      </c>
      <c r="M839" s="1" t="s">
        <v>364</v>
      </c>
      <c r="N839" s="1">
        <f>IF(L839="Steam",1,IF(L839="Electric",2,IF(L839="Diesel",4,IF(L839="Diesel-Electric",3,""))))</f>
        <v>2</v>
      </c>
      <c r="P839" s="1" t="s">
        <v>1134</v>
      </c>
      <c r="Q839" s="1" t="s">
        <v>1134</v>
      </c>
      <c r="S839" s="1">
        <f>68*2*I839</f>
        <v>1088</v>
      </c>
      <c r="T839" s="1">
        <f>IF(L839="Wagon",(SQRT(SQRT(S839/27)))*10,IF(S839="","",SQRT(SQRT(S839/27))))</f>
        <v>2.5195111392742398</v>
      </c>
      <c r="U839" s="13">
        <f>IF(I839="","",(H839*SQRT(I839)*T839-(I839*2)+2)*0.985)</f>
        <v>59.829667115266766</v>
      </c>
      <c r="V839" s="13" t="e">
        <f>IF(L839="Wagon",5*SQRT(H839),IF(L839="","",SQRT(Q839*J839*SQRT(S839))/(26)))</f>
        <v>#VALUE!</v>
      </c>
      <c r="W839" s="17" t="e">
        <f>8/P839</f>
        <v>#VALUE!</v>
      </c>
      <c r="X839" s="27">
        <f>R839/10/J839</f>
        <v>0</v>
      </c>
    </row>
    <row r="840" spans="1:25" x14ac:dyDescent="0.25">
      <c r="B840" s="1" t="s">
        <v>442</v>
      </c>
      <c r="C840" s="1" t="s">
        <v>443</v>
      </c>
      <c r="D840" s="1" t="str">
        <f>IF(B840="","zzz",LEFT(B840,2))</f>
        <v>Lo</v>
      </c>
      <c r="E840" s="1" t="s">
        <v>349</v>
      </c>
      <c r="F840" s="13">
        <v>1949</v>
      </c>
      <c r="G840" s="13">
        <v>1983</v>
      </c>
      <c r="H840" s="1">
        <f>IF(F840="","",SQRT(F840-1828))</f>
        <v>11</v>
      </c>
      <c r="I840" s="1">
        <v>7</v>
      </c>
      <c r="J840" s="1">
        <v>266</v>
      </c>
      <c r="K840" s="1">
        <v>434</v>
      </c>
      <c r="L840" s="1" t="s">
        <v>85</v>
      </c>
      <c r="M840" s="1" t="s">
        <v>364</v>
      </c>
      <c r="N840" s="1">
        <f>IF(L840="Steam",1,IF(L840="Electric",2,IF(L840="Diesel",4,IF(L840="Diesel-Electric",3,""))))</f>
        <v>2</v>
      </c>
      <c r="P840" s="1" t="s">
        <v>1134</v>
      </c>
      <c r="Q840" s="1" t="s">
        <v>1134</v>
      </c>
      <c r="S840" s="1">
        <f>68*2*I840</f>
        <v>952</v>
      </c>
      <c r="T840" s="1">
        <f>IF(L840="Wagon",(SQRT(SQRT(S840/27)))*10,IF(S840="","",SQRT(SQRT(S840/27))))</f>
        <v>2.4367910789841249</v>
      </c>
      <c r="U840" s="13">
        <f>IF(I840="","",(H840*SQRT(I840)*T840-(I840*2)+2)*0.985)</f>
        <v>58.034796485458116</v>
      </c>
      <c r="V840" s="13" t="e">
        <f>IF(L840="Wagon",5*SQRT(H840),IF(L840="","",SQRT(Q840*J840*SQRT(S840))/(26)))</f>
        <v>#VALUE!</v>
      </c>
      <c r="W840" s="14" t="e">
        <f>8/P840</f>
        <v>#VALUE!</v>
      </c>
      <c r="X840" s="30">
        <f>R840/10/J840</f>
        <v>0</v>
      </c>
    </row>
    <row r="841" spans="1:25" x14ac:dyDescent="0.25">
      <c r="B841" s="1" t="s">
        <v>444</v>
      </c>
      <c r="C841" s="1" t="s">
        <v>445</v>
      </c>
      <c r="D841" s="1" t="str">
        <f>IF(B841="","zzz",LEFT(B841,2))</f>
        <v>Lo</v>
      </c>
      <c r="E841" s="1" t="s">
        <v>349</v>
      </c>
      <c r="F841" s="13">
        <v>2012</v>
      </c>
      <c r="G841" s="13" t="s">
        <v>31</v>
      </c>
      <c r="H841" s="1">
        <f>IF(F841="","",SQRT(F841-1828))</f>
        <v>13.564659966250536</v>
      </c>
      <c r="I841" s="1">
        <v>7</v>
      </c>
      <c r="J841" s="1">
        <v>213</v>
      </c>
      <c r="K841" s="1">
        <v>1034</v>
      </c>
      <c r="L841" s="10" t="s">
        <v>85</v>
      </c>
      <c r="M841" s="10" t="s">
        <v>364</v>
      </c>
      <c r="N841" s="1">
        <f>IF(L841="Steam",1,IF(L841="Electric",2,IF(L841="Diesel",4,IF(L841="Diesel-Electric",3,""))))</f>
        <v>2</v>
      </c>
      <c r="P841" s="1">
        <v>62</v>
      </c>
      <c r="Q841" s="1">
        <v>62</v>
      </c>
      <c r="R841" s="1">
        <v>180</v>
      </c>
      <c r="S841" s="1">
        <v>4160</v>
      </c>
      <c r="T841" s="1">
        <f>IF(L841="Wagon",(SQRT(SQRT(S841/27)))*10,IF(S841="","",SQRT(SQRT(S841/27))))</f>
        <v>3.5231602030965758</v>
      </c>
      <c r="U841" s="13">
        <f>IF(I841="","",(H841*SQRT(I841)*T841-(I841*2)+2)*0.985)</f>
        <v>112.72507360023108</v>
      </c>
      <c r="V841" s="13">
        <f>IF(L841="Wagon",5*SQRT(H841),IF(L841="","",SQRT(Q841*J841*SQRT(S841))/(26)))</f>
        <v>35.49650800794015</v>
      </c>
      <c r="W841" s="14">
        <f>8/P841</f>
        <v>0.12903225806451613</v>
      </c>
      <c r="X841" s="30">
        <f>R841/10/J841</f>
        <v>8.4507042253521125E-2</v>
      </c>
    </row>
    <row r="842" spans="1:25" x14ac:dyDescent="0.25">
      <c r="B842" s="1" t="s">
        <v>446</v>
      </c>
      <c r="C842" s="1" t="s">
        <v>447</v>
      </c>
      <c r="D842" s="1" t="str">
        <f>IF(B842="","zzz",LEFT(B842,2))</f>
        <v>Lo</v>
      </c>
      <c r="E842" s="1" t="s">
        <v>349</v>
      </c>
      <c r="F842" s="13">
        <v>2010</v>
      </c>
      <c r="G842" s="13" t="s">
        <v>31</v>
      </c>
      <c r="H842" s="1">
        <f>IF(F842="","",SQRT(F842-1828))</f>
        <v>13.490737563232042</v>
      </c>
      <c r="I842" s="1">
        <v>8</v>
      </c>
      <c r="J842" s="1">
        <v>242</v>
      </c>
      <c r="K842" s="1">
        <v>1159</v>
      </c>
      <c r="L842" s="10" t="s">
        <v>85</v>
      </c>
      <c r="M842" s="10" t="s">
        <v>364</v>
      </c>
      <c r="N842" s="1">
        <f>IF(L842="Steam",1,IF(L842="Electric",2,IF(L842="Diesel",4,IF(L842="Diesel-Electric",3,""))))</f>
        <v>2</v>
      </c>
      <c r="P842" s="1">
        <v>62</v>
      </c>
      <c r="Q842" s="1">
        <v>62</v>
      </c>
      <c r="R842" s="1">
        <v>190</v>
      </c>
      <c r="S842" s="1">
        <v>4992</v>
      </c>
      <c r="T842" s="1">
        <f>IF(L842="Wagon",(SQRT(SQRT(S842/27)))*10,IF(S842="","",SQRT(SQRT(S842/27))))</f>
        <v>3.6874632702687031</v>
      </c>
      <c r="U842" s="13">
        <f>IF(I842="","",(H842*SQRT(I842)*T842-(I842*2)+2)*0.985)</f>
        <v>124.80406123140118</v>
      </c>
      <c r="V842" s="13">
        <f>IF(L842="Wagon",5*SQRT(H842),IF(L842="","",SQRT(Q842*J842*SQRT(S842))/(26)))</f>
        <v>39.600331723908397</v>
      </c>
      <c r="W842" s="14">
        <f>8/P842</f>
        <v>0.12903225806451613</v>
      </c>
      <c r="X842" s="30">
        <f>R842/10/J842</f>
        <v>7.8512396694214878E-2</v>
      </c>
    </row>
    <row r="843" spans="1:25" x14ac:dyDescent="0.25">
      <c r="B843" s="1" t="s">
        <v>448</v>
      </c>
      <c r="C843" s="1" t="s">
        <v>449</v>
      </c>
      <c r="D843" s="1" t="str">
        <f>IF(B843="","zzz",LEFT(B843,2))</f>
        <v>Lo</v>
      </c>
      <c r="E843" s="1" t="s">
        <v>349</v>
      </c>
      <c r="F843" s="13">
        <v>1927</v>
      </c>
      <c r="G843" s="13">
        <v>1962</v>
      </c>
      <c r="H843" s="1">
        <f>IF(F843="","",SQRT(F843-1828))</f>
        <v>9.9498743710661994</v>
      </c>
      <c r="I843" s="1">
        <v>8</v>
      </c>
      <c r="J843" s="1">
        <v>272</v>
      </c>
      <c r="K843" s="1">
        <v>336</v>
      </c>
      <c r="L843" s="1" t="s">
        <v>85</v>
      </c>
      <c r="M843" s="1" t="s">
        <v>364</v>
      </c>
      <c r="N843" s="1">
        <f>IF(L843="Steam",1,IF(L843="Electric",2,IF(L843="Diesel",4,IF(L843="Diesel-Electric",3,""))))</f>
        <v>2</v>
      </c>
      <c r="P843" s="1" t="s">
        <v>1134</v>
      </c>
      <c r="Q843" s="1" t="s">
        <v>1134</v>
      </c>
      <c r="S843" s="1">
        <f>68*2*I843</f>
        <v>1088</v>
      </c>
      <c r="T843" s="1">
        <f>IF(L843="Wagon",(SQRT(SQRT(S843/27)))*10,IF(S843="","",SQRT(SQRT(S843/27))))</f>
        <v>2.5195111392742398</v>
      </c>
      <c r="U843" s="13">
        <f>IF(I843="","",(H843*SQRT(I843)*T843-(I843*2)+2)*0.985)</f>
        <v>56.051748600292242</v>
      </c>
      <c r="V843" s="13" t="e">
        <f>IF(L843="Wagon",5*SQRT(H843),IF(L843="","",SQRT(Q843*J843*SQRT(S843))/(26)))</f>
        <v>#VALUE!</v>
      </c>
      <c r="W843" s="14" t="e">
        <f>8/P843</f>
        <v>#VALUE!</v>
      </c>
      <c r="X843" s="30">
        <f>R843/10/J843</f>
        <v>0</v>
      </c>
    </row>
    <row r="844" spans="1:25" x14ac:dyDescent="0.25">
      <c r="B844" s="1" t="s">
        <v>454</v>
      </c>
      <c r="C844" s="1" t="s">
        <v>455</v>
      </c>
      <c r="D844" s="1" t="str">
        <f>IF(B844="","zzz",LEFT(B844,2))</f>
        <v>LU</v>
      </c>
      <c r="E844" s="1" t="s">
        <v>349</v>
      </c>
      <c r="F844" s="13">
        <v>1900</v>
      </c>
      <c r="G844" s="13">
        <v>1903</v>
      </c>
      <c r="H844" s="1">
        <f>IF(F844="","",SQRT(F844-1828))</f>
        <v>8.4852813742385695</v>
      </c>
      <c r="I844" s="1">
        <v>7</v>
      </c>
      <c r="J844" s="1">
        <v>128</v>
      </c>
      <c r="K844" s="1">
        <v>288</v>
      </c>
      <c r="L844" s="1" t="s">
        <v>85</v>
      </c>
      <c r="M844" s="1" t="s">
        <v>364</v>
      </c>
      <c r="N844" s="1">
        <f>IF(L844="Steam",1,IF(L844="Electric",2,IF(L844="Diesel",4,IF(L844="Diesel-Electric",3,""))))</f>
        <v>2</v>
      </c>
      <c r="P844" s="1" t="s">
        <v>1134</v>
      </c>
      <c r="Q844" s="1" t="s">
        <v>1134</v>
      </c>
      <c r="S844" s="1">
        <v>468</v>
      </c>
      <c r="T844" s="1">
        <f>IF(L844="Wagon",(SQRT(SQRT(S844/27)))*10,IF(S844="","",SQRT(SQRT(S844/27))))</f>
        <v>2.0404244653826971</v>
      </c>
      <c r="U844" s="13">
        <f>IF(I844="","",(H844*SQRT(I844)*T844-(I844*2)+2)*0.985)</f>
        <v>33.300304403745827</v>
      </c>
      <c r="V844" s="13" t="e">
        <f>IF(L844="Wagon",5*SQRT(H844),IF(L844="","",SQRT(Q844*J844*SQRT(S844))/(26)))</f>
        <v>#VALUE!</v>
      </c>
      <c r="W844" s="14" t="e">
        <f>8/P844</f>
        <v>#VALUE!</v>
      </c>
      <c r="X844" s="30">
        <f>R844/10/J844</f>
        <v>0</v>
      </c>
    </row>
    <row r="845" spans="1:25" x14ac:dyDescent="0.25">
      <c r="B845" s="1" t="s">
        <v>456</v>
      </c>
      <c r="C845" s="1" t="s">
        <v>457</v>
      </c>
      <c r="D845" s="1" t="str">
        <f>IF(B845="","zzz",LEFT(B845,2))</f>
        <v>LU</v>
      </c>
      <c r="E845" s="1" t="s">
        <v>349</v>
      </c>
      <c r="F845" s="13">
        <v>1903</v>
      </c>
      <c r="G845" s="13">
        <v>1939</v>
      </c>
      <c r="H845" s="1">
        <f>IF(F845="","",SQRT(F845-1828))</f>
        <v>8.6602540378443873</v>
      </c>
      <c r="I845" s="1">
        <v>6</v>
      </c>
      <c r="J845" s="1">
        <v>98</v>
      </c>
      <c r="K845" s="1">
        <v>276</v>
      </c>
      <c r="L845" s="1" t="s">
        <v>85</v>
      </c>
      <c r="M845" s="1" t="s">
        <v>364</v>
      </c>
      <c r="N845" s="1">
        <f>IF(L845="Steam",1,IF(L845="Electric",2,IF(L845="Diesel",4,IF(L845="Diesel-Electric",3,""))))</f>
        <v>2</v>
      </c>
      <c r="P845" s="1" t="s">
        <v>1134</v>
      </c>
      <c r="Q845" s="1" t="s">
        <v>1134</v>
      </c>
      <c r="S845" s="1">
        <v>500</v>
      </c>
      <c r="T845" s="1">
        <f>IF(L845="Wagon",(SQRT(SQRT(S845/27)))*10,IF(S845="","",SQRT(SQRT(S845/27))))</f>
        <v>2.074443257628261</v>
      </c>
      <c r="U845" s="13">
        <f>IF(I845="","",(H845*SQRT(I845)*T845-(I845*2)+2)*0.985)</f>
        <v>33.49550303707462</v>
      </c>
      <c r="V845" s="13" t="e">
        <f>IF(L845="Wagon",5*SQRT(H845),IF(L845="","",SQRT(Q845*J845*SQRT(S845))/(26)))</f>
        <v>#VALUE!</v>
      </c>
      <c r="W845" s="14" t="e">
        <f>8/P845</f>
        <v>#VALUE!</v>
      </c>
      <c r="X845" s="30">
        <f>R845/10/J845</f>
        <v>0</v>
      </c>
    </row>
    <row r="846" spans="1:25" x14ac:dyDescent="0.25">
      <c r="B846" s="1" t="s">
        <v>458</v>
      </c>
      <c r="C846" s="1" t="s">
        <v>459</v>
      </c>
      <c r="D846" s="1" t="str">
        <f>IF(B846="","zzz",LEFT(B846,2))</f>
        <v>LU</v>
      </c>
      <c r="E846" s="1" t="s">
        <v>349</v>
      </c>
      <c r="F846" s="13">
        <v>1914</v>
      </c>
      <c r="G846" s="13">
        <v>1935</v>
      </c>
      <c r="H846" s="1">
        <f>IF(F846="","",SQRT(F846-1828))</f>
        <v>9.2736184954957039</v>
      </c>
      <c r="L846" s="1" t="s">
        <v>85</v>
      </c>
      <c r="M846" s="1" t="s">
        <v>364</v>
      </c>
      <c r="N846" s="1">
        <f>IF(L846="Steam",1,IF(L846="Electric",2,IF(L846="Diesel",4,IF(L846="Diesel-Electric",3,""))))</f>
        <v>2</v>
      </c>
      <c r="P846" s="1" t="s">
        <v>1134</v>
      </c>
      <c r="Q846" s="1" t="s">
        <v>1134</v>
      </c>
      <c r="T846" s="1" t="str">
        <f>IF(L846="Wagon",(SQRT(SQRT(S846/27)))*10,IF(S846="","",SQRT(SQRT(S846/27))))</f>
        <v/>
      </c>
      <c r="U846" s="13" t="str">
        <f>IF(I846="","",(H846*SQRT(I846)*T846-(I846*2)+2)*0.985)</f>
        <v/>
      </c>
      <c r="V846" s="13" t="e">
        <f>IF(L846="Wagon",5*SQRT(H846),IF(L846="","",SQRT(Q846*J846*SQRT(S846))/(26)))</f>
        <v>#VALUE!</v>
      </c>
      <c r="W846" s="14" t="e">
        <f>8/P846</f>
        <v>#VALUE!</v>
      </c>
      <c r="X846" s="30" t="e">
        <f>R846/10/J846</f>
        <v>#DIV/0!</v>
      </c>
    </row>
    <row r="847" spans="1:25" x14ac:dyDescent="0.25">
      <c r="B847" s="1" t="s">
        <v>460</v>
      </c>
      <c r="C847" s="1" t="s">
        <v>461</v>
      </c>
      <c r="D847" s="1" t="str">
        <f>IF(B847="","zzz",LEFT(B847,2))</f>
        <v>LU</v>
      </c>
      <c r="E847" s="1" t="s">
        <v>349</v>
      </c>
      <c r="F847" s="13">
        <v>1917</v>
      </c>
      <c r="G847" s="13">
        <v>1935</v>
      </c>
      <c r="H847" s="1">
        <f>IF(F847="","",SQRT(F847-1828))</f>
        <v>9.4339811320566032</v>
      </c>
      <c r="L847" s="1" t="s">
        <v>85</v>
      </c>
      <c r="M847" s="1" t="s">
        <v>364</v>
      </c>
      <c r="N847" s="1">
        <f>IF(L847="Steam",1,IF(L847="Electric",2,IF(L847="Diesel",4,IF(L847="Diesel-Electric",3,""))))</f>
        <v>2</v>
      </c>
      <c r="P847" s="1" t="s">
        <v>1134</v>
      </c>
      <c r="Q847" s="1" t="s">
        <v>1134</v>
      </c>
      <c r="T847" s="1" t="str">
        <f>IF(L847="Wagon",(SQRT(SQRT(S847/27)))*10,IF(S847="","",SQRT(SQRT(S847/27))))</f>
        <v/>
      </c>
      <c r="U847" s="13" t="str">
        <f>IF(I847="","",(H847*SQRT(I847)*T847-(I847*2)+2)*0.985)</f>
        <v/>
      </c>
      <c r="V847" s="13" t="e">
        <f>IF(L847="Wagon",5*SQRT(H847),IF(L847="","",SQRT(Q847*J847*SQRT(S847))/(26)))</f>
        <v>#VALUE!</v>
      </c>
      <c r="W847" s="14" t="e">
        <f>8/P847</f>
        <v>#VALUE!</v>
      </c>
      <c r="X847" s="30" t="e">
        <f>R847/10/J847</f>
        <v>#DIV/0!</v>
      </c>
    </row>
    <row r="848" spans="1:25" x14ac:dyDescent="0.25">
      <c r="B848" s="1" t="s">
        <v>462</v>
      </c>
      <c r="C848" s="1" t="s">
        <v>463</v>
      </c>
      <c r="D848" s="1" t="str">
        <f>IF(B848="","zzz",LEFT(B848,2))</f>
        <v>LU</v>
      </c>
      <c r="E848" s="1" t="s">
        <v>349</v>
      </c>
      <c r="F848" s="13">
        <v>1920</v>
      </c>
      <c r="G848" s="13">
        <v>1938</v>
      </c>
      <c r="H848" s="1">
        <f>IF(F848="","",SQRT(F848-1828))</f>
        <v>9.5916630466254382</v>
      </c>
      <c r="I848" s="1">
        <v>6</v>
      </c>
      <c r="K848" s="1">
        <v>264</v>
      </c>
      <c r="L848" s="1" t="s">
        <v>85</v>
      </c>
      <c r="M848" s="1" t="s">
        <v>364</v>
      </c>
      <c r="N848" s="1">
        <f>IF(L848="Steam",1,IF(L848="Electric",2,IF(L848="Diesel",4,IF(L848="Diesel-Electric",3,""))))</f>
        <v>2</v>
      </c>
      <c r="P848" s="1" t="s">
        <v>1134</v>
      </c>
      <c r="Q848" s="1" t="s">
        <v>1134</v>
      </c>
      <c r="T848" s="1" t="str">
        <f>IF(L848="Wagon",(SQRT(SQRT(S848/27)))*10,IF(S848="","",SQRT(SQRT(S848/27))))</f>
        <v/>
      </c>
      <c r="U848" s="13" t="e">
        <f>IF(I848="","",(H848*SQRT(I848)*T848-(I848*2)+2)*0.985)</f>
        <v>#VALUE!</v>
      </c>
      <c r="V848" s="13" t="e">
        <f>IF(L848="Wagon",5*SQRT(H848),IF(L848="","",SQRT(Q848*J848*SQRT(S848))/(26)))</f>
        <v>#VALUE!</v>
      </c>
      <c r="W848" s="14" t="e">
        <f>8/P848</f>
        <v>#VALUE!</v>
      </c>
      <c r="X848" s="30" t="e">
        <f>R848/10/J848</f>
        <v>#DIV/0!</v>
      </c>
    </row>
    <row r="849" spans="2:24" x14ac:dyDescent="0.25">
      <c r="B849" s="1" t="s">
        <v>464</v>
      </c>
      <c r="C849" s="1" t="s">
        <v>465</v>
      </c>
      <c r="D849" s="1" t="str">
        <f>IF(B849="","zzz",LEFT(B849,2))</f>
        <v>LU</v>
      </c>
      <c r="E849" s="1" t="s">
        <v>349</v>
      </c>
      <c r="F849" s="13">
        <v>1935</v>
      </c>
      <c r="G849" s="13">
        <v>1976</v>
      </c>
      <c r="H849" s="1">
        <f>IF(F849="","",SQRT(F849-1828))</f>
        <v>10.344080432788601</v>
      </c>
      <c r="I849" s="1">
        <v>3</v>
      </c>
      <c r="L849" s="1" t="s">
        <v>85</v>
      </c>
      <c r="M849" s="1" t="s">
        <v>364</v>
      </c>
      <c r="N849" s="1">
        <f>IF(L849="Steam",1,IF(L849="Electric",2,IF(L849="Diesel",4,IF(L849="Diesel-Electric",3,""))))</f>
        <v>2</v>
      </c>
      <c r="P849" s="1" t="s">
        <v>1134</v>
      </c>
      <c r="Q849" s="1" t="s">
        <v>1134</v>
      </c>
      <c r="T849" s="1" t="str">
        <f>IF(L849="Wagon",(SQRT(SQRT(S849/27)))*10,IF(S849="","",SQRT(SQRT(S849/27))))</f>
        <v/>
      </c>
      <c r="U849" s="13" t="e">
        <f>IF(I849="","",(H849*SQRT(I849)*T849-(I849*2)+2)*0.985)</f>
        <v>#VALUE!</v>
      </c>
      <c r="V849" s="13" t="e">
        <f>IF(L849="Wagon",5*SQRT(H849),IF(L849="","",SQRT(Q849*J849*SQRT(S849))/(26)))</f>
        <v>#VALUE!</v>
      </c>
      <c r="W849" s="14" t="e">
        <f>8/P849</f>
        <v>#VALUE!</v>
      </c>
      <c r="X849" s="30" t="e">
        <f>R849/10/J849</f>
        <v>#DIV/0!</v>
      </c>
    </row>
    <row r="850" spans="2:24" x14ac:dyDescent="0.25">
      <c r="B850" s="1" t="s">
        <v>466</v>
      </c>
      <c r="C850" s="1" t="s">
        <v>467</v>
      </c>
      <c r="D850" s="1" t="str">
        <f>IF(B850="","zzz",LEFT(B850,2))</f>
        <v>LU</v>
      </c>
      <c r="E850" s="1" t="s">
        <v>349</v>
      </c>
      <c r="F850" s="13">
        <v>1938</v>
      </c>
      <c r="G850" s="13">
        <v>1988</v>
      </c>
      <c r="H850" s="1">
        <f>IF(F850="","",SQRT(F850-1828))</f>
        <v>10.488088481701515</v>
      </c>
      <c r="I850" s="1">
        <v>9</v>
      </c>
      <c r="J850" s="1">
        <v>228</v>
      </c>
      <c r="K850" s="1">
        <v>364</v>
      </c>
      <c r="L850" s="1" t="s">
        <v>85</v>
      </c>
      <c r="M850" s="1" t="s">
        <v>364</v>
      </c>
      <c r="N850" s="1">
        <f>IF(L850="Steam",1,IF(L850="Electric",2,IF(L850="Diesel",4,IF(L850="Diesel-Electric",3,""))))</f>
        <v>2</v>
      </c>
      <c r="P850" s="1" t="s">
        <v>1134</v>
      </c>
      <c r="Q850" s="1" t="s">
        <v>1134</v>
      </c>
      <c r="T850" s="1" t="str">
        <f>IF(L850="Wagon",(SQRT(SQRT(S850/27)))*10,IF(S850="","",SQRT(SQRT(S850/27))))</f>
        <v/>
      </c>
      <c r="U850" s="13" t="e">
        <f>IF(I850="","",(H850*SQRT(I850)*T850-(I850*2)+2)*0.985)</f>
        <v>#VALUE!</v>
      </c>
      <c r="V850" s="13" t="e">
        <f>IF(L850="Wagon",5*SQRT(H850),IF(L850="","",SQRT(Q850*J850*SQRT(S850))/(26)))</f>
        <v>#VALUE!</v>
      </c>
      <c r="W850" s="14" t="e">
        <f>8/P850</f>
        <v>#VALUE!</v>
      </c>
      <c r="X850" s="30">
        <f>R850/10/J850</f>
        <v>0</v>
      </c>
    </row>
    <row r="851" spans="2:24" x14ac:dyDescent="0.25">
      <c r="B851" s="1" t="s">
        <v>468</v>
      </c>
      <c r="C851" s="1" t="s">
        <v>469</v>
      </c>
      <c r="D851" s="1" t="str">
        <f>IF(B851="","zzz",LEFT(B851,2))</f>
        <v>LU</v>
      </c>
      <c r="E851" s="1" t="s">
        <v>349</v>
      </c>
      <c r="F851" s="13">
        <v>1951</v>
      </c>
      <c r="G851" s="13">
        <v>1978</v>
      </c>
      <c r="H851" s="1">
        <f>IF(F851="","",SQRT(F851-1828))</f>
        <v>11.090536506409418</v>
      </c>
      <c r="I851" s="1">
        <v>9</v>
      </c>
      <c r="J851" s="1">
        <v>228</v>
      </c>
      <c r="K851" s="1">
        <v>364</v>
      </c>
      <c r="L851" s="1" t="s">
        <v>85</v>
      </c>
      <c r="M851" s="1" t="s">
        <v>364</v>
      </c>
      <c r="N851" s="1">
        <f>IF(L851="Steam",1,IF(L851="Electric",2,IF(L851="Diesel",4,IF(L851="Diesel-Electric",3,""))))</f>
        <v>2</v>
      </c>
      <c r="P851" s="1" t="s">
        <v>1134</v>
      </c>
      <c r="Q851" s="1" t="s">
        <v>1134</v>
      </c>
      <c r="T851" s="1" t="str">
        <f>IF(L851="Wagon",(SQRT(SQRT(S851/27)))*10,IF(S851="","",SQRT(SQRT(S851/27))))</f>
        <v/>
      </c>
      <c r="U851" s="13" t="e">
        <f>IF(I851="","",(H851*SQRT(I851)*T851-(I851*2)+2)*0.985)</f>
        <v>#VALUE!</v>
      </c>
      <c r="V851" s="13" t="e">
        <f>IF(L851="Wagon",5*SQRT(H851),IF(L851="","",SQRT(Q851*J851*SQRT(S851))/(26)))</f>
        <v>#VALUE!</v>
      </c>
      <c r="W851" s="14" t="e">
        <f>8/P851</f>
        <v>#VALUE!</v>
      </c>
      <c r="X851" s="30">
        <f>R851/10/J851</f>
        <v>0</v>
      </c>
    </row>
    <row r="852" spans="2:24" x14ac:dyDescent="0.25">
      <c r="B852" s="1" t="s">
        <v>470</v>
      </c>
      <c r="C852" s="1" t="s">
        <v>471</v>
      </c>
      <c r="D852" s="1" t="str">
        <f>IF(B852="","zzz",LEFT(B852,2))</f>
        <v>LU</v>
      </c>
      <c r="E852" s="1" t="s">
        <v>349</v>
      </c>
      <c r="F852" s="13">
        <v>1957</v>
      </c>
      <c r="G852" s="13">
        <v>2000</v>
      </c>
      <c r="H852" s="1">
        <f>IF(F852="","",SQRT(F852-1828))</f>
        <v>11.357816691600547</v>
      </c>
      <c r="I852" s="1">
        <v>7</v>
      </c>
      <c r="J852" s="1">
        <v>174</v>
      </c>
      <c r="K852" s="1">
        <v>288</v>
      </c>
      <c r="L852" s="1" t="s">
        <v>85</v>
      </c>
      <c r="M852" s="1" t="s">
        <v>364</v>
      </c>
      <c r="N852" s="1">
        <f>IF(L852="Steam",1,IF(L852="Electric",2,IF(L852="Diesel",4,IF(L852="Diesel-Electric",3,""))))</f>
        <v>2</v>
      </c>
      <c r="P852" s="1" t="s">
        <v>1134</v>
      </c>
      <c r="Q852" s="1" t="s">
        <v>1134</v>
      </c>
      <c r="T852" s="1" t="str">
        <f>IF(L852="Wagon",(SQRT(SQRT(S852/27)))*10,IF(S852="","",SQRT(SQRT(S852/27))))</f>
        <v/>
      </c>
      <c r="U852" s="13" t="e">
        <f>IF(I852="","",(H852*SQRT(I852)*T852-(I852*2)+2)*0.985)</f>
        <v>#VALUE!</v>
      </c>
      <c r="V852" s="13" t="e">
        <f>IF(L852="Wagon",5*SQRT(H852),IF(L852="","",SQRT(Q852*J852*SQRT(S852))/(26)))</f>
        <v>#VALUE!</v>
      </c>
      <c r="W852" s="14" t="e">
        <f>8/P852</f>
        <v>#VALUE!</v>
      </c>
      <c r="X852" s="30">
        <f>R852/10/J852</f>
        <v>0</v>
      </c>
    </row>
    <row r="853" spans="2:24" x14ac:dyDescent="0.25">
      <c r="B853" s="1" t="s">
        <v>472</v>
      </c>
      <c r="C853" s="1" t="s">
        <v>473</v>
      </c>
      <c r="D853" s="1" t="str">
        <f>IF(B853="","zzz",LEFT(B853,2))</f>
        <v>LU</v>
      </c>
      <c r="E853" s="1" t="s">
        <v>349</v>
      </c>
      <c r="F853" s="13">
        <v>1959</v>
      </c>
      <c r="G853" s="13">
        <v>2000</v>
      </c>
      <c r="H853" s="1">
        <f>IF(F853="","",SQRT(F853-1828))</f>
        <v>11.445523142259598</v>
      </c>
      <c r="I853" s="1">
        <v>4</v>
      </c>
      <c r="K853" s="1">
        <v>164</v>
      </c>
      <c r="L853" s="1" t="s">
        <v>85</v>
      </c>
      <c r="M853" s="1" t="s">
        <v>364</v>
      </c>
      <c r="N853" s="1">
        <f>IF(L853="Steam",1,IF(L853="Electric",2,IF(L853="Diesel",4,IF(L853="Diesel-Electric",3,""))))</f>
        <v>2</v>
      </c>
      <c r="P853" s="1" t="s">
        <v>1134</v>
      </c>
      <c r="Q853" s="1" t="s">
        <v>1134</v>
      </c>
      <c r="T853" s="1" t="str">
        <f>IF(L853="Wagon",(SQRT(SQRT(S853/27)))*10,IF(S853="","",SQRT(SQRT(S853/27))))</f>
        <v/>
      </c>
      <c r="U853" s="13" t="e">
        <f>IF(I853="","",(H853*SQRT(I853)*T853-(I853*2)+2)*0.985)</f>
        <v>#VALUE!</v>
      </c>
      <c r="V853" s="13" t="e">
        <f>IF(L853="Wagon",5*SQRT(H853),IF(L853="","",SQRT(Q853*J853*SQRT(S853))/(26)))</f>
        <v>#VALUE!</v>
      </c>
      <c r="W853" s="14" t="e">
        <f>8/P853</f>
        <v>#VALUE!</v>
      </c>
      <c r="X853" s="30" t="e">
        <f>R853/10/J853</f>
        <v>#DIV/0!</v>
      </c>
    </row>
    <row r="854" spans="2:24" x14ac:dyDescent="0.25">
      <c r="B854" s="1" t="s">
        <v>474</v>
      </c>
      <c r="C854" s="1" t="s">
        <v>475</v>
      </c>
      <c r="D854" s="1" t="str">
        <f>IF(B854="","zzz",LEFT(B854,2))</f>
        <v>LU</v>
      </c>
      <c r="E854" s="1" t="s">
        <v>349</v>
      </c>
      <c r="F854" s="13">
        <v>1960</v>
      </c>
      <c r="G854" s="13">
        <v>1994</v>
      </c>
      <c r="H854" s="1">
        <f>IF(F854="","",SQRT(F854-1828))</f>
        <v>11.489125293076057</v>
      </c>
      <c r="I854" s="1">
        <v>4</v>
      </c>
      <c r="K854" s="1">
        <v>160</v>
      </c>
      <c r="L854" s="1" t="s">
        <v>85</v>
      </c>
      <c r="M854" s="1" t="s">
        <v>364</v>
      </c>
      <c r="N854" s="1">
        <f>IF(L854="Steam",1,IF(L854="Electric",2,IF(L854="Diesel",4,IF(L854="Diesel-Electric",3,""))))</f>
        <v>2</v>
      </c>
      <c r="P854" s="1" t="s">
        <v>1134</v>
      </c>
      <c r="Q854" s="1" t="s">
        <v>1134</v>
      </c>
      <c r="T854" s="1" t="str">
        <f>IF(L854="Wagon",(SQRT(SQRT(S854/27)))*10,IF(S854="","",SQRT(SQRT(S854/27))))</f>
        <v/>
      </c>
      <c r="U854" s="13" t="e">
        <f>IF(I854="","",(H854*SQRT(I854)*T854-(I854*2)+2)*0.985)</f>
        <v>#VALUE!</v>
      </c>
      <c r="V854" s="13" t="e">
        <f>IF(L854="Wagon",5*SQRT(H854),IF(L854="","",SQRT(Q854*J854*SQRT(S854))/(26)))</f>
        <v>#VALUE!</v>
      </c>
      <c r="W854" s="14" t="e">
        <f>8/P854</f>
        <v>#VALUE!</v>
      </c>
      <c r="X854" s="30" t="e">
        <f>R854/10/J854</f>
        <v>#DIV/0!</v>
      </c>
    </row>
    <row r="855" spans="2:24" x14ac:dyDescent="0.25">
      <c r="B855" s="1" t="s">
        <v>476</v>
      </c>
      <c r="C855" s="1" t="s">
        <v>477</v>
      </c>
      <c r="D855" s="1" t="str">
        <f>IF(B855="","zzz",LEFT(B855,2))</f>
        <v>LU</v>
      </c>
      <c r="E855" s="1" t="s">
        <v>349</v>
      </c>
      <c r="F855" s="13">
        <v>1962</v>
      </c>
      <c r="G855" s="13">
        <v>1999</v>
      </c>
      <c r="H855" s="1">
        <f>IF(F855="","",SQRT(F855-1828))</f>
        <v>11.575836902790225</v>
      </c>
      <c r="I855" s="1">
        <v>4</v>
      </c>
      <c r="J855" s="1">
        <v>100</v>
      </c>
      <c r="K855" s="1">
        <v>164</v>
      </c>
      <c r="L855" s="1" t="s">
        <v>85</v>
      </c>
      <c r="M855" s="1" t="s">
        <v>364</v>
      </c>
      <c r="N855" s="1">
        <f>IF(L855="Steam",1,IF(L855="Electric",2,IF(L855="Diesel",4,IF(L855="Diesel-Electric",3,""))))</f>
        <v>2</v>
      </c>
      <c r="P855" s="1" t="s">
        <v>1134</v>
      </c>
      <c r="Q855" s="1" t="s">
        <v>1134</v>
      </c>
      <c r="T855" s="1" t="str">
        <f>IF(L855="Wagon",(SQRT(SQRT(S855/27)))*10,IF(S855="","",SQRT(SQRT(S855/27))))</f>
        <v/>
      </c>
      <c r="U855" s="13" t="e">
        <f>IF(I855="","",(H855*SQRT(I855)*T855-(I855*2)+2)*0.985)</f>
        <v>#VALUE!</v>
      </c>
      <c r="V855" s="13" t="e">
        <f>IF(L855="Wagon",5*SQRT(H855),IF(L855="","",SQRT(Q855*J855*SQRT(S855))/(26)))</f>
        <v>#VALUE!</v>
      </c>
      <c r="W855" s="14" t="e">
        <f>8/P855</f>
        <v>#VALUE!</v>
      </c>
      <c r="X855" s="30">
        <f>R855/10/J855</f>
        <v>0</v>
      </c>
    </row>
    <row r="856" spans="2:24" x14ac:dyDescent="0.25">
      <c r="B856" s="1" t="s">
        <v>478</v>
      </c>
      <c r="C856" s="1" t="s">
        <v>479</v>
      </c>
      <c r="D856" s="1" t="str">
        <f>IF(B856="","zzz",LEFT(B856,2))</f>
        <v>LU</v>
      </c>
      <c r="E856" s="1" t="s">
        <v>349</v>
      </c>
      <c r="F856" s="13">
        <v>1968</v>
      </c>
      <c r="G856" s="13">
        <v>2011</v>
      </c>
      <c r="H856" s="1">
        <f>IF(F856="","",SQRT(F856-1828))</f>
        <v>11.832159566199232</v>
      </c>
      <c r="I856" s="1">
        <v>8</v>
      </c>
      <c r="J856" s="1">
        <v>178</v>
      </c>
      <c r="K856" s="1">
        <v>296</v>
      </c>
      <c r="L856" s="1" t="s">
        <v>85</v>
      </c>
      <c r="M856" s="1" t="s">
        <v>364</v>
      </c>
      <c r="N856" s="1">
        <f>IF(L856="Steam",1,IF(L856="Electric",2,IF(L856="Diesel",4,IF(L856="Diesel-Electric",3,""))))</f>
        <v>2</v>
      </c>
      <c r="P856" s="1">
        <v>34</v>
      </c>
      <c r="Q856" s="1">
        <v>34</v>
      </c>
      <c r="S856" s="1">
        <v>600</v>
      </c>
      <c r="T856" s="1">
        <f>IF(L856="Wagon",(SQRT(SQRT(S856/27)))*10,IF(S856="","",SQRT(SQRT(S856/27))))</f>
        <v>2.1711852081087688</v>
      </c>
      <c r="U856" s="13">
        <f>IF(I856="","",(H856*SQRT(I856)*T856-(I856*2)+2)*0.985)</f>
        <v>57.781828628770981</v>
      </c>
      <c r="V856" s="13">
        <f>IF(L856="Wagon",5*SQRT(H856),IF(L856="","",SQRT(Q856*J856*SQRT(S856))/(26)))</f>
        <v>14.808597336640439</v>
      </c>
      <c r="W856" s="14">
        <f>8/P856</f>
        <v>0.23529411764705882</v>
      </c>
      <c r="X856" s="30">
        <f>R856/10/J856</f>
        <v>0</v>
      </c>
    </row>
    <row r="857" spans="2:24" x14ac:dyDescent="0.25">
      <c r="B857" s="1" t="s">
        <v>480</v>
      </c>
      <c r="C857" s="1" t="s">
        <v>481</v>
      </c>
      <c r="D857" s="1" t="str">
        <f>IF(B857="","zzz",LEFT(B857,2))</f>
        <v>LU</v>
      </c>
      <c r="E857" s="1" t="s">
        <v>349</v>
      </c>
      <c r="F857" s="13">
        <v>1972</v>
      </c>
      <c r="G857" s="13" t="s">
        <v>31</v>
      </c>
      <c r="H857" s="1">
        <f>IF(F857="","",SQRT(F857-1828))</f>
        <v>12</v>
      </c>
      <c r="I857" s="1">
        <v>7</v>
      </c>
      <c r="K857" s="1">
        <v>700</v>
      </c>
      <c r="L857" s="1" t="s">
        <v>85</v>
      </c>
      <c r="M857" s="1" t="s">
        <v>364</v>
      </c>
      <c r="N857" s="1">
        <f>IF(L857="Steam",1,IF(L857="Electric",2,IF(L857="Diesel",4,IF(L857="Diesel-Electric",3,""))))</f>
        <v>2</v>
      </c>
      <c r="P857" s="1" t="s">
        <v>1134</v>
      </c>
      <c r="Q857" s="1" t="s">
        <v>1134</v>
      </c>
      <c r="S857" s="1">
        <v>600</v>
      </c>
      <c r="T857" s="1">
        <f>IF(L857="Wagon",(SQRT(SQRT(S857/27)))*10,IF(S857="","",SQRT(SQRT(S857/27))))</f>
        <v>2.1711852081087688</v>
      </c>
      <c r="U857" s="13">
        <f>IF(I857="","",(H857*SQRT(I857)*T857-(I857*2)+2)*0.985)</f>
        <v>56.078998431048653</v>
      </c>
      <c r="V857" s="13" t="e">
        <f>IF(L857="Wagon",5*SQRT(H857),IF(L857="","",SQRT(Q857*J857*SQRT(S857))/(26)))</f>
        <v>#VALUE!</v>
      </c>
      <c r="W857" s="14" t="e">
        <f>8/P857</f>
        <v>#VALUE!</v>
      </c>
      <c r="X857" s="30" t="e">
        <f>R857/10/J857</f>
        <v>#DIV/0!</v>
      </c>
    </row>
    <row r="858" spans="2:24" x14ac:dyDescent="0.25">
      <c r="B858" s="1" t="s">
        <v>482</v>
      </c>
      <c r="C858" s="1" t="s">
        <v>483</v>
      </c>
      <c r="D858" s="1" t="str">
        <f>IF(B858="","zzz",LEFT(B858,2))</f>
        <v>LU</v>
      </c>
      <c r="E858" s="1" t="s">
        <v>349</v>
      </c>
      <c r="F858" s="13">
        <v>1975</v>
      </c>
      <c r="G858" s="13" t="s">
        <v>31</v>
      </c>
      <c r="H858" s="1">
        <f>IF(F858="","",SQRT(F858-1828))</f>
        <v>12.124355652982141</v>
      </c>
      <c r="I858" s="1">
        <v>6</v>
      </c>
      <c r="J858" s="1">
        <v>125</v>
      </c>
      <c r="K858" s="1">
        <v>684</v>
      </c>
      <c r="L858" s="1" t="s">
        <v>85</v>
      </c>
      <c r="M858" s="1" t="s">
        <v>364</v>
      </c>
      <c r="N858" s="1">
        <f>IF(L858="Steam",1,IF(L858="Electric",2,IF(L858="Diesel",4,IF(L858="Diesel-Electric",3,""))))</f>
        <v>2</v>
      </c>
      <c r="P858" s="1" t="s">
        <v>1134</v>
      </c>
      <c r="Q858" s="1" t="s">
        <v>1134</v>
      </c>
      <c r="S858" s="1">
        <v>600</v>
      </c>
      <c r="T858" s="1">
        <f>IF(L858="Wagon",(SQRT(SQRT(S858/27)))*10,IF(S858="","",SQRT(SQRT(S858/27))))</f>
        <v>2.1711852081087688</v>
      </c>
      <c r="U858" s="13">
        <f>IF(I858="","",(H858*SQRT(I858)*T858-(I858*2)+2)*0.985)</f>
        <v>53.663697258521346</v>
      </c>
      <c r="V858" s="13" t="e">
        <f>IF(L858="Wagon",5*SQRT(H858),IF(L858="","",SQRT(Q858*J858*SQRT(S858))/(26)))</f>
        <v>#VALUE!</v>
      </c>
      <c r="W858" s="14" t="e">
        <f>8/P858</f>
        <v>#VALUE!</v>
      </c>
      <c r="X858" s="30">
        <f>R858/10/J858</f>
        <v>0</v>
      </c>
    </row>
    <row r="859" spans="2:24" x14ac:dyDescent="0.25">
      <c r="B859" s="1" t="s">
        <v>484</v>
      </c>
      <c r="C859" s="1" t="s">
        <v>485</v>
      </c>
      <c r="D859" s="1" t="str">
        <f>IF(B859="","zzz",LEFT(B859,2))</f>
        <v>LU</v>
      </c>
      <c r="E859" s="1" t="s">
        <v>349</v>
      </c>
      <c r="F859" s="13">
        <v>1984</v>
      </c>
      <c r="G859" s="13">
        <v>1998</v>
      </c>
      <c r="H859" s="1">
        <f>IF(F859="","",SQRT(F859-1828))</f>
        <v>12.489995996796797</v>
      </c>
      <c r="I859" s="1">
        <v>6</v>
      </c>
      <c r="L859" s="1" t="s">
        <v>85</v>
      </c>
      <c r="M859" s="1" t="s">
        <v>364</v>
      </c>
      <c r="N859" s="1">
        <f>IF(L859="Steam",1,IF(L859="Electric",2,IF(L859="Diesel",4,IF(L859="Diesel-Electric",3,""))))</f>
        <v>2</v>
      </c>
      <c r="P859" s="1" t="s">
        <v>1134</v>
      </c>
      <c r="Q859" s="1" t="s">
        <v>1134</v>
      </c>
      <c r="T859" s="1" t="str">
        <f>IF(L859="Wagon",(SQRT(SQRT(S859/27)))*10,IF(S859="","",SQRT(SQRT(S859/27))))</f>
        <v/>
      </c>
      <c r="U859" s="13" t="e">
        <f>IF(I859="","",(H859*SQRT(I859)*T859-(I859*2)+2)*0.985)</f>
        <v>#VALUE!</v>
      </c>
      <c r="V859" s="13" t="e">
        <f>IF(L859="Wagon",5*SQRT(H859),IF(L859="","",SQRT(Q859*J859*SQRT(S859))/(26)))</f>
        <v>#VALUE!</v>
      </c>
      <c r="W859" s="14" t="e">
        <f>8/P859</f>
        <v>#VALUE!</v>
      </c>
      <c r="X859" s="30" t="e">
        <f>R859/10/J859</f>
        <v>#DIV/0!</v>
      </c>
    </row>
    <row r="860" spans="2:24" x14ac:dyDescent="0.25">
      <c r="B860" s="1" t="s">
        <v>486</v>
      </c>
      <c r="C860" s="1" t="s">
        <v>487</v>
      </c>
      <c r="D860" s="1" t="str">
        <f>IF(B860="","zzz",LEFT(B860,2))</f>
        <v>LU</v>
      </c>
      <c r="E860" s="1" t="s">
        <v>349</v>
      </c>
      <c r="F860" s="13">
        <v>1986</v>
      </c>
      <c r="G860" s="13">
        <v>1989</v>
      </c>
      <c r="H860" s="1">
        <f>IF(F860="","",SQRT(F860-1828))</f>
        <v>12.569805089976535</v>
      </c>
      <c r="I860" s="1">
        <v>4</v>
      </c>
      <c r="L860" s="1" t="s">
        <v>85</v>
      </c>
      <c r="M860" s="1" t="s">
        <v>364</v>
      </c>
      <c r="N860" s="1">
        <f>IF(L860="Steam",1,IF(L860="Electric",2,IF(L860="Diesel",4,IF(L860="Diesel-Electric",3,""))))</f>
        <v>2</v>
      </c>
      <c r="P860" s="1" t="s">
        <v>1134</v>
      </c>
      <c r="Q860" s="1" t="s">
        <v>1134</v>
      </c>
      <c r="T860" s="1" t="str">
        <f>IF(L860="Wagon",(SQRT(SQRT(S860/27)))*10,IF(S860="","",SQRT(SQRT(S860/27))))</f>
        <v/>
      </c>
      <c r="U860" s="13" t="e">
        <f>IF(I860="","",(H860*SQRT(I860)*T860-(I860*2)+2)*0.985)</f>
        <v>#VALUE!</v>
      </c>
      <c r="V860" s="13" t="e">
        <f>IF(L860="Wagon",5*SQRT(H860),IF(L860="","",SQRT(Q860*J860*SQRT(S860))/(26)))</f>
        <v>#VALUE!</v>
      </c>
      <c r="W860" s="14" t="e">
        <f>8/P860</f>
        <v>#VALUE!</v>
      </c>
      <c r="X860" s="30" t="e">
        <f>R860/10/J860</f>
        <v>#DIV/0!</v>
      </c>
    </row>
    <row r="861" spans="2:24" x14ac:dyDescent="0.25">
      <c r="B861" s="1" t="s">
        <v>450</v>
      </c>
      <c r="D861" s="1" t="str">
        <f>IF(B861="","zzz",LEFT(B861,2))</f>
        <v>LU</v>
      </c>
      <c r="E861" s="1">
        <v>1992</v>
      </c>
      <c r="F861" s="13">
        <v>1993</v>
      </c>
      <c r="G861" s="13" t="s">
        <v>31</v>
      </c>
      <c r="H861" s="1">
        <f>IF(F861="","",SQRT(F861-1828))</f>
        <v>12.845232578665129</v>
      </c>
      <c r="I861" s="1">
        <v>8</v>
      </c>
      <c r="J861" s="1">
        <v>172</v>
      </c>
      <c r="K861" s="1">
        <v>930</v>
      </c>
      <c r="L861" s="1" t="s">
        <v>85</v>
      </c>
      <c r="M861" s="1" t="s">
        <v>364</v>
      </c>
      <c r="N861" s="1">
        <f>IF(L861="Steam",1,IF(L861="Electric",2,IF(L861="Diesel",4,IF(L861="Diesel-Electric",3,""))))</f>
        <v>2</v>
      </c>
      <c r="P861" s="1">
        <v>62</v>
      </c>
      <c r="Q861" s="1">
        <v>62</v>
      </c>
      <c r="S861" s="1">
        <v>4800</v>
      </c>
      <c r="T861" s="1">
        <f>IF(L861="Wagon",(SQRT(SQRT(S861/27)))*10,IF(S861="","",SQRT(SQRT(S861/27))))</f>
        <v>3.6514837167011076</v>
      </c>
      <c r="U861" s="13">
        <f>IF(I861="","",(H861*SQRT(I861)*T861-(I861*2)+2)*0.985)</f>
        <v>116.8850167400028</v>
      </c>
      <c r="V861" s="13">
        <f>IF(L861="Wagon",5*SQRT(H861),IF(L861="","",SQRT(Q861*J861*SQRT(S861))/(26)))</f>
        <v>33.059556990336517</v>
      </c>
      <c r="W861" s="14">
        <f>8/P861</f>
        <v>0.12903225806451613</v>
      </c>
      <c r="X861" s="30">
        <f>R861/10/J861</f>
        <v>0</v>
      </c>
    </row>
    <row r="862" spans="2:24" x14ac:dyDescent="0.25">
      <c r="B862" s="1" t="s">
        <v>451</v>
      </c>
      <c r="D862" s="1" t="str">
        <f>IF(B862="","zzz",LEFT(B862,2))</f>
        <v>LU</v>
      </c>
      <c r="E862" s="1">
        <v>1992</v>
      </c>
      <c r="F862" s="13">
        <v>1993</v>
      </c>
      <c r="G862" s="13" t="s">
        <v>31</v>
      </c>
      <c r="H862" s="1">
        <f>IF(F862="","",SQRT(F862-1828))</f>
        <v>12.845232578665129</v>
      </c>
      <c r="I862" s="1">
        <v>4</v>
      </c>
      <c r="J862" s="1">
        <v>86</v>
      </c>
      <c r="K862" s="1">
        <v>444</v>
      </c>
      <c r="L862" s="1" t="s">
        <v>85</v>
      </c>
      <c r="M862" s="1" t="s">
        <v>364</v>
      </c>
      <c r="N862" s="1">
        <f>IF(L862="Steam",1,IF(L862="Electric",2,IF(L862="Diesel",4,IF(L862="Diesel-Electric",3,""))))</f>
        <v>2</v>
      </c>
      <c r="P862" s="1">
        <v>62</v>
      </c>
      <c r="Q862" s="1">
        <v>62</v>
      </c>
      <c r="S862" s="1">
        <v>2400</v>
      </c>
      <c r="T862" s="1">
        <f>IF(L862="Wagon",(SQRT(SQRT(S862/27)))*10,IF(S862="","",SQRT(SQRT(S862/27))))</f>
        <v>3.0705195677312713</v>
      </c>
      <c r="U862" s="13">
        <f>IF(I862="","",(H862*SQRT(I862)*T862-(I862*2)+2)*0.985)</f>
        <v>71.789829830155483</v>
      </c>
      <c r="V862" s="13">
        <f>IF(L862="Wagon",5*SQRT(H862),IF(L862="","",SQRT(Q862*J862*SQRT(S862))/(26)))</f>
        <v>19.657330195873065</v>
      </c>
      <c r="W862" s="14">
        <f>8/P862</f>
        <v>0.12903225806451613</v>
      </c>
      <c r="X862" s="30">
        <f>R862/10/J862</f>
        <v>0</v>
      </c>
    </row>
    <row r="863" spans="2:24" x14ac:dyDescent="0.25">
      <c r="B863" s="1" t="s">
        <v>452</v>
      </c>
      <c r="D863" s="1" t="str">
        <f>IF(B863="","zzz",LEFT(B863,2))</f>
        <v>LU</v>
      </c>
      <c r="E863" s="1">
        <v>1995</v>
      </c>
      <c r="F863" s="13">
        <v>1997</v>
      </c>
      <c r="G863" s="13" t="s">
        <v>31</v>
      </c>
      <c r="H863" s="1">
        <f>IF(F863="","",SQRT(F863-1828))</f>
        <v>13</v>
      </c>
      <c r="I863" s="1">
        <v>6</v>
      </c>
      <c r="J863" s="1">
        <v>158</v>
      </c>
      <c r="K863" s="1">
        <v>662</v>
      </c>
      <c r="L863" s="1" t="s">
        <v>85</v>
      </c>
      <c r="M863" s="1" t="s">
        <v>364</v>
      </c>
      <c r="N863" s="1">
        <f>IF(L863="Steam",1,IF(L863="Electric",2,IF(L863="Diesel",4,IF(L863="Diesel-Electric",3,""))))</f>
        <v>2</v>
      </c>
      <c r="P863" s="1">
        <v>44</v>
      </c>
      <c r="Q863" s="1">
        <v>62</v>
      </c>
      <c r="S863" s="1">
        <v>3600</v>
      </c>
      <c r="T863" s="1">
        <f>IF(L863="Wagon",(SQRT(SQRT(S863/27)))*10,IF(S863="","",SQRT(SQRT(S863/27))))</f>
        <v>3.3980884896942452</v>
      </c>
      <c r="U863" s="13">
        <f>IF(I863="","",(H863*SQRT(I863)*T863-(I863*2)+2)*0.985)</f>
        <v>96.733479041870993</v>
      </c>
      <c r="V863" s="13">
        <f>IF(L863="Wagon",5*SQRT(H863),IF(L863="","",SQRT(Q863*J863*SQRT(S863))/(26)))</f>
        <v>29.486733552926843</v>
      </c>
      <c r="W863" s="14">
        <f>8/P863</f>
        <v>0.18181818181818182</v>
      </c>
      <c r="X863" s="30">
        <f>R863/10/J863</f>
        <v>0</v>
      </c>
    </row>
    <row r="864" spans="2:24" x14ac:dyDescent="0.25">
      <c r="B864" s="1" t="s">
        <v>453</v>
      </c>
      <c r="D864" s="1" t="str">
        <f>IF(B864="","zzz",LEFT(B864,2))</f>
        <v>LU</v>
      </c>
      <c r="E864" s="1">
        <v>1996</v>
      </c>
      <c r="F864" s="13">
        <v>1997</v>
      </c>
      <c r="G864" s="13" t="s">
        <v>31</v>
      </c>
      <c r="H864" s="1">
        <f>IF(F864="","",SQRT(F864-1828))</f>
        <v>13</v>
      </c>
      <c r="I864" s="1">
        <v>7</v>
      </c>
      <c r="J864" s="1">
        <v>177</v>
      </c>
      <c r="K864" s="1">
        <v>875</v>
      </c>
      <c r="L864" s="1" t="s">
        <v>85</v>
      </c>
      <c r="M864" s="1" t="s">
        <v>364</v>
      </c>
      <c r="N864" s="1">
        <f>IF(L864="Steam",1,IF(L864="Electric",2,IF(L864="Diesel",4,IF(L864="Diesel-Electric",3,""))))</f>
        <v>2</v>
      </c>
      <c r="P864" s="1">
        <v>62</v>
      </c>
      <c r="Q864" s="1">
        <v>62</v>
      </c>
      <c r="S864" s="1">
        <v>4200</v>
      </c>
      <c r="T864" s="1">
        <f>IF(L864="Wagon",(SQRT(SQRT(S864/27)))*10,IF(S864="","",SQRT(SQRT(S864/27))))</f>
        <v>3.531598970614652</v>
      </c>
      <c r="U864" s="13">
        <f>IF(I864="","",(H864*SQRT(I864)*T864-(I864*2)+2)*0.985)</f>
        <v>107.82649602825664</v>
      </c>
      <c r="V864" s="13">
        <f>IF(L864="Wagon",5*SQRT(H864),IF(L864="","",SQRT(Q864*J864*SQRT(S864))/(26)))</f>
        <v>32.435563893566076</v>
      </c>
      <c r="W864" s="14">
        <f>8/P864</f>
        <v>0.12903225806451613</v>
      </c>
      <c r="X864" s="30">
        <f>R864/10/J864</f>
        <v>0</v>
      </c>
    </row>
    <row r="865" spans="2:24" x14ac:dyDescent="0.25">
      <c r="B865" s="1" t="s">
        <v>488</v>
      </c>
      <c r="C865" s="1" t="s">
        <v>489</v>
      </c>
      <c r="D865" s="1" t="str">
        <f>IF(B865="","zzz",LEFT(B865,2))</f>
        <v>LU</v>
      </c>
      <c r="E865" s="1" t="s">
        <v>349</v>
      </c>
      <c r="F865" s="13">
        <v>2009</v>
      </c>
      <c r="G865" s="13" t="s">
        <v>31</v>
      </c>
      <c r="H865" s="1">
        <f>IF(F865="","",SQRT(F865-1828))</f>
        <v>13.45362404707371</v>
      </c>
      <c r="I865" s="1">
        <v>8</v>
      </c>
      <c r="J865" s="1">
        <v>197</v>
      </c>
      <c r="K865" s="1">
        <v>876</v>
      </c>
      <c r="L865" s="1" t="s">
        <v>85</v>
      </c>
      <c r="M865" s="1" t="s">
        <v>364</v>
      </c>
      <c r="N865" s="1">
        <f>IF(L865="Steam",1,IF(L865="Electric",2,IF(L865="Diesel",4,IF(L865="Diesel-Electric",3,""))))</f>
        <v>2</v>
      </c>
      <c r="P865" s="1">
        <v>49</v>
      </c>
      <c r="Q865" s="1">
        <v>49</v>
      </c>
      <c r="T865" s="1" t="str">
        <f>IF(L865="Wagon",(SQRT(SQRT(S865/27)))*10,IF(S865="","",SQRT(SQRT(S865/27))))</f>
        <v/>
      </c>
      <c r="U865" s="13" t="e">
        <f>IF(I865="","",(H865*SQRT(I865)*T865-(I865*2)+2)*0.985)</f>
        <v>#VALUE!</v>
      </c>
      <c r="V865" s="13">
        <f>IF(L865="Wagon",5*SQRT(H865),IF(L865="","",SQRT(Q865*J865*SQRT(S865))/(26)))</f>
        <v>0</v>
      </c>
      <c r="W865" s="14">
        <f>8/P865</f>
        <v>0.16326530612244897</v>
      </c>
      <c r="X865" s="30">
        <f>R865/10/J865</f>
        <v>0</v>
      </c>
    </row>
    <row r="866" spans="2:24" x14ac:dyDescent="0.25">
      <c r="B866" s="1" t="s">
        <v>490</v>
      </c>
      <c r="C866" s="1" t="s">
        <v>491</v>
      </c>
      <c r="D866" s="1" t="str">
        <f>IF(B866="","zzz",LEFT(B866,2))</f>
        <v>LU</v>
      </c>
      <c r="E866" s="1" t="s">
        <v>349</v>
      </c>
      <c r="F866" s="13">
        <v>1906</v>
      </c>
      <c r="G866" s="13">
        <v>1930</v>
      </c>
      <c r="H866" s="1">
        <f>IF(F866="","",SQRT(F866-1828))</f>
        <v>8.8317608663278477</v>
      </c>
      <c r="L866" s="1" t="s">
        <v>85</v>
      </c>
      <c r="M866" s="1" t="s">
        <v>364</v>
      </c>
      <c r="N866" s="1">
        <f>IF(L866="Steam",1,IF(L866="Electric",2,IF(L866="Diesel",4,IF(L866="Diesel-Electric",3,""))))</f>
        <v>2</v>
      </c>
      <c r="P866" s="1" t="s">
        <v>1134</v>
      </c>
      <c r="Q866" s="1" t="s">
        <v>1134</v>
      </c>
      <c r="T866" s="1" t="str">
        <f>IF(L866="Wagon",(SQRT(SQRT(S866/27)))*10,IF(S866="","",SQRT(SQRT(S866/27))))</f>
        <v/>
      </c>
      <c r="U866" s="13" t="str">
        <f>IF(I866="","",(H866*SQRT(I866)*T866-(I866*2)+2)*0.985)</f>
        <v/>
      </c>
      <c r="V866" s="13" t="e">
        <f>IF(L866="Wagon",5*SQRT(H866),IF(L866="","",SQRT(Q866*J866*SQRT(S866))/(26)))</f>
        <v>#VALUE!</v>
      </c>
      <c r="W866" s="14" t="e">
        <f>8/P866</f>
        <v>#VALUE!</v>
      </c>
      <c r="X866" s="30" t="e">
        <f>R866/10/J866</f>
        <v>#DIV/0!</v>
      </c>
    </row>
    <row r="867" spans="2:24" x14ac:dyDescent="0.25">
      <c r="B867" s="1" t="s">
        <v>492</v>
      </c>
      <c r="C867" s="1" t="s">
        <v>493</v>
      </c>
      <c r="D867" s="1" t="str">
        <f>IF(B867="","zzz",LEFT(B867,2))</f>
        <v>LU</v>
      </c>
      <c r="E867" s="1" t="s">
        <v>349</v>
      </c>
      <c r="F867" s="13">
        <v>1923</v>
      </c>
      <c r="G867" s="13">
        <v>1966</v>
      </c>
      <c r="H867" s="1">
        <f>IF(F867="","",SQRT(F867-1828))</f>
        <v>9.7467943448089631</v>
      </c>
      <c r="L867" s="1" t="s">
        <v>85</v>
      </c>
      <c r="M867" s="1" t="s">
        <v>364</v>
      </c>
      <c r="N867" s="1">
        <f>IF(L867="Steam",1,IF(L867="Electric",2,IF(L867="Diesel",4,IF(L867="Diesel-Electric",3,""))))</f>
        <v>2</v>
      </c>
      <c r="P867" s="1" t="s">
        <v>1134</v>
      </c>
      <c r="Q867" s="1" t="s">
        <v>1134</v>
      </c>
      <c r="T867" s="1" t="str">
        <f>IF(L867="Wagon",(SQRT(SQRT(S867/27)))*10,IF(S867="","",SQRT(SQRT(S867/27))))</f>
        <v/>
      </c>
      <c r="U867" s="13" t="str">
        <f>IF(I867="","",(H867*SQRT(I867)*T867-(I867*2)+2)*0.985)</f>
        <v/>
      </c>
      <c r="V867" s="13" t="e">
        <f>IF(L867="Wagon",5*SQRT(H867),IF(L867="","",SQRT(Q867*J867*SQRT(S867))/(26)))</f>
        <v>#VALUE!</v>
      </c>
      <c r="W867" s="14" t="e">
        <f>8/P867</f>
        <v>#VALUE!</v>
      </c>
      <c r="X867" s="30" t="e">
        <f>R867/10/J867</f>
        <v>#DIV/0!</v>
      </c>
    </row>
    <row r="868" spans="2:24" x14ac:dyDescent="0.25">
      <c r="B868" s="1" t="s">
        <v>494</v>
      </c>
      <c r="C868" s="1" t="s">
        <v>495</v>
      </c>
      <c r="D868" s="1" t="str">
        <f>IF(B868="","zzz",LEFT(B868,2))</f>
        <v>LU</v>
      </c>
      <c r="E868" s="1" t="s">
        <v>349</v>
      </c>
      <c r="F868" s="13">
        <v>1920</v>
      </c>
      <c r="G868" s="13">
        <v>1931</v>
      </c>
      <c r="H868" s="1">
        <f>IF(F868="","",SQRT(F868-1828))</f>
        <v>9.5916630466254382</v>
      </c>
      <c r="L868" s="1" t="s">
        <v>85</v>
      </c>
      <c r="M868" s="1" t="s">
        <v>364</v>
      </c>
      <c r="N868" s="1">
        <f>IF(L868="Steam",1,IF(L868="Electric",2,IF(L868="Diesel",4,IF(L868="Diesel-Electric",3,""))))</f>
        <v>2</v>
      </c>
      <c r="P868" s="1" t="s">
        <v>1134</v>
      </c>
      <c r="Q868" s="1" t="s">
        <v>1134</v>
      </c>
      <c r="T868" s="1" t="str">
        <f>IF(L868="Wagon",(SQRT(SQRT(S868/27)))*10,IF(S868="","",SQRT(SQRT(S868/27))))</f>
        <v/>
      </c>
      <c r="U868" s="13" t="str">
        <f>IF(I868="","",(H868*SQRT(I868)*T868-(I868*2)+2)*0.985)</f>
        <v/>
      </c>
      <c r="V868" s="13" t="e">
        <f>IF(L868="Wagon",5*SQRT(H868),IF(L868="","",SQRT(Q868*J868*SQRT(S868))/(26)))</f>
        <v>#VALUE!</v>
      </c>
      <c r="W868" s="14" t="e">
        <f>8/P868</f>
        <v>#VALUE!</v>
      </c>
      <c r="X868" s="30" t="e">
        <f>R868/10/J868</f>
        <v>#DIV/0!</v>
      </c>
    </row>
    <row r="869" spans="2:24" x14ac:dyDescent="0.25">
      <c r="B869" s="1" t="s">
        <v>496</v>
      </c>
      <c r="D869" s="1" t="str">
        <f>IF(B869="","zzz",LEFT(B869,2))</f>
        <v>LY</v>
      </c>
      <c r="E869" s="1" t="s">
        <v>349</v>
      </c>
      <c r="F869" s="13">
        <v>1916</v>
      </c>
      <c r="G869" s="13">
        <v>1960</v>
      </c>
      <c r="H869" s="1">
        <f>IF(F869="","",SQRT(F869-1828))</f>
        <v>9.3808315196468595</v>
      </c>
      <c r="I869" s="1">
        <v>2</v>
      </c>
      <c r="J869" s="1">
        <v>84</v>
      </c>
      <c r="K869" s="1">
        <v>160</v>
      </c>
      <c r="L869" s="1" t="s">
        <v>85</v>
      </c>
      <c r="M869" s="1" t="s">
        <v>86</v>
      </c>
      <c r="N869" s="1">
        <f>IF(L869="Steam",1,IF(L869="Electric",2,IF(L869="Diesel",4,IF(L869="Diesel-Electric",3,""))))</f>
        <v>2</v>
      </c>
      <c r="P869" s="1">
        <v>60</v>
      </c>
      <c r="Q869" s="1">
        <v>60</v>
      </c>
      <c r="S869" s="1">
        <v>400</v>
      </c>
      <c r="T869" s="1">
        <f>IF(L869="Wagon",(SQRT(SQRT(S869/27)))*10,IF(S869="","",SQRT(SQRT(S869/27))))</f>
        <v>1.9618873042551412</v>
      </c>
      <c r="U869" s="13">
        <f>IF(I869="","",(H869*SQRT(I869)*T869-(I869*2)+2)*0.985)</f>
        <v>23.666965632553946</v>
      </c>
      <c r="V869" s="13">
        <f>IF(L869="Wagon",5*SQRT(H869),IF(L869="","",SQRT(Q869*J869*SQRT(S869))/(26)))</f>
        <v>12.211159897221187</v>
      </c>
      <c r="W869" s="14">
        <f>8/P869</f>
        <v>0.13333333333333333</v>
      </c>
      <c r="X869" s="30">
        <f>R869/10/J869</f>
        <v>0</v>
      </c>
    </row>
    <row r="870" spans="2:24" x14ac:dyDescent="0.25">
      <c r="B870" s="1" t="s">
        <v>497</v>
      </c>
      <c r="D870" s="1" t="str">
        <f>IF(B870="","zzz",LEFT(B870,2))</f>
        <v>Me</v>
      </c>
      <c r="E870" s="1" t="s">
        <v>349</v>
      </c>
      <c r="F870" s="13">
        <v>1903</v>
      </c>
      <c r="G870" s="13">
        <v>1957</v>
      </c>
      <c r="H870" s="1">
        <f>IF(F870="","",SQRT(F870-1828))</f>
        <v>8.6602540378443873</v>
      </c>
      <c r="I870" s="1">
        <v>4</v>
      </c>
      <c r="K870" s="1">
        <v>204</v>
      </c>
      <c r="L870" s="1" t="s">
        <v>85</v>
      </c>
      <c r="M870" s="1" t="s">
        <v>86</v>
      </c>
      <c r="N870" s="1">
        <f>IF(L870="Steam",1,IF(L870="Electric",2,IF(L870="Diesel",4,IF(L870="Diesel-Electric",3,""))))</f>
        <v>2</v>
      </c>
      <c r="P870" s="1">
        <v>60</v>
      </c>
      <c r="Q870" s="1">
        <v>60</v>
      </c>
      <c r="S870" s="1">
        <v>460</v>
      </c>
      <c r="T870" s="1">
        <f>IF(L870="Wagon",(SQRT(SQRT(S870/27)))*10,IF(S870="","",SQRT(SQRT(S870/27))))</f>
        <v>2.0316482427935045</v>
      </c>
      <c r="U870" s="13">
        <f>IF(I870="","",(H870*SQRT(I870)*T870-(I870*2)+2)*0.985)</f>
        <v>28.751342099319842</v>
      </c>
      <c r="V870" s="13">
        <f>IF(L870="Wagon",5*SQRT(H870),IF(L870="","",SQRT(Q870*J870*SQRT(S870))/(26)))</f>
        <v>0</v>
      </c>
      <c r="W870" s="14">
        <f>8/P870</f>
        <v>0.13333333333333333</v>
      </c>
      <c r="X870" s="30" t="e">
        <f>R870/10/J870</f>
        <v>#DIV/0!</v>
      </c>
    </row>
    <row r="871" spans="2:24" x14ac:dyDescent="0.25">
      <c r="B871" s="1" t="s">
        <v>498</v>
      </c>
      <c r="C871" s="1" t="s">
        <v>499</v>
      </c>
      <c r="D871" s="1" t="str">
        <f>IF(B871="","zzz",LEFT(B871,2))</f>
        <v>Me</v>
      </c>
      <c r="E871" s="1" t="s">
        <v>349</v>
      </c>
      <c r="F871" s="13">
        <v>1913</v>
      </c>
      <c r="G871" s="13">
        <v>1950</v>
      </c>
      <c r="H871" s="1">
        <f>IF(F871="","",SQRT(F871-1828))</f>
        <v>9.2195444572928871</v>
      </c>
      <c r="I871" s="1">
        <v>5</v>
      </c>
      <c r="J871" s="1">
        <v>170</v>
      </c>
      <c r="K871" s="1">
        <v>210</v>
      </c>
      <c r="L871" s="1" t="s">
        <v>85</v>
      </c>
      <c r="M871" s="1" t="s">
        <v>364</v>
      </c>
      <c r="N871" s="1">
        <f>IF(L871="Steam",1,IF(L871="Electric",2,IF(L871="Diesel",4,IF(L871="Diesel-Electric",3,""))))</f>
        <v>2</v>
      </c>
      <c r="P871" s="1" t="s">
        <v>1134</v>
      </c>
      <c r="Q871" s="1" t="s">
        <v>1134</v>
      </c>
      <c r="S871" s="1">
        <f>60*2*I871</f>
        <v>600</v>
      </c>
      <c r="T871" s="1">
        <f>IF(L871="Wagon",(SQRT(SQRT(S871/27)))*10,IF(S871="","",SQRT(SQRT(S871/27))))</f>
        <v>2.1711852081087688</v>
      </c>
      <c r="U871" s="13">
        <f>IF(I871="","",(H871*SQRT(I871)*T871-(I871*2)+2)*0.985)</f>
        <v>36.208727783119741</v>
      </c>
      <c r="V871" s="13" t="e">
        <f>IF(L871="Wagon",5*SQRT(H871),IF(L871="","",SQRT(Q871*J871*SQRT(S871))/(26)))</f>
        <v>#VALUE!</v>
      </c>
      <c r="W871" s="14" t="e">
        <f>8/P871</f>
        <v>#VALUE!</v>
      </c>
      <c r="X871" s="30">
        <f>R871/10/J871</f>
        <v>0</v>
      </c>
    </row>
    <row r="872" spans="2:24" x14ac:dyDescent="0.25">
      <c r="B872" s="1" t="s">
        <v>500</v>
      </c>
      <c r="C872" s="1" t="s">
        <v>501</v>
      </c>
      <c r="D872" s="1" t="str">
        <f>IF(B872="","zzz",LEFT(B872,2))</f>
        <v>Me</v>
      </c>
      <c r="E872" s="1" t="s">
        <v>349</v>
      </c>
      <c r="F872" s="13">
        <v>1906</v>
      </c>
      <c r="G872" s="13">
        <v>1937</v>
      </c>
      <c r="H872" s="1">
        <f>IF(F872="","",SQRT(F872-1828))</f>
        <v>8.8317608663278477</v>
      </c>
      <c r="I872" s="1">
        <v>6</v>
      </c>
      <c r="J872" s="1">
        <v>204</v>
      </c>
      <c r="K872" s="1">
        <v>252</v>
      </c>
      <c r="L872" s="1" t="s">
        <v>85</v>
      </c>
      <c r="M872" s="1" t="s">
        <v>364</v>
      </c>
      <c r="N872" s="1">
        <f>IF(L872="Steam",1,IF(L872="Electric",2,IF(L872="Diesel",4,IF(L872="Diesel-Electric",3,""))))</f>
        <v>2</v>
      </c>
      <c r="P872" s="1" t="s">
        <v>1134</v>
      </c>
      <c r="Q872" s="1" t="s">
        <v>1134</v>
      </c>
      <c r="S872" s="1">
        <f>60*2*I872</f>
        <v>720</v>
      </c>
      <c r="T872" s="1">
        <f>IF(L872="Wagon",(SQRT(SQRT(S872/27)))*10,IF(S872="","",SQRT(SQRT(S872/27))))</f>
        <v>2.2724387329349987</v>
      </c>
      <c r="U872" s="13">
        <f>IF(I872="","",(H872*SQRT(I872)*T872-(I872*2)+2)*0.985)</f>
        <v>38.572960738210057</v>
      </c>
      <c r="V872" s="13" t="e">
        <f>IF(L872="Wagon",5*SQRT(H872),IF(L872="","",SQRT(Q872*J872*SQRT(S872))/(26)))</f>
        <v>#VALUE!</v>
      </c>
      <c r="W872" s="14" t="e">
        <f>8/P872</f>
        <v>#VALUE!</v>
      </c>
      <c r="X872" s="30">
        <f>R872/10/J872</f>
        <v>0</v>
      </c>
    </row>
    <row r="873" spans="2:24" x14ac:dyDescent="0.25">
      <c r="B873" s="1" t="s">
        <v>502</v>
      </c>
      <c r="C873" s="1" t="s">
        <v>503</v>
      </c>
      <c r="D873" s="1" t="str">
        <f>IF(B873="","zzz",LEFT(B873,2))</f>
        <v>Me</v>
      </c>
      <c r="E873" s="1" t="s">
        <v>349</v>
      </c>
      <c r="F873" s="13">
        <v>1906</v>
      </c>
      <c r="G873" s="13">
        <v>1939</v>
      </c>
      <c r="H873" s="1">
        <f>IF(F873="","",SQRT(F873-1828))</f>
        <v>8.8317608663278477</v>
      </c>
      <c r="I873" s="1">
        <v>8</v>
      </c>
      <c r="J873" s="1">
        <v>272</v>
      </c>
      <c r="K873" s="1">
        <v>336</v>
      </c>
      <c r="L873" s="1" t="s">
        <v>85</v>
      </c>
      <c r="M873" s="1" t="s">
        <v>364</v>
      </c>
      <c r="N873" s="1">
        <f>IF(L873="Steam",1,IF(L873="Electric",2,IF(L873="Diesel",4,IF(L873="Diesel-Electric",3,""))))</f>
        <v>2</v>
      </c>
      <c r="P873" s="1" t="s">
        <v>1134</v>
      </c>
      <c r="Q873" s="1" t="s">
        <v>1134</v>
      </c>
      <c r="S873" s="1">
        <f>60*2*I873</f>
        <v>960</v>
      </c>
      <c r="T873" s="1">
        <f>IF(L873="Wagon",(SQRT(SQRT(S873/27)))*10,IF(S873="","",SQRT(SQRT(S873/27))))</f>
        <v>2.4418943343231376</v>
      </c>
      <c r="U873" s="13">
        <f>IF(I873="","",(H873*SQRT(I873)*T873-(I873*2)+2)*0.985)</f>
        <v>46.293523406784637</v>
      </c>
      <c r="V873" s="13" t="e">
        <f>IF(L873="Wagon",5*SQRT(H873),IF(L873="","",SQRT(Q873*J873*SQRT(S873))/(26)))</f>
        <v>#VALUE!</v>
      </c>
      <c r="W873" s="14" t="e">
        <f>8/P873</f>
        <v>#VALUE!</v>
      </c>
      <c r="X873" s="30">
        <f>R873/10/J873</f>
        <v>0</v>
      </c>
    </row>
    <row r="874" spans="2:24" x14ac:dyDescent="0.25">
      <c r="B874" s="1" t="s">
        <v>504</v>
      </c>
      <c r="C874" s="1" t="s">
        <v>505</v>
      </c>
      <c r="D874" s="1" t="str">
        <f>IF(B874="","zzz",LEFT(B874,2))</f>
        <v>Me</v>
      </c>
      <c r="E874" s="1" t="s">
        <v>349</v>
      </c>
      <c r="F874" s="13">
        <v>1927</v>
      </c>
      <c r="G874" s="13">
        <v>1950</v>
      </c>
      <c r="H874" s="1">
        <f>IF(F874="","",SQRT(F874-1828))</f>
        <v>9.9498743710661994</v>
      </c>
      <c r="I874" s="1">
        <v>7</v>
      </c>
      <c r="J874" s="1">
        <v>238</v>
      </c>
      <c r="K874" s="1">
        <v>294</v>
      </c>
      <c r="L874" s="1" t="s">
        <v>85</v>
      </c>
      <c r="M874" s="1" t="s">
        <v>364</v>
      </c>
      <c r="N874" s="1">
        <f>IF(L874="Steam",1,IF(L874="Electric",2,IF(L874="Diesel",4,IF(L874="Diesel-Electric",3,""))))</f>
        <v>2</v>
      </c>
      <c r="P874" s="1" t="s">
        <v>1134</v>
      </c>
      <c r="Q874" s="1" t="s">
        <v>1134</v>
      </c>
      <c r="S874" s="1">
        <f>60*2*I874</f>
        <v>840</v>
      </c>
      <c r="T874" s="1">
        <f>IF(L874="Wagon",(SQRT(SQRT(S874/27)))*10,IF(S874="","",SQRT(SQRT(S874/27))))</f>
        <v>2.3617225726632607</v>
      </c>
      <c r="U874" s="13">
        <f>IF(I874="","",(H874*SQRT(I874)*T874-(I874*2)+2)*0.985)</f>
        <v>49.419512987999731</v>
      </c>
      <c r="V874" s="13" t="e">
        <f>IF(L874="Wagon",5*SQRT(H874),IF(L874="","",SQRT(Q874*J874*SQRT(S874))/(26)))</f>
        <v>#VALUE!</v>
      </c>
      <c r="W874" s="14" t="e">
        <f>8/P874</f>
        <v>#VALUE!</v>
      </c>
      <c r="X874" s="30">
        <f>R874/10/J874</f>
        <v>0</v>
      </c>
    </row>
    <row r="875" spans="2:24" x14ac:dyDescent="0.25">
      <c r="B875" s="1" t="s">
        <v>506</v>
      </c>
      <c r="C875" s="1" t="s">
        <v>507</v>
      </c>
      <c r="D875" s="1" t="str">
        <f>IF(B875="","zzz",LEFT(B875,2))</f>
        <v>Me</v>
      </c>
      <c r="E875" s="1" t="s">
        <v>349</v>
      </c>
      <c r="F875" s="13">
        <v>1929</v>
      </c>
      <c r="G875" s="13">
        <v>1950</v>
      </c>
      <c r="H875" s="1">
        <f>IF(F875="","",SQRT(F875-1828))</f>
        <v>10.04987562112089</v>
      </c>
      <c r="I875" s="1">
        <v>8</v>
      </c>
      <c r="J875" s="1">
        <v>272</v>
      </c>
      <c r="K875" s="1">
        <v>336</v>
      </c>
      <c r="L875" s="1" t="s">
        <v>85</v>
      </c>
      <c r="M875" s="1" t="s">
        <v>364</v>
      </c>
      <c r="N875" s="1">
        <f>IF(L875="Steam",1,IF(L875="Electric",2,IF(L875="Diesel",4,IF(L875="Diesel-Electric",3,""))))</f>
        <v>2</v>
      </c>
      <c r="P875" s="1" t="s">
        <v>1134</v>
      </c>
      <c r="Q875" s="1" t="s">
        <v>1134</v>
      </c>
      <c r="S875" s="1">
        <f>60*2*I875</f>
        <v>960</v>
      </c>
      <c r="T875" s="1">
        <f>IF(L875="Wagon",(SQRT(SQRT(S875/27)))*10,IF(S875="","",SQRT(SQRT(S875/27))))</f>
        <v>2.4418943343231376</v>
      </c>
      <c r="U875" s="13">
        <f>IF(I875="","",(H875*SQRT(I875)*T875-(I875*2)+2)*0.985)</f>
        <v>54.58050348804997</v>
      </c>
      <c r="V875" s="13" t="e">
        <f>IF(L875="Wagon",5*SQRT(H875),IF(L875="","",SQRT(Q875*J875*SQRT(S875))/(26)))</f>
        <v>#VALUE!</v>
      </c>
      <c r="W875" s="14" t="e">
        <f>8/P875</f>
        <v>#VALUE!</v>
      </c>
      <c r="X875" s="30">
        <f>R875/10/J875</f>
        <v>0</v>
      </c>
    </row>
    <row r="876" spans="2:24" x14ac:dyDescent="0.25">
      <c r="B876" s="1" t="s">
        <v>508</v>
      </c>
      <c r="C876" s="1" t="s">
        <v>509</v>
      </c>
      <c r="D876" s="1" t="str">
        <f>IF(B876="","zzz",LEFT(B876,2))</f>
        <v>Me</v>
      </c>
      <c r="E876" s="1" t="s">
        <v>349</v>
      </c>
      <c r="F876" s="13">
        <v>1906</v>
      </c>
      <c r="G876" s="13">
        <v>1939</v>
      </c>
      <c r="H876" s="1">
        <f>IF(F876="","",SQRT(F876-1828))</f>
        <v>8.8317608663278477</v>
      </c>
      <c r="I876" s="1">
        <v>4</v>
      </c>
      <c r="J876" s="1">
        <v>136</v>
      </c>
      <c r="K876" s="1">
        <v>168</v>
      </c>
      <c r="L876" s="1" t="s">
        <v>85</v>
      </c>
      <c r="M876" s="1" t="s">
        <v>364</v>
      </c>
      <c r="N876" s="1">
        <f>IF(L876="Steam",1,IF(L876="Electric",2,IF(L876="Diesel",4,IF(L876="Diesel-Electric",3,""))))</f>
        <v>2</v>
      </c>
      <c r="P876" s="1" t="s">
        <v>1134</v>
      </c>
      <c r="Q876" s="1" t="s">
        <v>1134</v>
      </c>
      <c r="S876" s="1">
        <f>60*2*I876</f>
        <v>480</v>
      </c>
      <c r="T876" s="1">
        <f>IF(L876="Wagon",(SQRT(SQRT(S876/27)))*10,IF(S876="","",SQRT(SQRT(S876/27))))</f>
        <v>2.0533801921606818</v>
      </c>
      <c r="U876" s="13">
        <f>IF(I876="","",(H876*SQRT(I876)*T876-(I876*2)+2)*0.985)</f>
        <v>29.815876764890405</v>
      </c>
      <c r="V876" s="13" t="e">
        <f>IF(L876="Wagon",5*SQRT(H876),IF(L876="","",SQRT(Q876*J876*SQRT(S876))/(26)))</f>
        <v>#VALUE!</v>
      </c>
      <c r="W876" s="14" t="e">
        <f>8/P876</f>
        <v>#VALUE!</v>
      </c>
      <c r="X876" s="30">
        <f>R876/10/J876</f>
        <v>0</v>
      </c>
    </row>
    <row r="877" spans="2:24" x14ac:dyDescent="0.25">
      <c r="B877" s="1" t="s">
        <v>510</v>
      </c>
      <c r="C877" s="1" t="s">
        <v>511</v>
      </c>
      <c r="D877" s="1" t="str">
        <f>IF(B877="","zzz",LEFT(B877,2))</f>
        <v>Me</v>
      </c>
      <c r="E877" s="1" t="s">
        <v>349</v>
      </c>
      <c r="F877" s="13">
        <v>1919</v>
      </c>
      <c r="G877" s="13">
        <v>1950</v>
      </c>
      <c r="H877" s="1">
        <f>IF(F877="","",SQRT(F877-1828))</f>
        <v>9.5393920141694561</v>
      </c>
      <c r="I877" s="1">
        <v>8</v>
      </c>
      <c r="J877" s="1">
        <v>272</v>
      </c>
      <c r="K877" s="1">
        <v>336</v>
      </c>
      <c r="L877" s="1" t="s">
        <v>85</v>
      </c>
      <c r="M877" s="1" t="s">
        <v>364</v>
      </c>
      <c r="N877" s="1">
        <f>IF(L877="Steam",1,IF(L877="Electric",2,IF(L877="Diesel",4,IF(L877="Diesel-Electric",3,""))))</f>
        <v>2</v>
      </c>
      <c r="P877" s="1" t="s">
        <v>1134</v>
      </c>
      <c r="Q877" s="1" t="s">
        <v>1134</v>
      </c>
      <c r="S877" s="1">
        <f>60*2*I877</f>
        <v>960</v>
      </c>
      <c r="T877" s="1">
        <f>IF(L877="Wagon",(SQRT(SQRT(S877/27)))*10,IF(S877="","",SQRT(SQRT(S877/27))))</f>
        <v>2.4418943343231376</v>
      </c>
      <c r="U877" s="13">
        <f>IF(I877="","",(H877*SQRT(I877)*T877-(I877*2)+2)*0.985)</f>
        <v>51.107622574348404</v>
      </c>
      <c r="V877" s="13" t="e">
        <f>IF(L877="Wagon",5*SQRT(H877),IF(L877="","",SQRT(Q877*J877*SQRT(S877))/(26)))</f>
        <v>#VALUE!</v>
      </c>
      <c r="W877" s="14" t="e">
        <f>8/P877</f>
        <v>#VALUE!</v>
      </c>
      <c r="X877" s="30">
        <f>R877/10/J877</f>
        <v>0</v>
      </c>
    </row>
    <row r="878" spans="2:24" x14ac:dyDescent="0.25">
      <c r="B878" s="1" t="s">
        <v>512</v>
      </c>
      <c r="C878" s="1" t="s">
        <v>513</v>
      </c>
      <c r="D878" s="1" t="str">
        <f>IF(B878="","zzz",LEFT(B878,2))</f>
        <v>Me</v>
      </c>
      <c r="E878" s="1" t="s">
        <v>349</v>
      </c>
      <c r="F878" s="13">
        <v>1905</v>
      </c>
      <c r="G878" s="13">
        <v>1936</v>
      </c>
      <c r="H878" s="1">
        <f>IF(F878="","",SQRT(F878-1828))</f>
        <v>8.7749643873921226</v>
      </c>
      <c r="I878" s="1">
        <v>7</v>
      </c>
      <c r="J878" s="1">
        <v>238</v>
      </c>
      <c r="K878" s="1">
        <v>294</v>
      </c>
      <c r="L878" s="1" t="s">
        <v>85</v>
      </c>
      <c r="M878" s="1" t="s">
        <v>364</v>
      </c>
      <c r="N878" s="1">
        <f>IF(L878="Steam",1,IF(L878="Electric",2,IF(L878="Diesel",4,IF(L878="Diesel-Electric",3,""))))</f>
        <v>2</v>
      </c>
      <c r="P878" s="1" t="s">
        <v>1134</v>
      </c>
      <c r="Q878" s="1" t="s">
        <v>1134</v>
      </c>
      <c r="S878" s="1">
        <f>60*2*I878</f>
        <v>840</v>
      </c>
      <c r="T878" s="1">
        <f>IF(L878="Wagon",(SQRT(SQRT(S878/27)))*10,IF(S878="","",SQRT(SQRT(S878/27))))</f>
        <v>2.3617225726632607</v>
      </c>
      <c r="U878" s="13">
        <f>IF(I878="","",(H878*SQRT(I878)*T878-(I878*2)+2)*0.985)</f>
        <v>42.18817392565245</v>
      </c>
      <c r="V878" s="13" t="e">
        <f>IF(L878="Wagon",5*SQRT(H878),IF(L878="","",SQRT(Q878*J878*SQRT(S878))/(26)))</f>
        <v>#VALUE!</v>
      </c>
      <c r="W878" s="14" t="e">
        <f>8/P878</f>
        <v>#VALUE!</v>
      </c>
      <c r="X878" s="30">
        <f>R878/10/J878</f>
        <v>0</v>
      </c>
    </row>
    <row r="879" spans="2:24" x14ac:dyDescent="0.25">
      <c r="B879" s="1" t="s">
        <v>514</v>
      </c>
      <c r="C879" s="1" t="s">
        <v>515</v>
      </c>
      <c r="D879" s="1" t="str">
        <f>IF(B879="","zzz",LEFT(B879,2))</f>
        <v>Me</v>
      </c>
      <c r="E879" s="1" t="s">
        <v>349</v>
      </c>
      <c r="F879" s="13">
        <v>1906</v>
      </c>
      <c r="G879" s="13">
        <v>1939</v>
      </c>
      <c r="H879" s="1">
        <f>IF(F879="","",SQRT(F879-1828))</f>
        <v>8.8317608663278477</v>
      </c>
      <c r="I879" s="1">
        <v>5</v>
      </c>
      <c r="J879" s="1">
        <v>170</v>
      </c>
      <c r="K879" s="1">
        <v>210</v>
      </c>
      <c r="L879" s="1" t="s">
        <v>85</v>
      </c>
      <c r="M879" s="1" t="s">
        <v>364</v>
      </c>
      <c r="N879" s="1">
        <f>IF(L879="Steam",1,IF(L879="Electric",2,IF(L879="Diesel",4,IF(L879="Diesel-Electric",3,""))))</f>
        <v>2</v>
      </c>
      <c r="P879" s="1" t="s">
        <v>1134</v>
      </c>
      <c r="Q879" s="1" t="s">
        <v>1134</v>
      </c>
      <c r="S879" s="1">
        <f>60*2*I879</f>
        <v>600</v>
      </c>
      <c r="T879" s="1">
        <f>IF(L879="Wagon",(SQRT(SQRT(S879/27)))*10,IF(S879="","",SQRT(SQRT(S879/27))))</f>
        <v>2.1711852081087688</v>
      </c>
      <c r="U879" s="13">
        <f>IF(I879="","",(H879*SQRT(I879)*T879-(I879*2)+2)*0.985)</f>
        <v>34.354310218345795</v>
      </c>
      <c r="V879" s="13" t="e">
        <f>IF(L879="Wagon",5*SQRT(H879),IF(L879="","",SQRT(Q879*J879*SQRT(S879))/(26)))</f>
        <v>#VALUE!</v>
      </c>
      <c r="W879" s="14" t="e">
        <f>8/P879</f>
        <v>#VALUE!</v>
      </c>
      <c r="X879" s="30">
        <f>R879/10/J879</f>
        <v>0</v>
      </c>
    </row>
    <row r="880" spans="2:24" x14ac:dyDescent="0.25">
      <c r="B880" s="1" t="s">
        <v>516</v>
      </c>
      <c r="C880" s="1" t="s">
        <v>517</v>
      </c>
      <c r="D880" s="1" t="str">
        <f>IF(B880="","zzz",LEFT(B880,2))</f>
        <v>Me</v>
      </c>
      <c r="E880" s="1" t="s">
        <v>349</v>
      </c>
      <c r="F880" s="13">
        <v>1864</v>
      </c>
      <c r="G880" s="13">
        <v>1907</v>
      </c>
      <c r="H880" s="1">
        <f>IF(F880="","",SQRT(F880-1828))</f>
        <v>6</v>
      </c>
      <c r="I880" s="1">
        <v>1</v>
      </c>
      <c r="J880" s="1">
        <v>43</v>
      </c>
      <c r="K880" s="1">
        <v>0</v>
      </c>
      <c r="L880" s="1" t="s">
        <v>357</v>
      </c>
      <c r="M880" s="1" t="s">
        <v>357</v>
      </c>
      <c r="N880" s="1">
        <f>IF(L880="Steam",1,IF(L880="Electric",2,IF(L880="Diesel",4,IF(L880="Diesel-Electric",3,""))))</f>
        <v>1</v>
      </c>
      <c r="P880" s="1" t="s">
        <v>1134</v>
      </c>
      <c r="Q880" s="1" t="s">
        <v>1134</v>
      </c>
      <c r="S880" s="1">
        <v>330</v>
      </c>
      <c r="T880" s="1">
        <f>IF(L880="Wagon",(SQRT(SQRT(S880/27)))*10,IF(S880="","",SQRT(SQRT(S880/27))))</f>
        <v>1.869767229871276</v>
      </c>
      <c r="U880" s="13">
        <f>IF(I880="","",(H880*SQRT(I880)*T880-(I880*2)+2)*0.985)</f>
        <v>11.05032432853924</v>
      </c>
      <c r="V880" s="13" t="e">
        <f>IF(L880="Wagon",5*SQRT(H880),IF(L880="","",SQRT(Q880*J880*SQRT(S880))/(26)))</f>
        <v>#VALUE!</v>
      </c>
      <c r="W880" s="14" t="e">
        <f>8/P880</f>
        <v>#VALUE!</v>
      </c>
      <c r="X880" s="30">
        <f>R880/10/J880</f>
        <v>0</v>
      </c>
    </row>
    <row r="881" spans="2:24" x14ac:dyDescent="0.25">
      <c r="B881" s="1" t="s">
        <v>518</v>
      </c>
      <c r="C881" s="1" t="s">
        <v>519</v>
      </c>
      <c r="D881" s="1" t="str">
        <f>IF(B881="","zzz",LEFT(B881,2))</f>
        <v>Me</v>
      </c>
      <c r="E881" s="1" t="s">
        <v>349</v>
      </c>
      <c r="F881" s="13">
        <v>1879</v>
      </c>
      <c r="G881" s="13">
        <v>1907</v>
      </c>
      <c r="H881" s="1">
        <f>IF(F881="","",SQRT(F881-1828))</f>
        <v>7.1414284285428504</v>
      </c>
      <c r="I881" s="1">
        <v>1</v>
      </c>
      <c r="J881" s="1">
        <v>46</v>
      </c>
      <c r="K881" s="1">
        <v>0</v>
      </c>
      <c r="L881" s="1" t="s">
        <v>357</v>
      </c>
      <c r="M881" s="1" t="s">
        <v>357</v>
      </c>
      <c r="N881" s="1">
        <f>IF(L881="Steam",1,IF(L881="Electric",2,IF(L881="Diesel",4,IF(L881="Diesel-Electric",3,""))))</f>
        <v>1</v>
      </c>
      <c r="P881" s="1" t="s">
        <v>1134</v>
      </c>
      <c r="Q881" s="1" t="s">
        <v>1134</v>
      </c>
      <c r="S881" s="1">
        <v>430</v>
      </c>
      <c r="T881" s="1">
        <f>IF(L881="Wagon",(SQRT(SQRT(S881/27)))*10,IF(S881="","",SQRT(SQRT(S881/27))))</f>
        <v>1.9976811555216252</v>
      </c>
      <c r="U881" s="13">
        <f>IF(I881="","",(H881*SQRT(I881)*T881-(I881*2)+2)*0.985)</f>
        <v>14.052302540278369</v>
      </c>
      <c r="V881" s="13" t="e">
        <f>IF(L881="Wagon",5*SQRT(H881),IF(L881="","",SQRT(Q881*J881*SQRT(S881))/(26)))</f>
        <v>#VALUE!</v>
      </c>
      <c r="W881" s="14" t="e">
        <f>8/P881</f>
        <v>#VALUE!</v>
      </c>
      <c r="X881" s="30">
        <f>R881/10/J881</f>
        <v>0</v>
      </c>
    </row>
    <row r="882" spans="2:24" x14ac:dyDescent="0.25">
      <c r="B882" s="1" t="s">
        <v>520</v>
      </c>
      <c r="C882" s="1" t="s">
        <v>521</v>
      </c>
      <c r="D882" s="1" t="str">
        <f>IF(B882="","zzz",LEFT(B882,2))</f>
        <v>Me</v>
      </c>
      <c r="E882" s="1" t="s">
        <v>349</v>
      </c>
      <c r="F882" s="13">
        <v>1922</v>
      </c>
      <c r="G882" s="13">
        <v>1962</v>
      </c>
      <c r="H882" s="1">
        <f>IF(F882="","",SQRT(F882-1828))</f>
        <v>9.6953597148326587</v>
      </c>
      <c r="I882" s="1">
        <v>1</v>
      </c>
      <c r="J882" s="1">
        <v>62</v>
      </c>
      <c r="K882" s="1">
        <v>0</v>
      </c>
      <c r="L882" s="1" t="s">
        <v>85</v>
      </c>
      <c r="M882" s="1" t="s">
        <v>364</v>
      </c>
      <c r="N882" s="1">
        <f>IF(L882="Steam",1,IF(L882="Electric",2,IF(L882="Diesel",4,IF(L882="Diesel-Electric",3,""))))</f>
        <v>2</v>
      </c>
      <c r="P882" s="1">
        <v>65</v>
      </c>
      <c r="Q882" s="1">
        <v>65</v>
      </c>
      <c r="S882" s="1">
        <v>1200</v>
      </c>
      <c r="T882" s="1">
        <f>IF(L882="Wagon",(SQRT(SQRT(S882/27)))*10,IF(S882="","",SQRT(SQRT(S882/27))))</f>
        <v>2.5819888974716112</v>
      </c>
      <c r="U882" s="13">
        <f>IF(I882="","",(H882*SQRT(I882)*T882-(I882*2)+2)*0.985)</f>
        <v>24.657811473581081</v>
      </c>
      <c r="V882" s="13">
        <f>IF(L882="Wagon",5*SQRT(H882),IF(L882="","",SQRT(Q882*J882*SQRT(S882))/(26)))</f>
        <v>14.370586283558938</v>
      </c>
      <c r="W882" s="14">
        <f>8/P882</f>
        <v>0.12307692307692308</v>
      </c>
      <c r="X882" s="30">
        <f>R882/10/J882</f>
        <v>0</v>
      </c>
    </row>
    <row r="883" spans="2:24" x14ac:dyDescent="0.25">
      <c r="B883" s="1" t="s">
        <v>522</v>
      </c>
      <c r="C883" s="1" t="s">
        <v>523</v>
      </c>
      <c r="D883" s="1" t="str">
        <f>IF(B883="","zzz",LEFT(B883,2))</f>
        <v>Me</v>
      </c>
      <c r="E883" s="1" t="s">
        <v>349</v>
      </c>
      <c r="F883" s="13">
        <v>1906</v>
      </c>
      <c r="G883" s="13">
        <v>1962</v>
      </c>
      <c r="H883" s="1">
        <f>IF(F883="","",SQRT(F883-1828))</f>
        <v>8.8317608663278477</v>
      </c>
      <c r="I883" s="1">
        <v>1</v>
      </c>
      <c r="J883" s="1">
        <v>50</v>
      </c>
      <c r="K883" s="1">
        <v>0</v>
      </c>
      <c r="L883" s="1" t="s">
        <v>85</v>
      </c>
      <c r="M883" s="1" t="s">
        <v>364</v>
      </c>
      <c r="N883" s="1">
        <f>IF(L883="Steam",1,IF(L883="Electric",2,IF(L883="Diesel",4,IF(L883="Diesel-Electric",3,""))))</f>
        <v>2</v>
      </c>
      <c r="P883" s="1" t="s">
        <v>1134</v>
      </c>
      <c r="Q883" s="1" t="s">
        <v>1134</v>
      </c>
      <c r="S883" s="1">
        <v>860</v>
      </c>
      <c r="T883" s="1">
        <f>IF(L883="Wagon",(SQRT(SQRT(S883/27)))*10,IF(S883="","",SQRT(SQRT(S883/27))))</f>
        <v>2.3756566436531741</v>
      </c>
      <c r="U883" s="13">
        <f>IF(I883="","",(H883*SQRT(I883)*T883-(I883*2)+2)*0.985)</f>
        <v>20.666512906589144</v>
      </c>
      <c r="V883" s="13" t="e">
        <f>IF(L883="Wagon",5*SQRT(H883),IF(L883="","",SQRT(Q883*J883*SQRT(S883))/(26)))</f>
        <v>#VALUE!</v>
      </c>
      <c r="W883" s="14" t="e">
        <f>8/P883</f>
        <v>#VALUE!</v>
      </c>
      <c r="X883" s="30">
        <f>R883/10/J883</f>
        <v>0</v>
      </c>
    </row>
    <row r="884" spans="2:24" x14ac:dyDescent="0.25">
      <c r="B884" s="1" t="s">
        <v>524</v>
      </c>
      <c r="D884" s="1" t="str">
        <f>IF(B884="","zzz",LEFT(B884,2))</f>
        <v>MR</v>
      </c>
      <c r="E884" s="1" t="s">
        <v>349</v>
      </c>
      <c r="F884" s="13">
        <v>1908</v>
      </c>
      <c r="G884" s="13">
        <v>1951</v>
      </c>
      <c r="H884" s="1">
        <f>IF(F884="","",SQRT(F884-1828))</f>
        <v>8.9442719099991592</v>
      </c>
      <c r="I884" s="1">
        <v>3</v>
      </c>
      <c r="L884" s="1" t="s">
        <v>85</v>
      </c>
      <c r="M884" s="5" t="s">
        <v>96</v>
      </c>
      <c r="N884" s="1">
        <f>IF(L884="Steam",1,IF(L884="Electric",2,IF(L884="Diesel",4,IF(L884="Diesel-Electric",3,""))))</f>
        <v>2</v>
      </c>
      <c r="P884" s="1" t="s">
        <v>1134</v>
      </c>
      <c r="Q884" s="1" t="s">
        <v>1134</v>
      </c>
      <c r="T884" s="1" t="str">
        <f>IF(L884="Wagon",(SQRT(SQRT(S884/27)))*10,IF(S884="","",SQRT(SQRT(S884/27))))</f>
        <v/>
      </c>
      <c r="U884" s="13" t="e">
        <f>IF(I884="","",(H884*SQRT(I884)*T884-(I884*2)+2)*0.985)</f>
        <v>#VALUE!</v>
      </c>
      <c r="V884" s="13" t="e">
        <f>IF(L884="Wagon",5*SQRT(H884),IF(L884="","",SQRT(Q884*J884*SQRT(S884))/(26)))</f>
        <v>#VALUE!</v>
      </c>
      <c r="W884" s="14" t="e">
        <f>8/P884</f>
        <v>#VALUE!</v>
      </c>
      <c r="X884" s="30" t="e">
        <f>R884/10/J884</f>
        <v>#DIV/0!</v>
      </c>
    </row>
    <row r="885" spans="2:24" x14ac:dyDescent="0.25">
      <c r="B885" s="1" t="s">
        <v>525</v>
      </c>
      <c r="D885" s="1" t="str">
        <f>IF(B885="","zzz",LEFT(B885,2))</f>
        <v>NE</v>
      </c>
      <c r="E885" s="1" t="s">
        <v>349</v>
      </c>
      <c r="H885" s="1" t="str">
        <f>IF(F885="","",SQRT(F885-1828))</f>
        <v/>
      </c>
      <c r="L885" s="1" t="s">
        <v>357</v>
      </c>
      <c r="M885" s="1" t="s">
        <v>357</v>
      </c>
      <c r="N885" s="1">
        <f>IF(L885="Steam",1,IF(L885="Electric",2,IF(L885="Diesel",4,IF(L885="Diesel-Electric",3,""))))</f>
        <v>1</v>
      </c>
      <c r="P885" s="1" t="s">
        <v>1134</v>
      </c>
      <c r="Q885" s="1" t="s">
        <v>1134</v>
      </c>
      <c r="T885" s="1" t="str">
        <f>IF(L885="Wagon",(SQRT(SQRT(S885/27)))*10,IF(S885="","",SQRT(SQRT(S885/27))))</f>
        <v/>
      </c>
      <c r="U885" s="13" t="str">
        <f>IF(I885="","",(H885*SQRT(I885)*T885-(I885*2)+2)*0.985)</f>
        <v/>
      </c>
      <c r="V885" s="13" t="e">
        <f>IF(L885="Wagon",5*SQRT(H885),IF(L885="","",SQRT(Q885*J885*SQRT(S885))/(26)))</f>
        <v>#VALUE!</v>
      </c>
      <c r="W885" s="14" t="e">
        <f>8/P885</f>
        <v>#VALUE!</v>
      </c>
      <c r="X885" s="30" t="e">
        <f>R885/10/J885</f>
        <v>#DIV/0!</v>
      </c>
    </row>
    <row r="886" spans="2:24" x14ac:dyDescent="0.25">
      <c r="B886" s="1" t="s">
        <v>526</v>
      </c>
      <c r="D886" s="1" t="str">
        <f>IF(B886="","zzz",LEFT(B886,2))</f>
        <v>NE</v>
      </c>
      <c r="E886" s="1" t="s">
        <v>349</v>
      </c>
      <c r="F886" s="13">
        <v>1904</v>
      </c>
      <c r="G886" s="13">
        <v>1962</v>
      </c>
      <c r="H886" s="1">
        <f>IF(F886="","",SQRT(F886-1828))</f>
        <v>8.717797887081348</v>
      </c>
      <c r="I886" s="1">
        <v>3</v>
      </c>
      <c r="L886" s="1" t="s">
        <v>85</v>
      </c>
      <c r="M886" s="1" t="s">
        <v>86</v>
      </c>
      <c r="N886" s="1">
        <f>IF(L886="Steam",1,IF(L886="Electric",2,IF(L886="Diesel",4,IF(L886="Diesel-Electric",3,""))))</f>
        <v>2</v>
      </c>
      <c r="P886" s="1">
        <v>60</v>
      </c>
      <c r="Q886" s="1">
        <v>60</v>
      </c>
      <c r="S886" s="1">
        <v>280</v>
      </c>
      <c r="T886" s="1">
        <f>IF(L886="Wagon",(SQRT(SQRT(S886/27)))*10,IF(S886="","",SQRT(SQRT(S886/27))))</f>
        <v>1.7945210903184317</v>
      </c>
      <c r="U886" s="13">
        <f>IF(I886="","",(H886*SQRT(I886)*T886-(I886*2)+2)*0.985)</f>
        <v>22.750224131336243</v>
      </c>
      <c r="V886" s="13">
        <f>IF(L886="Wagon",5*SQRT(H886),IF(L886="","",SQRT(Q886*J886*SQRT(S886))/(26)))</f>
        <v>0</v>
      </c>
      <c r="W886" s="14">
        <f>8/P886</f>
        <v>0.13333333333333333</v>
      </c>
      <c r="X886" s="30" t="e">
        <f>R886/10/J886</f>
        <v>#DIV/0!</v>
      </c>
    </row>
    <row r="887" spans="2:24" x14ac:dyDescent="0.25">
      <c r="B887" s="1" t="s">
        <v>527</v>
      </c>
      <c r="C887" s="1" t="s">
        <v>528</v>
      </c>
      <c r="D887" s="1" t="str">
        <f>IF(B887="","zzz",LEFT(B887,2))</f>
        <v>NR</v>
      </c>
      <c r="E887" s="1" t="s">
        <v>349</v>
      </c>
      <c r="F887" s="13">
        <v>2003</v>
      </c>
      <c r="G887" s="13" t="s">
        <v>31</v>
      </c>
      <c r="H887" s="15">
        <f>IF(F887="","",SQRT(F887-1828))</f>
        <v>13.228756555322953</v>
      </c>
      <c r="I887" s="1">
        <v>6</v>
      </c>
      <c r="J887" s="1">
        <f>140+35*4</f>
        <v>280</v>
      </c>
      <c r="K887" s="1">
        <v>0</v>
      </c>
      <c r="L887" s="1" t="s">
        <v>176</v>
      </c>
      <c r="M887" s="1" t="s">
        <v>22</v>
      </c>
      <c r="N887" s="1">
        <f>IF(L887="Steam",1,IF(L887="Electric",2,IF(L887="Diesel",4,IF(L887="Diesel-Electric",3,""))))</f>
        <v>3</v>
      </c>
      <c r="P887" s="1">
        <v>125</v>
      </c>
      <c r="Q887" s="1">
        <v>140</v>
      </c>
      <c r="S887" s="1">
        <v>2250</v>
      </c>
      <c r="T887" s="1">
        <f>IF(L887="Wagon",(SQRT(SQRT(S887/27)))*10,IF(S887="","",SQRT(SQRT(S887/27))))</f>
        <v>3.0213753973567683</v>
      </c>
      <c r="U887" s="13">
        <f>IF(I887="","",(H887*SQRT(I887)*T887-(I887*2)+2)*0.985)</f>
        <v>86.585196226379765</v>
      </c>
      <c r="V887" s="13">
        <f>IF(L887="Wagon",5*SQRT(H887),IF(L887="","",SQRT(Q887*J887*SQRT(S887))/(26)))</f>
        <v>52.446355576746747</v>
      </c>
      <c r="W887" s="17">
        <f>8/P887</f>
        <v>6.4000000000000001E-2</v>
      </c>
      <c r="X887" s="27">
        <f>R887/10/J887</f>
        <v>0</v>
      </c>
    </row>
    <row r="888" spans="2:24" x14ac:dyDescent="0.25">
      <c r="B888" s="1" t="s">
        <v>529</v>
      </c>
      <c r="D888" s="1" t="str">
        <f>IF(B888="","zzz",LEFT(B888,2))</f>
        <v>Ro</v>
      </c>
      <c r="E888" s="1" t="s">
        <v>349</v>
      </c>
      <c r="F888" s="13">
        <v>1829</v>
      </c>
      <c r="H888" s="1">
        <f>IF(F888="","",SQRT(F888-1828))</f>
        <v>1</v>
      </c>
      <c r="I888" s="1">
        <v>1</v>
      </c>
      <c r="L888" s="1" t="s">
        <v>357</v>
      </c>
      <c r="M888" s="1" t="s">
        <v>357</v>
      </c>
      <c r="N888" s="1">
        <f>IF(L888="Steam",1,IF(L888="Electric",2,IF(L888="Diesel",4,IF(L888="Diesel-Electric",3,""))))</f>
        <v>1</v>
      </c>
      <c r="P888" s="1" t="s">
        <v>1134</v>
      </c>
      <c r="Q888" s="1" t="s">
        <v>1134</v>
      </c>
      <c r="S888" s="1">
        <v>27</v>
      </c>
      <c r="T888" s="1">
        <f>IF(L888="Wagon",(SQRT(SQRT(S888/27)))*10,IF(S888="","",SQRT(SQRT(S888/27))))</f>
        <v>1</v>
      </c>
      <c r="U888" s="13">
        <f>IF(I888="","",(H888*SQRT(I888)*T888-(I888*2)+2)*0.985)</f>
        <v>0.98499999999999999</v>
      </c>
      <c r="V888" s="13" t="e">
        <f>IF(L888="Wagon",5*SQRT(H888),IF(L888="","",SQRT(Q888*J888*SQRT(S888))/(26)))</f>
        <v>#VALUE!</v>
      </c>
      <c r="W888" s="17" t="e">
        <f>8/P888</f>
        <v>#VALUE!</v>
      </c>
      <c r="X888" s="27" t="e">
        <f>R888/10/J888</f>
        <v>#DIV/0!</v>
      </c>
    </row>
    <row r="889" spans="2:24" x14ac:dyDescent="0.25">
      <c r="B889" s="1" t="s">
        <v>537</v>
      </c>
      <c r="D889" s="1" t="str">
        <f>IF(B889="","zzz",LEFT(B889,2))</f>
        <v>SM</v>
      </c>
      <c r="H889" s="1" t="str">
        <f>IF(F889="","",SQRT(F889-1828))</f>
        <v/>
      </c>
      <c r="N889" s="1" t="str">
        <f>IF(L889="Steam",1,IF(L889="Electric",2,IF(L889="Diesel",4,IF(L889="Diesel-Electric",3,""))))</f>
        <v/>
      </c>
      <c r="P889" s="1" t="s">
        <v>1134</v>
      </c>
      <c r="Q889" s="1" t="s">
        <v>1134</v>
      </c>
      <c r="T889" s="1" t="str">
        <f>IF(L889="Wagon",(SQRT(SQRT(S889/27)))*10,IF(S889="","",SQRT(SQRT(S889/27))))</f>
        <v/>
      </c>
      <c r="U889" s="13" t="str">
        <f>IF(I889="","",(H889*SQRT(I889)*T889-(I889*2)+2)*0.985)</f>
        <v/>
      </c>
      <c r="V889" s="13" t="str">
        <f>IF(L889="Wagon",5*SQRT(H889),IF(L889="","",SQRT(Q889*J889*SQRT(S889))/(26)))</f>
        <v/>
      </c>
      <c r="W889" s="17" t="e">
        <f>8/P889</f>
        <v>#VALUE!</v>
      </c>
      <c r="X889" s="27" t="e">
        <f>R889/10/J889</f>
        <v>#DIV/0!</v>
      </c>
    </row>
    <row r="890" spans="2:24" x14ac:dyDescent="0.25">
      <c r="B890" s="1" t="s">
        <v>535</v>
      </c>
      <c r="C890" s="1" t="s">
        <v>536</v>
      </c>
      <c r="D890" s="1" t="str">
        <f>IF(B890="","zzz",LEFT(B890,2))</f>
        <v>SM</v>
      </c>
      <c r="H890" s="1" t="str">
        <f>IF(F890="","",SQRT(F890-1828))</f>
        <v/>
      </c>
      <c r="N890" s="1" t="str">
        <f>IF(L890="Steam",1,IF(L890="Electric",2,IF(L890="Diesel",4,IF(L890="Diesel-Electric",3,""))))</f>
        <v/>
      </c>
      <c r="P890" s="1" t="s">
        <v>1134</v>
      </c>
      <c r="Q890" s="1" t="s">
        <v>1134</v>
      </c>
      <c r="T890" s="1" t="str">
        <f>IF(L890="Wagon",(SQRT(SQRT(S890/27)))*10,IF(S890="","",SQRT(SQRT(S890/27))))</f>
        <v/>
      </c>
      <c r="U890" s="13" t="str">
        <f>IF(I890="","",(H890*SQRT(I890)*T890-(I890*2)+2)*0.985)</f>
        <v/>
      </c>
      <c r="V890" s="13" t="str">
        <f>IF(L890="Wagon",5*SQRT(H890),IF(L890="","",SQRT(Q890*J890*SQRT(S890))/(26)))</f>
        <v/>
      </c>
      <c r="W890" s="17" t="e">
        <f>8/P890</f>
        <v>#VALUE!</v>
      </c>
      <c r="X890" s="27" t="e">
        <f>R890/10/J890</f>
        <v>#DIV/0!</v>
      </c>
    </row>
    <row r="891" spans="2:24" x14ac:dyDescent="0.25">
      <c r="B891" s="1" t="s">
        <v>1474</v>
      </c>
      <c r="C891" s="1" t="s">
        <v>1475</v>
      </c>
      <c r="D891" s="1" t="str">
        <f>IF(B891="","zzz",LEFT(B891,2))</f>
        <v>SR</v>
      </c>
      <c r="E891" s="1" t="s">
        <v>349</v>
      </c>
      <c r="H891" s="15" t="str">
        <f>IF(F891="","",SQRT(F891-1828))</f>
        <v/>
      </c>
      <c r="I891" s="1">
        <v>1</v>
      </c>
      <c r="K891" s="1">
        <v>15</v>
      </c>
      <c r="L891" s="1" t="s">
        <v>331</v>
      </c>
      <c r="M891" s="1" t="s">
        <v>331</v>
      </c>
      <c r="N891" s="1" t="str">
        <f>IF(L891="Steam",1,IF(L891="Electric",2,IF(L891="Diesel",4,IF(L891="Diesel-Electric",3,""))))</f>
        <v/>
      </c>
      <c r="P891" s="1" t="s">
        <v>1134</v>
      </c>
      <c r="Q891" s="1" t="s">
        <v>1134</v>
      </c>
      <c r="T891" s="1">
        <f>IF(L891="Wagon",(SQRT(SQRT(S891/27)))*10,IF(S891="","",SQRT(SQRT(S891/27))))</f>
        <v>0</v>
      </c>
      <c r="U891" s="13" t="e">
        <f>IF(I891="","",(H891*SQRT(I891)*T891-(I891*2)+2)*0.985)</f>
        <v>#VALUE!</v>
      </c>
      <c r="V891" s="13" t="e">
        <f>IF(L891="Wagon",5*SQRT(H891),IF(L891="","",SQRT(Q891*J891*SQRT(S891))/(26)))</f>
        <v>#VALUE!</v>
      </c>
      <c r="W891" s="17" t="e">
        <f>8/P891</f>
        <v>#VALUE!</v>
      </c>
      <c r="X891" s="27" t="e">
        <f>R891/10/J891</f>
        <v>#DIV/0!</v>
      </c>
    </row>
    <row r="892" spans="2:24" x14ac:dyDescent="0.25">
      <c r="B892" s="1" t="s">
        <v>1472</v>
      </c>
      <c r="C892" s="1" t="s">
        <v>1473</v>
      </c>
      <c r="D892" s="1" t="str">
        <f>IF(B892="","zzz",LEFT(B892,2))</f>
        <v>SR</v>
      </c>
      <c r="E892" s="1" t="s">
        <v>349</v>
      </c>
      <c r="H892" s="1" t="str">
        <f>IF(F892="","",SQRT(F892-1828))</f>
        <v/>
      </c>
      <c r="I892" s="1">
        <v>1</v>
      </c>
      <c r="L892" s="1" t="s">
        <v>331</v>
      </c>
      <c r="M892" s="1" t="s">
        <v>331</v>
      </c>
      <c r="N892" s="1" t="str">
        <f>IF(L892="Steam",1,IF(L892="Electric",2,IF(L892="Diesel",4,IF(L892="Diesel-Electric",3,""))))</f>
        <v/>
      </c>
      <c r="O892" s="1" t="s">
        <v>1476</v>
      </c>
      <c r="P892" s="1" t="s">
        <v>1134</v>
      </c>
      <c r="Q892" s="1" t="s">
        <v>1134</v>
      </c>
      <c r="T892" s="1">
        <f>IF(L892="Wagon",(SQRT(SQRT(S892/27)))*10,IF(S892="","",SQRT(SQRT(S892/27))))</f>
        <v>0</v>
      </c>
      <c r="U892" s="13" t="e">
        <f>IF(I892="","",(H892*SQRT(I892)*T892-(I892*2)+2)*0.985)</f>
        <v>#VALUE!</v>
      </c>
      <c r="V892" s="13" t="e">
        <f>IF(L892="Wagon",5*SQRT(H892),IF(L892="","",SQRT(Q892*J892*SQRT(S892))/(26)))</f>
        <v>#VALUE!</v>
      </c>
      <c r="W892" s="17" t="e">
        <f>8/P892</f>
        <v>#VALUE!</v>
      </c>
      <c r="X892" s="27" t="e">
        <f>R892/10/J892</f>
        <v>#DIV/0!</v>
      </c>
    </row>
    <row r="893" spans="2:24" x14ac:dyDescent="0.25">
      <c r="B893" s="1" t="s">
        <v>530</v>
      </c>
      <c r="C893" s="1" t="s">
        <v>531</v>
      </c>
      <c r="D893" s="1" t="str">
        <f>IF(B893="","zzz",LEFT(B893,2))</f>
        <v>SR</v>
      </c>
      <c r="E893" s="1" t="s">
        <v>349</v>
      </c>
      <c r="F893" s="13">
        <v>1941</v>
      </c>
      <c r="G893" s="13">
        <v>1968</v>
      </c>
      <c r="H893" s="15">
        <f>IF(F893="","",SQRT(F893-1828))</f>
        <v>10.63014581273465</v>
      </c>
      <c r="I893" s="1">
        <v>1</v>
      </c>
      <c r="J893" s="1">
        <v>101</v>
      </c>
      <c r="K893" s="1">
        <v>0</v>
      </c>
      <c r="L893" s="1" t="s">
        <v>85</v>
      </c>
      <c r="M893" s="1" t="s">
        <v>86</v>
      </c>
      <c r="N893" s="1">
        <f>IF(L893="Steam",1,IF(L893="Electric",2,IF(L893="Diesel",4,IF(L893="Diesel-Electric",3,""))))</f>
        <v>2</v>
      </c>
      <c r="P893" s="1">
        <v>75</v>
      </c>
      <c r="Q893" s="1">
        <v>75</v>
      </c>
      <c r="S893" s="1">
        <v>1470</v>
      </c>
      <c r="T893" s="1">
        <f>IF(L893="Wagon",(SQRT(SQRT(S893/27)))*10,IF(S893="","",SQRT(SQRT(S893/27))))</f>
        <v>2.7163666677615925</v>
      </c>
      <c r="U893" s="13">
        <f>IF(I893="","",(H893*SQRT(I893)*T893-(I893*2)+2)*0.985)</f>
        <v>28.442243152770498</v>
      </c>
      <c r="V893" s="13">
        <f>IF(L893="Wagon",5*SQRT(H893),IF(L893="","",SQRT(Q893*J893*SQRT(S893))/(26)))</f>
        <v>20.727518159417585</v>
      </c>
      <c r="W893" s="17">
        <f>8/P893</f>
        <v>0.10666666666666667</v>
      </c>
      <c r="X893" s="27">
        <f>R893/10/J893</f>
        <v>0</v>
      </c>
    </row>
    <row r="894" spans="2:24" x14ac:dyDescent="0.25">
      <c r="B894" s="1" t="s">
        <v>532</v>
      </c>
      <c r="D894" s="1" t="str">
        <f>IF(B894="","zzz",LEFT(B894,2))</f>
        <v>SR</v>
      </c>
      <c r="E894" s="1" t="s">
        <v>349</v>
      </c>
      <c r="F894" s="13">
        <v>1911</v>
      </c>
      <c r="G894" s="13">
        <v>1929</v>
      </c>
      <c r="H894" s="1">
        <f>IF(F894="","",SQRT(F894-1828))</f>
        <v>9.1104335791442992</v>
      </c>
      <c r="I894" s="1">
        <v>3</v>
      </c>
      <c r="J894" s="1">
        <v>101</v>
      </c>
      <c r="K894" s="1">
        <v>218</v>
      </c>
      <c r="L894" s="1" t="s">
        <v>85</v>
      </c>
      <c r="M894" s="5" t="s">
        <v>96</v>
      </c>
      <c r="N894" s="1">
        <f>IF(L894="Steam",1,IF(L894="Electric",2,IF(L894="Diesel",4,IF(L894="Diesel-Electric",3,""))))</f>
        <v>2</v>
      </c>
      <c r="P894" s="1">
        <v>60</v>
      </c>
      <c r="Q894" s="1">
        <v>60</v>
      </c>
      <c r="S894" s="1">
        <v>600</v>
      </c>
      <c r="T894" s="1">
        <f>IF(L894="Wagon",(SQRT(SQRT(S894/27)))*10,IF(S894="","",SQRT(SQRT(S894/27))))</f>
        <v>2.1711852081087688</v>
      </c>
      <c r="U894" s="13">
        <f>IF(I894="","",(H894*SQRT(I894)*T894-(I894*2)+2)*0.985)</f>
        <v>29.806813826631871</v>
      </c>
      <c r="V894" s="13">
        <f>IF(L894="Wagon",5*SQRT(H894),IF(L894="","",SQRT(Q894*J894*SQRT(S894))/(26)))</f>
        <v>14.818381676879811</v>
      </c>
      <c r="W894" s="17">
        <f>8/P894</f>
        <v>0.13333333333333333</v>
      </c>
      <c r="X894" s="27">
        <f>R894/10/J894</f>
        <v>0</v>
      </c>
    </row>
    <row r="895" spans="2:24" x14ac:dyDescent="0.25">
      <c r="B895" s="1" t="s">
        <v>533</v>
      </c>
      <c r="D895" s="1" t="str">
        <f>IF(B895="","zzz",LEFT(B895,2))</f>
        <v>SR</v>
      </c>
      <c r="E895" s="1" t="s">
        <v>349</v>
      </c>
      <c r="F895" s="13">
        <v>1925</v>
      </c>
      <c r="G895" s="13">
        <v>1929</v>
      </c>
      <c r="H895" s="15">
        <f>IF(F895="","",SQRT(F895-1828))</f>
        <v>9.8488578017961039</v>
      </c>
      <c r="I895" s="1">
        <v>5</v>
      </c>
      <c r="J895" s="1">
        <v>159</v>
      </c>
      <c r="K895" s="1">
        <v>363</v>
      </c>
      <c r="L895" s="1" t="s">
        <v>85</v>
      </c>
      <c r="M895" s="5" t="s">
        <v>96</v>
      </c>
      <c r="N895" s="1">
        <f>IF(L895="Steam",1,IF(L895="Electric",2,IF(L895="Diesel",4,IF(L895="Diesel-Electric",3,""))))</f>
        <v>2</v>
      </c>
      <c r="P895" s="1">
        <v>60</v>
      </c>
      <c r="Q895" s="1">
        <v>60</v>
      </c>
      <c r="S895" s="1">
        <v>1000</v>
      </c>
      <c r="T895" s="1">
        <f>IF(L895="Wagon",(SQRT(SQRT(S895/27)))*10,IF(S895="","",SQRT(SQRT(S895/27))))</f>
        <v>2.4669426816409508</v>
      </c>
      <c r="U895" s="13">
        <f>IF(I895="","",(H895*SQRT(I895)*T895-(I895*2)+2)*0.985)</f>
        <v>45.633845290769081</v>
      </c>
      <c r="V895" s="13">
        <f>IF(L895="Wagon",5*SQRT(H895),IF(L895="","",SQRT(Q895*J895*SQRT(S895))/(26)))</f>
        <v>21.125200492030746</v>
      </c>
      <c r="W895" s="17">
        <f>8/P895</f>
        <v>0.13333333333333333</v>
      </c>
      <c r="X895" s="27">
        <f>R895/10/J895</f>
        <v>0</v>
      </c>
    </row>
    <row r="896" spans="2:24" x14ac:dyDescent="0.25">
      <c r="B896" s="1" t="s">
        <v>534</v>
      </c>
      <c r="D896" s="1" t="str">
        <f>IF(B896="","zzz",LEFT(B896,2))</f>
        <v>WC</v>
      </c>
      <c r="E896" s="1" t="s">
        <v>349</v>
      </c>
      <c r="F896" s="13">
        <v>1898</v>
      </c>
      <c r="G896" s="13">
        <v>1940</v>
      </c>
      <c r="H896" s="1">
        <f>IF(F896="","",SQRT(F896-1828))</f>
        <v>8.3666002653407556</v>
      </c>
      <c r="I896" s="1">
        <v>4</v>
      </c>
      <c r="K896" s="1">
        <v>204</v>
      </c>
      <c r="L896" s="1" t="s">
        <v>85</v>
      </c>
      <c r="M896" s="1" t="s">
        <v>86</v>
      </c>
      <c r="N896" s="1">
        <f>IF(L896="Steam",1,IF(L896="Electric",2,IF(L896="Diesel",4,IF(L896="Diesel-Electric",3,""))))</f>
        <v>2</v>
      </c>
      <c r="P896" s="1">
        <v>60</v>
      </c>
      <c r="Q896" s="1">
        <v>60</v>
      </c>
      <c r="S896" s="1">
        <v>240</v>
      </c>
      <c r="T896" s="1">
        <f>IF(L896="Wagon",(SQRT(SQRT(S896/27)))*10,IF(S896="","",SQRT(SQRT(S896/27))))</f>
        <v>1.726680042740901</v>
      </c>
      <c r="U896" s="13">
        <f>IF(I896="","",(H896*SQRT(I896)*T896-(I896*2)+2)*0.985)</f>
        <v>22.549490156396583</v>
      </c>
      <c r="V896" s="13">
        <f>IF(L896="Wagon",5*SQRT(H896),IF(L896="","",SQRT(Q896*J896*SQRT(S896))/(26)))</f>
        <v>0</v>
      </c>
      <c r="W896" s="17">
        <f>8/P896</f>
        <v>0.13333333333333333</v>
      </c>
      <c r="X896" s="27" t="e">
        <f>R896/10/J896</f>
        <v>#DIV/0!</v>
      </c>
    </row>
    <row r="897" spans="2:24" x14ac:dyDescent="0.25">
      <c r="B897" s="1" t="s">
        <v>1708</v>
      </c>
      <c r="C897" s="1" t="s">
        <v>1721</v>
      </c>
      <c r="D897" s="1" t="str">
        <f>IF(B897="","zzz",LEFT(B897,2))</f>
        <v>SR</v>
      </c>
      <c r="E897" s="1" t="s">
        <v>349</v>
      </c>
      <c r="F897" s="13">
        <v>1934</v>
      </c>
      <c r="G897" s="13">
        <v>1959</v>
      </c>
      <c r="H897" s="1">
        <f>IF(F897="","",SQRT(F897-1828))</f>
        <v>10.295630140987001</v>
      </c>
      <c r="I897" s="1">
        <v>2</v>
      </c>
      <c r="L897" s="1" t="s">
        <v>85</v>
      </c>
      <c r="M897" s="1" t="s">
        <v>86</v>
      </c>
      <c r="N897" s="1">
        <f>IF(L897="Steam",1,IF(L897="Electric",2,IF(L897="Diesel",4,IF(L897="Diesel-Electric",3,""))))</f>
        <v>2</v>
      </c>
      <c r="T897" s="1" t="str">
        <f>IF(L897="Wagon",(SQRT(SQRT(S897/27)))*10,IF(S897="","",SQRT(SQRT(S897/27))))</f>
        <v/>
      </c>
      <c r="U897" s="13" t="e">
        <f>IF(I897="","",(H897*SQRT(I897)*T897-(I897*2)+2)*0.985)</f>
        <v>#VALUE!</v>
      </c>
      <c r="V897" s="13">
        <f>IF(L897="Wagon",5*SQRT(H897),IF(L897="","",SQRT(Q897*J897*SQRT(S897))/(26)))</f>
        <v>0</v>
      </c>
      <c r="W897" s="14" t="e">
        <f>8/P897</f>
        <v>#DIV/0!</v>
      </c>
      <c r="X897" s="30" t="e">
        <f>R897/10/J897</f>
        <v>#DIV/0!</v>
      </c>
    </row>
    <row r="898" spans="2:24" x14ac:dyDescent="0.25">
      <c r="B898" s="1" t="s">
        <v>1709</v>
      </c>
      <c r="C898" s="1" t="s">
        <v>1713</v>
      </c>
      <c r="D898" s="1" t="str">
        <f>IF(B898="","zzz",LEFT(B898,2))</f>
        <v>SR</v>
      </c>
      <c r="E898" s="1" t="s">
        <v>349</v>
      </c>
      <c r="F898" s="13">
        <v>1929</v>
      </c>
      <c r="G898" s="13">
        <v>1954</v>
      </c>
      <c r="H898" s="1">
        <f>IF(F898="","",SQRT(F898-1828))</f>
        <v>10.04987562112089</v>
      </c>
      <c r="I898" s="1">
        <v>2</v>
      </c>
      <c r="L898" s="1" t="s">
        <v>85</v>
      </c>
      <c r="M898" s="1" t="s">
        <v>86</v>
      </c>
      <c r="N898" s="1">
        <f>IF(L898="Steam",1,IF(L898="Electric",2,IF(L898="Diesel",4,IF(L898="Diesel-Electric",3,""))))</f>
        <v>2</v>
      </c>
      <c r="T898" s="1" t="str">
        <f>IF(L898="Wagon",(SQRT(SQRT(S898/27)))*10,IF(S898="","",SQRT(SQRT(S898/27))))</f>
        <v/>
      </c>
      <c r="U898" s="13" t="e">
        <f>IF(I898="","",(H898*SQRT(I898)*T898-(I898*2)+2)*0.985)</f>
        <v>#VALUE!</v>
      </c>
      <c r="V898" s="13">
        <f>IF(L898="Wagon",5*SQRT(H898),IF(L898="","",SQRT(Q898*J898*SQRT(S898))/(26)))</f>
        <v>0</v>
      </c>
      <c r="W898" s="17" t="e">
        <f>8/P898</f>
        <v>#DIV/0!</v>
      </c>
      <c r="X898" s="27" t="e">
        <f>R898/10/J898</f>
        <v>#DIV/0!</v>
      </c>
    </row>
    <row r="899" spans="2:24" x14ac:dyDescent="0.25">
      <c r="B899" s="1" t="s">
        <v>1710</v>
      </c>
      <c r="C899" s="1" t="s">
        <v>1712</v>
      </c>
      <c r="D899" s="1" t="str">
        <f>IF(B899="","zzz",LEFT(B899,2))</f>
        <v>SR</v>
      </c>
      <c r="E899" s="1" t="s">
        <v>349</v>
      </c>
      <c r="F899" s="13">
        <v>1929</v>
      </c>
      <c r="G899" s="13">
        <v>1954</v>
      </c>
      <c r="H899" s="15">
        <f>IF(F899="","",SQRT(F899-1828))</f>
        <v>10.04987562112089</v>
      </c>
      <c r="I899" s="1">
        <v>2</v>
      </c>
      <c r="L899" s="1" t="s">
        <v>85</v>
      </c>
      <c r="M899" s="1" t="s">
        <v>86</v>
      </c>
      <c r="N899" s="1">
        <f>IF(L899="Steam",1,IF(L899="Electric",2,IF(L899="Diesel",4,IF(L899="Diesel-Electric",3,""))))</f>
        <v>2</v>
      </c>
      <c r="T899" s="1" t="str">
        <f>IF(L899="Wagon",(SQRT(SQRT(S899/27)))*10,IF(S899="","",SQRT(SQRT(S899/27))))</f>
        <v/>
      </c>
      <c r="U899" s="13" t="e">
        <f>IF(I899="","",(H899*SQRT(I899)*T899-(I899*2)+2)*0.985)</f>
        <v>#VALUE!</v>
      </c>
      <c r="V899" s="13">
        <f>IF(L899="Wagon",5*SQRT(H899),IF(L899="","",SQRT(Q899*J899*SQRT(S899))/(26)))</f>
        <v>0</v>
      </c>
      <c r="W899" s="17" t="e">
        <f>8/P899</f>
        <v>#DIV/0!</v>
      </c>
      <c r="X899" s="27" t="e">
        <f>R899/10/J899</f>
        <v>#DIV/0!</v>
      </c>
    </row>
    <row r="900" spans="2:24" x14ac:dyDescent="0.25">
      <c r="B900" s="1" t="s">
        <v>1714</v>
      </c>
      <c r="C900" s="1" t="s">
        <v>1711</v>
      </c>
      <c r="D900" s="1" t="str">
        <f>IF(B900="","zzz",LEFT(B900,2))</f>
        <v>SR</v>
      </c>
      <c r="E900" s="1" t="s">
        <v>349</v>
      </c>
      <c r="F900" s="13">
        <v>1949</v>
      </c>
      <c r="G900" s="13">
        <v>1971</v>
      </c>
      <c r="H900" s="1">
        <f>IF(F900="","",SQRT(F900-1828))</f>
        <v>11</v>
      </c>
      <c r="I900" s="1">
        <v>4</v>
      </c>
      <c r="L900" s="1" t="s">
        <v>85</v>
      </c>
      <c r="M900" s="1" t="s">
        <v>86</v>
      </c>
      <c r="N900" s="1">
        <f>IF(L900="Steam",1,IF(L900="Electric",2,IF(L900="Diesel",4,IF(L900="Diesel-Electric",3,""))))</f>
        <v>2</v>
      </c>
      <c r="T900" s="1" t="str">
        <f>IF(L900="Wagon",(SQRT(SQRT(S900/27)))*10,IF(S900="","",SQRT(SQRT(S900/27))))</f>
        <v/>
      </c>
      <c r="U900" s="13" t="e">
        <f>IF(I900="","",(H900*SQRT(I900)*T900-(I900*2)+2)*0.985)</f>
        <v>#VALUE!</v>
      </c>
      <c r="V900" s="13">
        <f>IF(L900="Wagon",5*SQRT(H900),IF(L900="","",SQRT(Q900*J900*SQRT(S900))/(26)))</f>
        <v>0</v>
      </c>
      <c r="W900" s="17" t="e">
        <f>8/P900</f>
        <v>#DIV/0!</v>
      </c>
      <c r="X900" s="27" t="e">
        <f>R900/10/J900</f>
        <v>#DIV/0!</v>
      </c>
    </row>
    <row r="901" spans="2:24" x14ac:dyDescent="0.25">
      <c r="B901" s="1" t="s">
        <v>1715</v>
      </c>
      <c r="C901" s="1" t="s">
        <v>1716</v>
      </c>
      <c r="D901" s="1" t="str">
        <f>IF(B901="","zzz",LEFT(B901,2))</f>
        <v>SR</v>
      </c>
      <c r="E901" s="1" t="s">
        <v>349</v>
      </c>
      <c r="H901" s="15" t="str">
        <f>IF(F901="","",SQRT(F901-1828))</f>
        <v/>
      </c>
      <c r="L901" s="1" t="s">
        <v>85</v>
      </c>
      <c r="M901" s="1" t="s">
        <v>86</v>
      </c>
      <c r="N901" s="1">
        <f>IF(L901="Steam",1,IF(L901="Electric",2,IF(L901="Diesel",4,IF(L901="Diesel-Electric",3,""))))</f>
        <v>2</v>
      </c>
      <c r="T901" s="1" t="str">
        <f>IF(L901="Wagon",(SQRT(SQRT(S901/27)))*10,IF(S901="","",SQRT(SQRT(S901/27))))</f>
        <v/>
      </c>
      <c r="U901" s="13" t="str">
        <f>IF(I901="","",(H901*SQRT(I901)*T901-(I901*2)+2)*0.985)</f>
        <v/>
      </c>
      <c r="V901" s="13">
        <f>IF(L901="Wagon",5*SQRT(H901),IF(L901="","",SQRT(Q901*J901*SQRT(S901))/(26)))</f>
        <v>0</v>
      </c>
      <c r="W901" s="17" t="e">
        <f>8/P901</f>
        <v>#DIV/0!</v>
      </c>
      <c r="X901" s="27" t="e">
        <f>R901/10/J901</f>
        <v>#DIV/0!</v>
      </c>
    </row>
    <row r="902" spans="2:24" x14ac:dyDescent="0.25">
      <c r="B902" s="1" t="s">
        <v>1717</v>
      </c>
      <c r="C902" s="1" t="s">
        <v>1718</v>
      </c>
      <c r="D902" s="1" t="str">
        <f>IF(B902="","zzz",LEFT(B902,2))</f>
        <v>SR</v>
      </c>
      <c r="E902" s="1" t="s">
        <v>349</v>
      </c>
      <c r="H902" s="1" t="str">
        <f>IF(F902="","",SQRT(F902-1828))</f>
        <v/>
      </c>
      <c r="L902" s="1" t="s">
        <v>85</v>
      </c>
      <c r="M902" s="1" t="s">
        <v>86</v>
      </c>
      <c r="N902" s="1">
        <f>IF(L902="Steam",1,IF(L902="Electric",2,IF(L902="Diesel",4,IF(L902="Diesel-Electric",3,""))))</f>
        <v>2</v>
      </c>
      <c r="T902" s="1" t="str">
        <f>IF(L902="Wagon",(SQRT(SQRT(S902/27)))*10,IF(S902="","",SQRT(SQRT(S902/27))))</f>
        <v/>
      </c>
      <c r="U902" s="13" t="str">
        <f>IF(I902="","",(H902*SQRT(I902)*T902-(I902*2)+2)*0.985)</f>
        <v/>
      </c>
      <c r="V902" s="13">
        <f>IF(L902="Wagon",5*SQRT(H902),IF(L902="","",SQRT(Q902*J902*SQRT(S902))/(26)))</f>
        <v>0</v>
      </c>
      <c r="W902" s="17" t="e">
        <f>8/P902</f>
        <v>#DIV/0!</v>
      </c>
      <c r="X902" s="27" t="e">
        <f>R902/10/J902</f>
        <v>#DIV/0!</v>
      </c>
    </row>
    <row r="903" spans="2:24" x14ac:dyDescent="0.25">
      <c r="B903" s="1" t="s">
        <v>1719</v>
      </c>
      <c r="C903" s="1" t="s">
        <v>1720</v>
      </c>
      <c r="D903" s="1" t="str">
        <f>IF(B903="","zzz",LEFT(B903,2))</f>
        <v>SR</v>
      </c>
      <c r="E903" s="1" t="s">
        <v>349</v>
      </c>
      <c r="H903" s="1" t="str">
        <f>IF(F903="","",SQRT(F903-1828))</f>
        <v/>
      </c>
      <c r="L903" s="1" t="s">
        <v>85</v>
      </c>
      <c r="M903" s="1" t="s">
        <v>86</v>
      </c>
      <c r="N903" s="1">
        <f>IF(L903="Steam",1,IF(L903="Electric",2,IF(L903="Diesel",4,IF(L903="Diesel-Electric",3,""))))</f>
        <v>2</v>
      </c>
      <c r="T903" s="1" t="str">
        <f>IF(L903="Wagon",(SQRT(SQRT(S903/27)))*10,IF(S903="","",SQRT(SQRT(S903/27))))</f>
        <v/>
      </c>
      <c r="U903" s="13" t="str">
        <f>IF(I903="","",(H903*SQRT(I903)*T903-(I903*2)+2)*0.985)</f>
        <v/>
      </c>
      <c r="V903" s="13">
        <f>IF(L903="Wagon",5*SQRT(H903),IF(L903="","",SQRT(Q903*J903*SQRT(S903))/(26)))</f>
        <v>0</v>
      </c>
      <c r="W903" s="17" t="e">
        <f>8/P903</f>
        <v>#DIV/0!</v>
      </c>
      <c r="X903" s="27" t="e">
        <f>R903/10/J903</f>
        <v>#DIV/0!</v>
      </c>
    </row>
    <row r="904" spans="2:24" x14ac:dyDescent="0.25">
      <c r="D904" s="1" t="str">
        <f>IF(B904="","zzz",LEFT(B904,2))</f>
        <v>zzz</v>
      </c>
      <c r="H904" s="1" t="str">
        <f>IF(F904="","",SQRT(F904-1828))</f>
        <v/>
      </c>
      <c r="N904" s="1" t="str">
        <f>IF(L904="Steam",1,IF(L904="Electric",2,IF(L904="Diesel",4,IF(L904="Diesel-Electric",3,""))))</f>
        <v/>
      </c>
      <c r="T904" s="1" t="str">
        <f>IF(L904="Wagon",(SQRT(SQRT(S904/27)))*10,IF(S904="","",SQRT(SQRT(S904/27))))</f>
        <v/>
      </c>
      <c r="U904" s="13" t="str">
        <f>IF(I904="","",(H904*SQRT(I904)*T904-(I904*2)+2)*0.985)</f>
        <v/>
      </c>
      <c r="V904" s="13" t="str">
        <f>IF(L904="Wagon",5*SQRT(H904),IF(L904="","",SQRT(Q904*J904*SQRT(S904))/(26)))</f>
        <v/>
      </c>
      <c r="W904" s="17" t="e">
        <f>8/P904</f>
        <v>#DIV/0!</v>
      </c>
      <c r="X904" s="27" t="e">
        <f>R904/10/J904</f>
        <v>#DIV/0!</v>
      </c>
    </row>
    <row r="905" spans="2:24" x14ac:dyDescent="0.25">
      <c r="D905" s="1" t="str">
        <f>IF(B905="","zzz",LEFT(B905,2))</f>
        <v>zzz</v>
      </c>
      <c r="H905" s="15" t="str">
        <f>IF(F905="","",SQRT(F905-1828))</f>
        <v/>
      </c>
      <c r="N905" s="1" t="str">
        <f>IF(L905="Steam",1,IF(L905="Electric",2,IF(L905="Diesel",4,IF(L905="Diesel-Electric",3,""))))</f>
        <v/>
      </c>
      <c r="T905" s="1" t="str">
        <f>IF(L905="Wagon",(SQRT(SQRT(S905/27)))*10,IF(S905="","",SQRT(SQRT(S905/27))))</f>
        <v/>
      </c>
      <c r="U905" s="13" t="str">
        <f>IF(I905="","",(H905*SQRT(I905)*T905-(I905*2)+2)*0.985)</f>
        <v/>
      </c>
      <c r="V905" s="13" t="str">
        <f>IF(L905="Wagon",5*SQRT(H905),IF(L905="","",SQRT(Q905*J905*SQRT(S905))/(26)))</f>
        <v/>
      </c>
      <c r="W905" s="17" t="e">
        <f>8/P905</f>
        <v>#DIV/0!</v>
      </c>
      <c r="X905" s="27" t="e">
        <f>R905/10/J905</f>
        <v>#DIV/0!</v>
      </c>
    </row>
    <row r="906" spans="2:24" x14ac:dyDescent="0.25">
      <c r="D906" s="1" t="str">
        <f>IF(B906="","zzz",LEFT(B906,2))</f>
        <v>zzz</v>
      </c>
      <c r="H906" s="1" t="str">
        <f>IF(F906="","",SQRT(F906-1828))</f>
        <v/>
      </c>
      <c r="N906" s="1" t="str">
        <f>IF(L906="Steam",1,IF(L906="Electric",2,IF(L906="Diesel",4,IF(L906="Diesel-Electric",3,""))))</f>
        <v/>
      </c>
      <c r="T906" s="1" t="str">
        <f>IF(L906="Wagon",(SQRT(SQRT(S906/27)))*10,IF(S906="","",SQRT(SQRT(S906/27))))</f>
        <v/>
      </c>
      <c r="U906" s="13" t="str">
        <f>IF(I906="","",(H906*SQRT(I906)*T906-(I906*2)+2)*0.985)</f>
        <v/>
      </c>
      <c r="V906" s="13" t="str">
        <f>IF(L906="Wagon",5*SQRT(H906),IF(L906="","",SQRT(Q906*J906*SQRT(S906))/(26)))</f>
        <v/>
      </c>
      <c r="W906" s="17" t="e">
        <f>8/P906</f>
        <v>#DIV/0!</v>
      </c>
      <c r="X906" s="27" t="e">
        <f>R906/10/J906</f>
        <v>#DIV/0!</v>
      </c>
    </row>
    <row r="907" spans="2:24" x14ac:dyDescent="0.25">
      <c r="D907" s="1" t="str">
        <f>IF(B907="","zzz",LEFT(B907,2))</f>
        <v>zzz</v>
      </c>
      <c r="H907" s="15" t="str">
        <f>IF(F907="","",SQRT(F907-1828))</f>
        <v/>
      </c>
      <c r="N907" s="1" t="str">
        <f>IF(L907="Steam",1,IF(L907="Electric",2,IF(L907="Diesel",4,IF(L907="Diesel-Electric",3,""))))</f>
        <v/>
      </c>
      <c r="T907" s="1" t="str">
        <f>IF(L907="Wagon",(SQRT(SQRT(S907/27)))*10,IF(S907="","",SQRT(SQRT(S907/27))))</f>
        <v/>
      </c>
      <c r="U907" s="13" t="str">
        <f>IF(I907="","",(H907*SQRT(I907)*T907-(I907*2)+2)*0.985)</f>
        <v/>
      </c>
      <c r="V907" s="13" t="str">
        <f>IF(L907="Wagon",5*SQRT(H907),IF(L907="","",SQRT(Q907*J907*SQRT(S907))/(26)))</f>
        <v/>
      </c>
      <c r="W907" s="17" t="e">
        <f>8/P907</f>
        <v>#DIV/0!</v>
      </c>
      <c r="X907" s="27" t="e">
        <f>R907/10/J907</f>
        <v>#DIV/0!</v>
      </c>
    </row>
    <row r="908" spans="2:24" x14ac:dyDescent="0.25">
      <c r="D908" s="1" t="str">
        <f>IF(B908="","zzz",LEFT(B908,2))</f>
        <v>zzz</v>
      </c>
      <c r="H908" s="1" t="str">
        <f>IF(F908="","",SQRT(F908-1828))</f>
        <v/>
      </c>
      <c r="N908" s="1" t="str">
        <f>IF(L908="Steam",1,IF(L908="Electric",2,IF(L908="Diesel",4,IF(L908="Diesel-Electric",3,""))))</f>
        <v/>
      </c>
      <c r="T908" s="1" t="str">
        <f>IF(L908="Wagon",(SQRT(SQRT(S908/27)))*10,IF(S908="","",SQRT(SQRT(S908/27))))</f>
        <v/>
      </c>
      <c r="U908" s="13" t="str">
        <f>IF(I908="","",(H908*SQRT(I908)*T908-(I908*2)+2)*0.985)</f>
        <v/>
      </c>
      <c r="V908" s="13" t="str">
        <f>IF(L908="Wagon",5*SQRT(H908),IF(L908="","",SQRT(Q908*J908*SQRT(S908))/(26)))</f>
        <v/>
      </c>
      <c r="W908" s="17" t="e">
        <f>8/P908</f>
        <v>#DIV/0!</v>
      </c>
      <c r="X908" s="27" t="e">
        <f>R908/10/J908</f>
        <v>#DIV/0!</v>
      </c>
    </row>
    <row r="909" spans="2:24" x14ac:dyDescent="0.25">
      <c r="D909" s="1" t="str">
        <f>IF(B909="","zzz",LEFT(B909,2))</f>
        <v>zzz</v>
      </c>
      <c r="H909" s="15" t="str">
        <f>IF(F909="","",SQRT(F909-1828))</f>
        <v/>
      </c>
      <c r="N909" s="1" t="str">
        <f>IF(L909="Steam",1,IF(L909="Electric",2,IF(L909="Diesel",4,IF(L909="Diesel-Electric",3,""))))</f>
        <v/>
      </c>
      <c r="T909" s="1" t="str">
        <f>IF(L909="Wagon",(SQRT(SQRT(S909/27)))*10,IF(S909="","",SQRT(SQRT(S909/27))))</f>
        <v/>
      </c>
      <c r="U909" s="13" t="str">
        <f>IF(I909="","",(H909*SQRT(I909)*T909-(I909*2)+2)*0.985)</f>
        <v/>
      </c>
      <c r="V909" s="13" t="str">
        <f>IF(L909="Wagon",5*SQRT(H909),IF(L909="","",SQRT(Q909*J909*SQRT(S909))/(26)))</f>
        <v/>
      </c>
      <c r="W909" s="17" t="e">
        <f>8/P909</f>
        <v>#DIV/0!</v>
      </c>
      <c r="X909" s="27" t="e">
        <f>R909/10/J909</f>
        <v>#DIV/0!</v>
      </c>
    </row>
    <row r="910" spans="2:24" x14ac:dyDescent="0.25">
      <c r="D910" s="1" t="str">
        <f>IF(B910="","zzz",LEFT(B910,2))</f>
        <v>zzz</v>
      </c>
      <c r="H910" s="1" t="str">
        <f>IF(F910="","",SQRT(F910-1828))</f>
        <v/>
      </c>
      <c r="N910" s="1" t="str">
        <f>IF(L910="Steam",1,IF(L910="Electric",2,IF(L910="Diesel",4,IF(L910="Diesel-Electric",3,""))))</f>
        <v/>
      </c>
      <c r="T910" s="1" t="str">
        <f>IF(L910="Wagon",(SQRT(SQRT(S910/27)))*10,IF(S910="","",SQRT(SQRT(S910/27))))</f>
        <v/>
      </c>
      <c r="U910" s="13" t="str">
        <f>IF(I910="","",(H910*SQRT(I910)*T910-(I910*2)+2)*0.985)</f>
        <v/>
      </c>
      <c r="V910" s="13" t="str">
        <f>IF(L910="Wagon",5*SQRT(H910),IF(L910="","",SQRT(Q910*J910*SQRT(S910))/(26)))</f>
        <v/>
      </c>
      <c r="W910" s="17" t="e">
        <f>8/P910</f>
        <v>#DIV/0!</v>
      </c>
      <c r="X910" s="27" t="e">
        <f>R910/10/J910</f>
        <v>#DIV/0!</v>
      </c>
    </row>
    <row r="911" spans="2:24" x14ac:dyDescent="0.25">
      <c r="D911" s="1" t="str">
        <f>IF(B911="","zzz",LEFT(B911,2))</f>
        <v>zzz</v>
      </c>
      <c r="H911" s="15" t="str">
        <f>IF(F911="","",SQRT(F911-1828))</f>
        <v/>
      </c>
      <c r="N911" s="1" t="str">
        <f>IF(L911="Steam",1,IF(L911="Electric",2,IF(L911="Diesel",4,IF(L911="Diesel-Electric",3,""))))</f>
        <v/>
      </c>
      <c r="T911" s="1" t="str">
        <f>IF(L911="Wagon",(SQRT(SQRT(S911/27)))*10,IF(S911="","",SQRT(SQRT(S911/27))))</f>
        <v/>
      </c>
      <c r="U911" s="13" t="str">
        <f>IF(I911="","",(H911*SQRT(I911)*T911-(I911*2)+2)*0.985)</f>
        <v/>
      </c>
      <c r="V911" s="13" t="str">
        <f>IF(L911="Wagon",5*SQRT(H911),IF(L911="","",SQRT(Q911*J911*SQRT(S911))/(26)))</f>
        <v/>
      </c>
      <c r="W911" s="17" t="e">
        <f>8/P911</f>
        <v>#DIV/0!</v>
      </c>
      <c r="X911" s="27" t="e">
        <f>R911/10/J911</f>
        <v>#DIV/0!</v>
      </c>
    </row>
    <row r="912" spans="2:24" x14ac:dyDescent="0.25">
      <c r="D912" s="1" t="str">
        <f>IF(B912="","zzz",LEFT(B912,2))</f>
        <v>zzz</v>
      </c>
      <c r="H912" s="1" t="str">
        <f>IF(F912="","",SQRT(F912-1828))</f>
        <v/>
      </c>
      <c r="N912" s="1" t="str">
        <f>IF(L912="Steam",1,IF(L912="Electric",2,IF(L912="Diesel",4,IF(L912="Diesel-Electric",3,""))))</f>
        <v/>
      </c>
      <c r="T912" s="1" t="str">
        <f>IF(L912="Wagon",(SQRT(SQRT(S912/27)))*10,IF(S912="","",SQRT(SQRT(S912/27))))</f>
        <v/>
      </c>
      <c r="U912" s="13" t="str">
        <f>IF(I912="","",(H912*SQRT(I912)*T912-(I912*2)+2)*0.985)</f>
        <v/>
      </c>
      <c r="V912" s="13" t="str">
        <f>IF(L912="Wagon",5*SQRT(H912),IF(L912="","",SQRT(Q912*J912*SQRT(S912))/(26)))</f>
        <v/>
      </c>
      <c r="W912" s="17" t="e">
        <f>8/P912</f>
        <v>#DIV/0!</v>
      </c>
      <c r="X912" s="27" t="e">
        <f>R912/10/J912</f>
        <v>#DIV/0!</v>
      </c>
    </row>
    <row r="913" spans="4:24" x14ac:dyDescent="0.25">
      <c r="D913" s="1" t="str">
        <f>IF(B913="","zzz",LEFT(B913,2))</f>
        <v>zzz</v>
      </c>
      <c r="H913" s="15" t="str">
        <f>IF(F913="","",SQRT(F913-1828))</f>
        <v/>
      </c>
      <c r="N913" s="1" t="str">
        <f>IF(L913="Steam",1,IF(L913="Electric",2,IF(L913="Diesel",4,IF(L913="Diesel-Electric",3,""))))</f>
        <v/>
      </c>
      <c r="T913" s="1" t="str">
        <f>IF(L913="Wagon",(SQRT(SQRT(S913/27)))*10,IF(S913="","",SQRT(SQRT(S913/27))))</f>
        <v/>
      </c>
      <c r="U913" s="13" t="str">
        <f>IF(I913="","",(H913*SQRT(I913)*T913-(I913*2)+2)*0.985)</f>
        <v/>
      </c>
      <c r="V913" s="13" t="str">
        <f>IF(L913="Wagon",5*SQRT(H913),IF(L913="","",SQRT(Q913*J913*SQRT(S913))/(26)))</f>
        <v/>
      </c>
      <c r="W913" s="17" t="e">
        <f>8/P913</f>
        <v>#DIV/0!</v>
      </c>
      <c r="X913" s="27" t="e">
        <f>R913/10/J913</f>
        <v>#DIV/0!</v>
      </c>
    </row>
    <row r="914" spans="4:24" x14ac:dyDescent="0.25">
      <c r="D914" s="1" t="str">
        <f>IF(B914="","zzz",LEFT(B914,2))</f>
        <v>zzz</v>
      </c>
      <c r="H914" s="1" t="str">
        <f>IF(F914="","",SQRT(F914-1828))</f>
        <v/>
      </c>
      <c r="N914" s="1" t="str">
        <f>IF(L914="Steam",1,IF(L914="Electric",2,IF(L914="Diesel",4,IF(L914="Diesel-Electric",3,""))))</f>
        <v/>
      </c>
      <c r="T914" s="1" t="str">
        <f>IF(L914="Wagon",(SQRT(SQRT(S914/27)))*10,IF(S914="","",SQRT(SQRT(S914/27))))</f>
        <v/>
      </c>
      <c r="U914" s="13" t="str">
        <f>IF(I914="","",(H914*SQRT(I914)*T914-(I914*2)+2)*0.985)</f>
        <v/>
      </c>
      <c r="V914" s="13" t="str">
        <f>IF(L914="Wagon",5*SQRT(H914),IF(L914="","",SQRT(Q914*J914*SQRT(S914))/(26)))</f>
        <v/>
      </c>
      <c r="W914" s="17" t="e">
        <f>8/P914</f>
        <v>#DIV/0!</v>
      </c>
      <c r="X914" s="27" t="e">
        <f>R914/10/J914</f>
        <v>#DIV/0!</v>
      </c>
    </row>
    <row r="915" spans="4:24" x14ac:dyDescent="0.25">
      <c r="D915" s="1" t="str">
        <f>IF(B915="","zzz",LEFT(B915,2))</f>
        <v>zzz</v>
      </c>
      <c r="H915" s="15" t="str">
        <f>IF(F915="","",SQRT(F915-1828))</f>
        <v/>
      </c>
      <c r="N915" s="1" t="str">
        <f>IF(L915="Steam",1,IF(L915="Electric",2,IF(L915="Diesel",4,IF(L915="Diesel-Electric",3,""))))</f>
        <v/>
      </c>
      <c r="T915" s="1" t="str">
        <f>IF(L915="Wagon",(SQRT(SQRT(S915/27)))*10,IF(S915="","",SQRT(SQRT(S915/27))))</f>
        <v/>
      </c>
      <c r="U915" s="13" t="str">
        <f>IF(I915="","",(H915*SQRT(I915)*T915-(I915*2)+2)*0.985)</f>
        <v/>
      </c>
      <c r="V915" s="13" t="str">
        <f>IF(L915="Wagon",5*SQRT(H915),IF(L915="","",SQRT(Q915*J915*SQRT(S915))/(26)))</f>
        <v/>
      </c>
      <c r="W915" s="17" t="e">
        <f>8/P915</f>
        <v>#DIV/0!</v>
      </c>
      <c r="X915" s="27" t="e">
        <f>R915/10/J915</f>
        <v>#DIV/0!</v>
      </c>
    </row>
    <row r="916" spans="4:24" x14ac:dyDescent="0.25">
      <c r="D916" s="1" t="str">
        <f>IF(B916="","zzz",LEFT(B916,2))</f>
        <v>zzz</v>
      </c>
      <c r="H916" s="1" t="str">
        <f>IF(F916="","",SQRT(F916-1828))</f>
        <v/>
      </c>
      <c r="N916" s="1" t="str">
        <f>IF(L916="Steam",1,IF(L916="Electric",2,IF(L916="Diesel",4,IF(L916="Diesel-Electric",3,""))))</f>
        <v/>
      </c>
      <c r="T916" s="1" t="str">
        <f>IF(L916="Wagon",(SQRT(SQRT(S916/27)))*10,IF(S916="","",SQRT(SQRT(S916/27))))</f>
        <v/>
      </c>
      <c r="U916" s="13" t="str">
        <f>IF(I916="","",(H916*SQRT(I916)*T916-(I916*2)+2)*0.985)</f>
        <v/>
      </c>
      <c r="V916" s="13" t="str">
        <f>IF(L916="Wagon",5*SQRT(H916),IF(L916="","",SQRT(Q916*J916*SQRT(S916))/(26)))</f>
        <v/>
      </c>
      <c r="W916" s="17" t="e">
        <f>8/P916</f>
        <v>#DIV/0!</v>
      </c>
      <c r="X916" s="27" t="e">
        <f>R916/10/J916</f>
        <v>#DIV/0!</v>
      </c>
    </row>
    <row r="917" spans="4:24" x14ac:dyDescent="0.25">
      <c r="D917" s="1" t="str">
        <f>IF(B917="","zzz",LEFT(B917,2))</f>
        <v>zzz</v>
      </c>
      <c r="H917" s="15" t="str">
        <f>IF(F917="","",SQRT(F917-1828))</f>
        <v/>
      </c>
      <c r="N917" s="1" t="str">
        <f>IF(L917="Steam",1,IF(L917="Electric",2,IF(L917="Diesel",4,IF(L917="Diesel-Electric",3,""))))</f>
        <v/>
      </c>
      <c r="T917" s="1" t="str">
        <f>IF(L917="Wagon",(SQRT(SQRT(S917/27)))*10,IF(S917="","",SQRT(SQRT(S917/27))))</f>
        <v/>
      </c>
      <c r="U917" s="13" t="str">
        <f>IF(I917="","",(H917*SQRT(I917)*T917-(I917*2)+2)*0.985)</f>
        <v/>
      </c>
      <c r="V917" s="13" t="str">
        <f>IF(L917="Wagon",5*SQRT(H917),IF(L917="","",SQRT(Q917*J917*SQRT(S917))/(26)))</f>
        <v/>
      </c>
      <c r="W917" s="17" t="e">
        <f>8/P917</f>
        <v>#DIV/0!</v>
      </c>
      <c r="X917" s="27" t="e">
        <f>R917/10/J917</f>
        <v>#DIV/0!</v>
      </c>
    </row>
    <row r="918" spans="4:24" x14ac:dyDescent="0.25">
      <c r="D918" s="1" t="str">
        <f>IF(B918="","zzz",LEFT(B918,2))</f>
        <v>zzz</v>
      </c>
      <c r="H918" s="1" t="str">
        <f>IF(F918="","",SQRT(F918-1828))</f>
        <v/>
      </c>
      <c r="N918" s="1" t="str">
        <f>IF(L918="Steam",1,IF(L918="Electric",2,IF(L918="Diesel",4,IF(L918="Diesel-Electric",3,""))))</f>
        <v/>
      </c>
      <c r="T918" s="1" t="str">
        <f>IF(L918="Wagon",(SQRT(SQRT(S918/27)))*10,IF(S918="","",SQRT(SQRT(S918/27))))</f>
        <v/>
      </c>
      <c r="U918" s="13" t="str">
        <f>IF(I918="","",(H918*SQRT(I918)*T918-(I918*2)+2)*0.985)</f>
        <v/>
      </c>
      <c r="V918" s="13" t="str">
        <f>IF(L918="Wagon",5*SQRT(H918),IF(L918="","",SQRT(Q918*J918*SQRT(S918))/(26)))</f>
        <v/>
      </c>
      <c r="W918" s="17" t="e">
        <f>8/P918</f>
        <v>#DIV/0!</v>
      </c>
      <c r="X918" s="27" t="e">
        <f>R918/10/J918</f>
        <v>#DIV/0!</v>
      </c>
    </row>
    <row r="919" spans="4:24" x14ac:dyDescent="0.25">
      <c r="D919" s="1" t="str">
        <f>IF(B919="","zzz",LEFT(B919,2))</f>
        <v>zzz</v>
      </c>
      <c r="H919" s="15" t="str">
        <f>IF(F919="","",SQRT(F919-1828))</f>
        <v/>
      </c>
      <c r="N919" s="1" t="str">
        <f>IF(L919="Steam",1,IF(L919="Electric",2,IF(L919="Diesel",4,IF(L919="Diesel-Electric",3,""))))</f>
        <v/>
      </c>
      <c r="T919" s="1" t="str">
        <f>IF(L919="Wagon",(SQRT(SQRT(S919/27)))*10,IF(S919="","",SQRT(SQRT(S919/27))))</f>
        <v/>
      </c>
      <c r="U919" s="13" t="str">
        <f>IF(I919="","",(H919*SQRT(I919)*T919-(I919*2)+2)*0.985)</f>
        <v/>
      </c>
      <c r="V919" s="13" t="str">
        <f>IF(L919="Wagon",5*SQRT(H919),IF(L919="","",SQRT(Q919*J919*SQRT(S919))/(26)))</f>
        <v/>
      </c>
      <c r="W919" s="17" t="e">
        <f>8/P919</f>
        <v>#DIV/0!</v>
      </c>
      <c r="X919" s="27" t="e">
        <f>R919/10/J919</f>
        <v>#DIV/0!</v>
      </c>
    </row>
    <row r="920" spans="4:24" x14ac:dyDescent="0.25">
      <c r="D920" s="1" t="str">
        <f>IF(B920="","zzz",LEFT(B920,2))</f>
        <v>zzz</v>
      </c>
      <c r="H920" s="1" t="str">
        <f>IF(F920="","",SQRT(F920-1828))</f>
        <v/>
      </c>
      <c r="T920" s="1" t="str">
        <f>IF(L920="Wagon",(SQRT(SQRT(S920/27)))*10,IF(S920="","",SQRT(SQRT(S920/27))))</f>
        <v/>
      </c>
      <c r="U920" s="13" t="str">
        <f>IF(I920="","",(H920*SQRT(I920)*T920-(I920*2)+2)*0.985)</f>
        <v/>
      </c>
      <c r="V920" s="13" t="str">
        <f>IF(L920="Wagon",5*SQRT(H920),IF(L920="","",SQRT(Q920*J920*SQRT(S920))/(26)))</f>
        <v/>
      </c>
      <c r="W920" s="17" t="e">
        <f>8/P920</f>
        <v>#DIV/0!</v>
      </c>
      <c r="X920" s="27" t="e">
        <f>R920/10/J920</f>
        <v>#DIV/0!</v>
      </c>
    </row>
    <row r="921" spans="4:24" x14ac:dyDescent="0.25">
      <c r="T921" s="1" t="str">
        <f>IF(L921="Wagon",(SQRT(SQRT(S921/27)))*10,IF(S921="","",SQRT(SQRT(S921/27))))</f>
        <v/>
      </c>
      <c r="U921" s="13" t="str">
        <f>IF(I921="","",(H921*SQRT(I921)*T921-(I921*2)+2)*0.985)</f>
        <v/>
      </c>
      <c r="V921" s="13" t="str">
        <f>IF(L921="Wagon",5*SQRT(H921),IF(L921="","",SQRT(Q921*J921*SQRT(S921))/(26)))</f>
        <v/>
      </c>
      <c r="W921" s="17" t="e">
        <f>8/P921</f>
        <v>#DIV/0!</v>
      </c>
      <c r="X921" s="27" t="e">
        <f>R921/10/J921</f>
        <v>#DIV/0!</v>
      </c>
    </row>
    <row r="922" spans="4:24" x14ac:dyDescent="0.25">
      <c r="T922" s="1" t="str">
        <f>IF(L922="Wagon",(SQRT(SQRT(S922/27)))*10,IF(S922="","",SQRT(SQRT(S922/27))))</f>
        <v/>
      </c>
      <c r="U922" s="13" t="str">
        <f>IF(I922="","",(H922*SQRT(I922)*T922-(I922*2)+2)*0.985)</f>
        <v/>
      </c>
      <c r="V922" s="13" t="str">
        <f>IF(L922="Wagon",5*SQRT(H922),IF(L922="","",SQRT(Q922*J922*SQRT(S922))/(26)))</f>
        <v/>
      </c>
      <c r="W922" s="17" t="e">
        <f>8/P922</f>
        <v>#DIV/0!</v>
      </c>
      <c r="X922" s="27" t="e">
        <f>R922/10/J922</f>
        <v>#DIV/0!</v>
      </c>
    </row>
    <row r="923" spans="4:24" x14ac:dyDescent="0.25">
      <c r="T923" s="1" t="str">
        <f>IF(L923="Wagon",(SQRT(SQRT(S923/27)))*10,IF(S923="","",SQRT(SQRT(S923/27))))</f>
        <v/>
      </c>
      <c r="U923" s="13" t="str">
        <f>IF(I923="","",(H923*SQRT(I923)*T923-(I923*2)+2)*0.985)</f>
        <v/>
      </c>
      <c r="V923" s="13" t="str">
        <f>IF(L923="Wagon",5*SQRT(H923),IF(L923="","",SQRT(Q923*J923*SQRT(S923))/(26)))</f>
        <v/>
      </c>
      <c r="W923" s="17" t="e">
        <f>8/P923</f>
        <v>#DIV/0!</v>
      </c>
      <c r="X923" s="27" t="e">
        <f>R923/10/J923</f>
        <v>#DIV/0!</v>
      </c>
    </row>
    <row r="924" spans="4:24" x14ac:dyDescent="0.25">
      <c r="T924" s="1" t="str">
        <f>IF(L924="Wagon",(SQRT(SQRT(S924/27)))*10,IF(S924="","",SQRT(SQRT(S924/27))))</f>
        <v/>
      </c>
      <c r="U924" s="13" t="str">
        <f>IF(I924="","",(H924*SQRT(I924)*T924-(I924*2)+2)*0.985)</f>
        <v/>
      </c>
      <c r="V924" s="13" t="str">
        <f>IF(L924="Wagon",5*SQRT(H924),IF(L924="","",SQRT(Q924*J924*SQRT(S924))/(26)))</f>
        <v/>
      </c>
      <c r="W924" s="17" t="e">
        <f>8/P924</f>
        <v>#DIV/0!</v>
      </c>
      <c r="X924" s="27" t="e">
        <f>R924/10/J924</f>
        <v>#DIV/0!</v>
      </c>
    </row>
    <row r="925" spans="4:24" x14ac:dyDescent="0.25">
      <c r="T925" s="1" t="str">
        <f>IF(L925="Wagon",(SQRT(SQRT(S925/27)))*10,IF(S925="","",SQRT(SQRT(S925/27))))</f>
        <v/>
      </c>
      <c r="U925" s="13" t="str">
        <f>IF(I925="","",(H925*SQRT(I925)*T925-(I925*2)+2)*0.985)</f>
        <v/>
      </c>
      <c r="V925" s="13" t="str">
        <f>IF(L925="Wagon",5*SQRT(H925),IF(L925="","",SQRT(Q925*J925*SQRT(S925))/(26)))</f>
        <v/>
      </c>
      <c r="W925" s="17" t="e">
        <f>8/P925</f>
        <v>#DIV/0!</v>
      </c>
      <c r="X925" s="27" t="e">
        <f>R925/10/J925</f>
        <v>#DIV/0!</v>
      </c>
    </row>
    <row r="926" spans="4:24" x14ac:dyDescent="0.25">
      <c r="T926" s="1" t="str">
        <f>IF(L926="Wagon",(SQRT(SQRT(S926/27)))*10,IF(S926="","",SQRT(SQRT(S926/27))))</f>
        <v/>
      </c>
      <c r="U926" s="13" t="str">
        <f>IF(I926="","",(H926*SQRT(I926)*T926-(I926*2)+2)*0.985)</f>
        <v/>
      </c>
      <c r="V926" s="13" t="str">
        <f>IF(L926="Wagon",5*SQRT(H926),IF(L926="","",SQRT(Q926*J926*SQRT(S926))/(26)))</f>
        <v/>
      </c>
      <c r="W926" s="17" t="e">
        <f>8/P926</f>
        <v>#DIV/0!</v>
      </c>
      <c r="X926" s="27" t="e">
        <f>R926/10/J926</f>
        <v>#DIV/0!</v>
      </c>
    </row>
    <row r="927" spans="4:24" x14ac:dyDescent="0.25">
      <c r="T927" s="1" t="str">
        <f>IF(L927="Wagon",(SQRT(SQRT(S927/27)))*10,IF(S927="","",SQRT(SQRT(S927/27))))</f>
        <v/>
      </c>
      <c r="U927" s="13" t="str">
        <f>IF(I927="","",(H927*SQRT(I927)*T927-(I927*2)+2)*0.985)</f>
        <v/>
      </c>
      <c r="V927" s="13" t="str">
        <f>IF(L927="Wagon",5*SQRT(H927),IF(L927="","",SQRT(Q927*J927*SQRT(S927))/(26)))</f>
        <v/>
      </c>
      <c r="W927" s="17" t="e">
        <f>8/P927</f>
        <v>#DIV/0!</v>
      </c>
      <c r="X927" s="27" t="e">
        <f>R927/10/J927</f>
        <v>#DIV/0!</v>
      </c>
    </row>
    <row r="928" spans="4:24" x14ac:dyDescent="0.25">
      <c r="T928" s="1" t="str">
        <f>IF(L928="Wagon",(SQRT(SQRT(S928/27)))*10,IF(S928="","",SQRT(SQRT(S928/27))))</f>
        <v/>
      </c>
      <c r="U928" s="13" t="str">
        <f>IF(I928="","",(H928*SQRT(I928)*T928-(I928*2)+2)*0.985)</f>
        <v/>
      </c>
      <c r="V928" s="13" t="str">
        <f>IF(L928="Wagon",5*SQRT(H928),IF(L928="","",SQRT(Q928*J928*SQRT(S928))/(26)))</f>
        <v/>
      </c>
      <c r="W928" s="17" t="e">
        <f>8/P928</f>
        <v>#DIV/0!</v>
      </c>
      <c r="X928" s="27" t="e">
        <f>R928/10/J928</f>
        <v>#DIV/0!</v>
      </c>
    </row>
    <row r="929" spans="20:24" x14ac:dyDescent="0.25">
      <c r="T929" s="1" t="str">
        <f>IF(L929="Wagon",(SQRT(SQRT(S929/27)))*10,IF(S929="","",SQRT(SQRT(S929/27))))</f>
        <v/>
      </c>
      <c r="U929" s="13" t="str">
        <f>IF(I929="","",(H929*SQRT(I929)*T929-(I929*2)+2)*0.985)</f>
        <v/>
      </c>
      <c r="V929" s="13" t="str">
        <f>IF(L929="Wagon",5*SQRT(H929),IF(L929="","",SQRT(Q929*J929*SQRT(S929))/(26)))</f>
        <v/>
      </c>
      <c r="W929" s="17" t="e">
        <f>8/P929</f>
        <v>#DIV/0!</v>
      </c>
      <c r="X929" s="27" t="e">
        <f>R929/10/J929</f>
        <v>#DIV/0!</v>
      </c>
    </row>
    <row r="930" spans="20:24" x14ac:dyDescent="0.25">
      <c r="T930" s="1" t="str">
        <f>IF(L930="Wagon",(SQRT(SQRT(S930/27)))*10,IF(S930="","",SQRT(SQRT(S930/27))))</f>
        <v/>
      </c>
      <c r="U930" s="13" t="str">
        <f>IF(I930="","",(H930*SQRT(I930)*T930-(I930*2)+2)*0.985)</f>
        <v/>
      </c>
      <c r="V930" s="13" t="str">
        <f>IF(L930="Wagon",5*SQRT(H930),IF(L930="","",SQRT(Q930*J930*SQRT(S930))/(26)))</f>
        <v/>
      </c>
      <c r="W930" s="17" t="e">
        <f>8/P930</f>
        <v>#DIV/0!</v>
      </c>
      <c r="X930" s="27" t="e">
        <f>R930/10/J930</f>
        <v>#DIV/0!</v>
      </c>
    </row>
    <row r="931" spans="20:24" x14ac:dyDescent="0.25">
      <c r="T931" s="1" t="str">
        <f>IF(L931="Wagon",(SQRT(SQRT(S931/27)))*10,IF(S931="","",SQRT(SQRT(S931/27))))</f>
        <v/>
      </c>
      <c r="U931" s="13" t="str">
        <f>IF(I931="","",(H931*SQRT(I931)*T931-(I931*2)+2)*0.985)</f>
        <v/>
      </c>
      <c r="V931" s="13" t="str">
        <f>IF(L931="Wagon",5*SQRT(H931),IF(L931="","",SQRT(Q931*J931*SQRT(S931))/(26)))</f>
        <v/>
      </c>
      <c r="W931" s="17" t="e">
        <f>8/P931</f>
        <v>#DIV/0!</v>
      </c>
      <c r="X931" s="27" t="e">
        <f>R931/10/J931</f>
        <v>#DIV/0!</v>
      </c>
    </row>
    <row r="932" spans="20:24" x14ac:dyDescent="0.25">
      <c r="T932" s="1" t="str">
        <f>IF(L932="Wagon",(SQRT(SQRT(S932/27)))*10,IF(S932="","",SQRT(SQRT(S932/27))))</f>
        <v/>
      </c>
      <c r="U932" s="13" t="str">
        <f>IF(I932="","",(H932*SQRT(I932)*T932-(I932*2)+2)*0.985)</f>
        <v/>
      </c>
      <c r="V932" s="13" t="str">
        <f>IF(L932="Wagon",5*SQRT(H932),IF(L932="","",SQRT(Q932*J932*SQRT(S932))/(26)))</f>
        <v/>
      </c>
      <c r="W932" s="17" t="e">
        <f>8/P932</f>
        <v>#DIV/0!</v>
      </c>
      <c r="X932" s="27" t="e">
        <f>R932/10/J932</f>
        <v>#DIV/0!</v>
      </c>
    </row>
    <row r="933" spans="20:24" x14ac:dyDescent="0.25">
      <c r="T933" s="1" t="str">
        <f>IF(L933="Wagon",(SQRT(SQRT(S933/27)))*10,IF(S933="","",SQRT(SQRT(S933/27))))</f>
        <v/>
      </c>
      <c r="U933" s="13" t="str">
        <f>IF(I933="","",(H933*SQRT(I933)*T933-(I933*2)+2)*0.985)</f>
        <v/>
      </c>
      <c r="V933" s="13" t="str">
        <f>IF(L933="Wagon",5*SQRT(H933),IF(L933="","",SQRT(Q933*J933*SQRT(S933))/(26)))</f>
        <v/>
      </c>
      <c r="W933" s="17" t="e">
        <f>8/P933</f>
        <v>#DIV/0!</v>
      </c>
      <c r="X933" s="27" t="e">
        <f>R933/10/J933</f>
        <v>#DIV/0!</v>
      </c>
    </row>
    <row r="934" spans="20:24" x14ac:dyDescent="0.25">
      <c r="T934" s="1" t="str">
        <f>IF(L934="Wagon",(SQRT(SQRT(S934/27)))*10,IF(S934="","",SQRT(SQRT(S934/27))))</f>
        <v/>
      </c>
      <c r="U934" s="13" t="str">
        <f>IF(I934="","",(H934*SQRT(I934)*T934-(I934*2)+2)*0.985)</f>
        <v/>
      </c>
      <c r="V934" s="13" t="str">
        <f>IF(L934="Wagon",5*SQRT(H934),IF(L934="","",SQRT(Q934*J934*SQRT(S934))/(26)))</f>
        <v/>
      </c>
      <c r="W934" s="17" t="e">
        <f>8/P934</f>
        <v>#DIV/0!</v>
      </c>
      <c r="X934" s="27" t="e">
        <f>R934/10/J934</f>
        <v>#DIV/0!</v>
      </c>
    </row>
    <row r="935" spans="20:24" x14ac:dyDescent="0.25">
      <c r="T935" s="1" t="str">
        <f>IF(L935="Wagon",(SQRT(SQRT(S935/27)))*10,IF(S935="","",SQRT(SQRT(S935/27))))</f>
        <v/>
      </c>
      <c r="U935" s="13" t="str">
        <f>IF(I935="","",(H935*SQRT(I935)*T935-(I935*2)+2)*0.985)</f>
        <v/>
      </c>
      <c r="V935" s="13" t="str">
        <f>IF(L935="Wagon",5*SQRT(H935),IF(L935="","",SQRT(Q935*J935*SQRT(S935))/(26)))</f>
        <v/>
      </c>
      <c r="W935" s="17" t="e">
        <f>8/P935</f>
        <v>#DIV/0!</v>
      </c>
      <c r="X935" s="27" t="e">
        <f>R935/10/J935</f>
        <v>#DIV/0!</v>
      </c>
    </row>
    <row r="936" spans="20:24" x14ac:dyDescent="0.25">
      <c r="T936" s="1" t="str">
        <f>IF(L936="Wagon",(SQRT(SQRT(S936/27)))*10,IF(S936="","",SQRT(SQRT(S936/27))))</f>
        <v/>
      </c>
      <c r="U936" s="13" t="str">
        <f>IF(I936="","",(H936*SQRT(I936)*T936-(I936*2)+2)*0.985)</f>
        <v/>
      </c>
      <c r="V936" s="13" t="str">
        <f>IF(L936="Wagon",5*SQRT(H936),IF(L936="","",SQRT(Q936*J936*SQRT(S936))/(26)))</f>
        <v/>
      </c>
      <c r="W936" s="17" t="e">
        <f>8/P936</f>
        <v>#DIV/0!</v>
      </c>
      <c r="X936" s="27" t="e">
        <f>R936/10/J936</f>
        <v>#DIV/0!</v>
      </c>
    </row>
    <row r="937" spans="20:24" x14ac:dyDescent="0.25">
      <c r="T937" s="1" t="str">
        <f>IF(L937="Wagon",(SQRT(SQRT(S937/27)))*10,IF(S937="","",SQRT(SQRT(S937/27))))</f>
        <v/>
      </c>
      <c r="U937" s="13" t="str">
        <f>IF(I937="","",(H937*SQRT(I937)*T937-(I937*2)+2)*0.985)</f>
        <v/>
      </c>
      <c r="V937" s="13" t="str">
        <f>IF(L937="Wagon",5*SQRT(H937),IF(L937="","",SQRT(Q937*J937*SQRT(S937))/(26)))</f>
        <v/>
      </c>
      <c r="W937" s="17" t="e">
        <f>8/P937</f>
        <v>#DIV/0!</v>
      </c>
      <c r="X937" s="27" t="e">
        <f>R937/10/J937</f>
        <v>#DIV/0!</v>
      </c>
    </row>
    <row r="938" spans="20:24" x14ac:dyDescent="0.25">
      <c r="T938" s="1" t="str">
        <f>IF(L938="Wagon",(SQRT(SQRT(S938/27)))*10,IF(S938="","",SQRT(SQRT(S938/27))))</f>
        <v/>
      </c>
      <c r="U938" s="13" t="str">
        <f>IF(I938="","",(H938*SQRT(I938)*T938-(I938*2)+2)*0.985)</f>
        <v/>
      </c>
      <c r="V938" s="13" t="str">
        <f>IF(L938="Wagon",5*SQRT(H938),IF(L938="","",SQRT(Q938*J938*SQRT(S938))/(26)))</f>
        <v/>
      </c>
      <c r="W938" s="17" t="e">
        <f>8/P938</f>
        <v>#DIV/0!</v>
      </c>
      <c r="X938" s="27" t="e">
        <f>R938/10/J938</f>
        <v>#DIV/0!</v>
      </c>
    </row>
    <row r="939" spans="20:24" x14ac:dyDescent="0.25">
      <c r="T939" s="1" t="str">
        <f>IF(L939="Wagon",(SQRT(SQRT(S939/27)))*10,IF(S939="","",SQRT(SQRT(S939/27))))</f>
        <v/>
      </c>
      <c r="U939" s="13" t="str">
        <f>IF(I939="","",(H939*SQRT(I939)*T939-(I939*2)+2)*0.985)</f>
        <v/>
      </c>
      <c r="V939" s="13" t="str">
        <f>IF(L939="Wagon",5*SQRT(H939),IF(L939="","",SQRT(Q939*J939*SQRT(S939))/(26)))</f>
        <v/>
      </c>
      <c r="W939" s="17" t="e">
        <f>8/P939</f>
        <v>#DIV/0!</v>
      </c>
      <c r="X939" s="27" t="e">
        <f>R939/10/J939</f>
        <v>#DIV/0!</v>
      </c>
    </row>
  </sheetData>
  <sortState xmlns:xlrd2="http://schemas.microsoft.com/office/spreadsheetml/2017/richdata2" ref="A2:X875">
    <sortCondition ref="A2:A875"/>
    <sortCondition ref="L2:L875"/>
    <sortCondition ref="M2:M875"/>
    <sortCondition ref="D2:D875"/>
    <sortCondition ref="E2:E875"/>
    <sortCondition ref="C2:C875"/>
  </sortState>
  <conditionalFormatting sqref="D1:D9988">
    <cfRule type="cellIs" dxfId="44" priority="2" operator="equal">
      <formula>"Re"</formula>
    </cfRule>
    <cfRule type="containsText" dxfId="43" priority="4" operator="containsText" text="GC">
      <formula>NOT(ISERROR(SEARCH("GC",D1)))</formula>
    </cfRule>
    <cfRule type="cellIs" dxfId="42" priority="5" operator="equal">
      <formula>"GE"</formula>
    </cfRule>
    <cfRule type="cellIs" dxfId="41" priority="6" operator="equal">
      <formula>"LM"</formula>
    </cfRule>
    <cfRule type="cellIs" dxfId="40" priority="7" operator="equal">
      <formula>"MR"</formula>
    </cfRule>
    <cfRule type="cellIs" dxfId="39" priority="8" operator="equal">
      <formula>"SD"</formula>
    </cfRule>
    <cfRule type="cellIs" dxfId="38" priority="9" operator="equal">
      <formula>"SE"</formula>
    </cfRule>
    <cfRule type="cellIs" dxfId="37" priority="10" operator="equal">
      <formula>"GN"</formula>
    </cfRule>
    <cfRule type="cellIs" dxfId="36" priority="11" operator="equal">
      <formula>"SR"</formula>
    </cfRule>
    <cfRule type="containsText" dxfId="35" priority="12" operator="containsText" text="LN">
      <formula>NOT(ISERROR(SEARCH("LN",D1)))</formula>
    </cfRule>
    <cfRule type="containsText" dxfId="34" priority="14" operator="containsText" text="GW">
      <formula>NOT(ISERROR(SEARCH("GW",D1)))</formula>
    </cfRule>
    <cfRule type="containsText" dxfId="33" priority="15" operator="containsText" text="BR">
      <formula>NOT(ISERROR(SEARCH("BR",D1)))</formula>
    </cfRule>
  </conditionalFormatting>
  <conditionalFormatting sqref="L1:M1048567">
    <cfRule type="cellIs" dxfId="32" priority="1" operator="equal">
      <formula>"15OH"</formula>
    </cfRule>
    <cfRule type="cellIs" dxfId="31" priority="3" operator="equal">
      <formula>"Gas"</formula>
    </cfRule>
    <cfRule type="cellIs" dxfId="30" priority="17" operator="equal">
      <formula>"4RAIL"</formula>
    </cfRule>
    <cfRule type="cellIs" dxfId="29" priority="18" operator="equal">
      <formula>"Dual"</formula>
    </cfRule>
    <cfRule type="cellIs" dxfId="28" priority="19" operator="equal">
      <formula>"OHLE"</formula>
    </cfRule>
    <cfRule type="cellIs" dxfId="27" priority="20" operator="equal">
      <formula>"3RAIL"</formula>
    </cfRule>
    <cfRule type="cellIs" dxfId="26" priority="21" operator="equal">
      <formula>"Gas Turbine"</formula>
    </cfRule>
    <cfRule type="cellIs" dxfId="25" priority="22" operator="equal">
      <formula>"Diesel-Electric"</formula>
    </cfRule>
    <cfRule type="cellIs" dxfId="24" priority="23" operator="equal">
      <formula>"Wagon"</formula>
    </cfRule>
    <cfRule type="cellIs" dxfId="23" priority="24" operator="equal">
      <formula>"Steam"</formula>
    </cfRule>
    <cfRule type="cellIs" dxfId="22" priority="25" operator="equal">
      <formula>"Electric"</formula>
    </cfRule>
    <cfRule type="cellIs" dxfId="21" priority="26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9DD3-FC96-456D-ADC5-C7509E3C190C}">
  <dimension ref="B2:J21"/>
  <sheetViews>
    <sheetView zoomScale="120" zoomScaleNormal="120" workbookViewId="0">
      <selection activeCell="E21" sqref="E21"/>
    </sheetView>
  </sheetViews>
  <sheetFormatPr defaultRowHeight="15" x14ac:dyDescent="0.25"/>
  <cols>
    <col min="3" max="10" width="12.85546875" customWidth="1"/>
  </cols>
  <sheetData>
    <row r="2" spans="2:10" x14ac:dyDescent="0.25">
      <c r="C2" s="68" t="s">
        <v>1543</v>
      </c>
      <c r="D2" s="68"/>
      <c r="E2" s="68" t="s">
        <v>1543</v>
      </c>
      <c r="F2" s="68"/>
      <c r="G2" t="s">
        <v>1545</v>
      </c>
      <c r="I2" t="s">
        <v>1545</v>
      </c>
    </row>
    <row r="3" spans="2:10" x14ac:dyDescent="0.25">
      <c r="B3" t="s">
        <v>1542</v>
      </c>
      <c r="C3">
        <v>25</v>
      </c>
      <c r="D3" t="s">
        <v>1544</v>
      </c>
      <c r="E3">
        <v>50</v>
      </c>
      <c r="F3" t="s">
        <v>1544</v>
      </c>
      <c r="G3">
        <v>25</v>
      </c>
      <c r="H3" t="s">
        <v>1544</v>
      </c>
      <c r="I3">
        <v>50</v>
      </c>
      <c r="J3" t="s">
        <v>1544</v>
      </c>
    </row>
    <row r="4" spans="2:10" x14ac:dyDescent="0.25">
      <c r="C4" t="s">
        <v>1546</v>
      </c>
      <c r="D4" t="s">
        <v>1547</v>
      </c>
      <c r="E4" t="s">
        <v>1546</v>
      </c>
      <c r="F4" t="s">
        <v>1547</v>
      </c>
      <c r="G4" t="s">
        <v>1546</v>
      </c>
      <c r="H4" t="s">
        <v>1547</v>
      </c>
      <c r="I4" t="s">
        <v>1546</v>
      </c>
      <c r="J4" t="s">
        <v>1547</v>
      </c>
    </row>
    <row r="5" spans="2:10" x14ac:dyDescent="0.25">
      <c r="B5">
        <v>1</v>
      </c>
      <c r="C5">
        <v>3360</v>
      </c>
      <c r="D5">
        <f>ROUND(C5*4*$C$3/375, -1)</f>
        <v>900</v>
      </c>
      <c r="E5">
        <v>3360</v>
      </c>
      <c r="F5">
        <f t="shared" ref="F5:F13" si="0">ROUND(E5*$E$3/375, -1)</f>
        <v>450</v>
      </c>
      <c r="G5">
        <v>6385</v>
      </c>
      <c r="H5">
        <f t="shared" ref="H5:H13" si="1">ROUND(G5*$E$3/375, -1)</f>
        <v>850</v>
      </c>
      <c r="I5">
        <f t="shared" ref="I5:I13" si="2">ROUND(375*H5*0.5/$I$3,-1)</f>
        <v>3190</v>
      </c>
      <c r="J5">
        <f t="shared" ref="J5:J13" si="3">ROUND(I5*$E$3/375, -1)</f>
        <v>430</v>
      </c>
    </row>
    <row r="6" spans="2:10" x14ac:dyDescent="0.25">
      <c r="B6">
        <v>2</v>
      </c>
      <c r="C6">
        <v>4480</v>
      </c>
      <c r="D6">
        <f t="shared" ref="D6:D13" si="4">ROUND(C6*4*$C$3/375, -1)</f>
        <v>1190</v>
      </c>
      <c r="E6">
        <v>4480</v>
      </c>
      <c r="F6">
        <f t="shared" si="0"/>
        <v>600</v>
      </c>
      <c r="G6">
        <v>8065</v>
      </c>
      <c r="H6">
        <f t="shared" si="1"/>
        <v>1080</v>
      </c>
      <c r="I6">
        <f t="shared" si="2"/>
        <v>4050</v>
      </c>
      <c r="J6">
        <f t="shared" si="3"/>
        <v>540</v>
      </c>
    </row>
    <row r="7" spans="2:10" x14ac:dyDescent="0.25">
      <c r="B7">
        <v>3</v>
      </c>
      <c r="C7">
        <v>5600</v>
      </c>
      <c r="D7">
        <f t="shared" si="4"/>
        <v>1490</v>
      </c>
      <c r="E7">
        <v>5600</v>
      </c>
      <c r="F7">
        <f t="shared" si="0"/>
        <v>750</v>
      </c>
      <c r="G7">
        <v>9745</v>
      </c>
      <c r="H7">
        <f t="shared" si="1"/>
        <v>1300</v>
      </c>
      <c r="I7">
        <f t="shared" si="2"/>
        <v>4880</v>
      </c>
      <c r="J7">
        <f t="shared" si="3"/>
        <v>650</v>
      </c>
    </row>
    <row r="8" spans="2:10" x14ac:dyDescent="0.25">
      <c r="B8">
        <v>4</v>
      </c>
      <c r="C8">
        <v>6720</v>
      </c>
      <c r="D8">
        <f t="shared" si="4"/>
        <v>1790</v>
      </c>
      <c r="E8">
        <v>6720</v>
      </c>
      <c r="F8">
        <f t="shared" si="0"/>
        <v>900</v>
      </c>
      <c r="G8">
        <v>11425</v>
      </c>
      <c r="H8">
        <f t="shared" si="1"/>
        <v>1520</v>
      </c>
      <c r="I8">
        <f t="shared" si="2"/>
        <v>5700</v>
      </c>
      <c r="J8">
        <f t="shared" si="3"/>
        <v>760</v>
      </c>
    </row>
    <row r="9" spans="2:10" x14ac:dyDescent="0.25">
      <c r="B9">
        <v>5</v>
      </c>
      <c r="C9">
        <v>7840</v>
      </c>
      <c r="D9">
        <f t="shared" si="4"/>
        <v>2090</v>
      </c>
      <c r="E9">
        <v>7840</v>
      </c>
      <c r="F9">
        <f t="shared" si="0"/>
        <v>1050</v>
      </c>
      <c r="G9">
        <v>13105</v>
      </c>
      <c r="H9">
        <f t="shared" si="1"/>
        <v>1750</v>
      </c>
      <c r="I9">
        <f t="shared" si="2"/>
        <v>6560</v>
      </c>
      <c r="J9">
        <f t="shared" si="3"/>
        <v>870</v>
      </c>
    </row>
    <row r="10" spans="2:10" x14ac:dyDescent="0.25">
      <c r="B10">
        <v>6</v>
      </c>
      <c r="C10">
        <v>8960</v>
      </c>
      <c r="D10">
        <f t="shared" si="4"/>
        <v>2390</v>
      </c>
      <c r="E10">
        <v>8960</v>
      </c>
      <c r="F10">
        <f t="shared" si="0"/>
        <v>1190</v>
      </c>
      <c r="G10">
        <v>14785</v>
      </c>
      <c r="H10">
        <f t="shared" si="1"/>
        <v>1970</v>
      </c>
      <c r="I10">
        <f t="shared" si="2"/>
        <v>7390</v>
      </c>
      <c r="J10">
        <f t="shared" si="3"/>
        <v>990</v>
      </c>
    </row>
    <row r="11" spans="2:10" x14ac:dyDescent="0.25">
      <c r="B11">
        <v>7</v>
      </c>
      <c r="C11">
        <v>10080</v>
      </c>
      <c r="D11">
        <f t="shared" si="4"/>
        <v>2690</v>
      </c>
      <c r="E11">
        <v>10080</v>
      </c>
      <c r="F11">
        <f t="shared" si="0"/>
        <v>1340</v>
      </c>
      <c r="G11">
        <v>16465</v>
      </c>
      <c r="H11">
        <f t="shared" si="1"/>
        <v>2200</v>
      </c>
      <c r="I11">
        <f t="shared" si="2"/>
        <v>8250</v>
      </c>
      <c r="J11">
        <f t="shared" si="3"/>
        <v>1100</v>
      </c>
    </row>
    <row r="12" spans="2:10" x14ac:dyDescent="0.25">
      <c r="B12">
        <v>8</v>
      </c>
      <c r="C12">
        <v>11200</v>
      </c>
      <c r="D12">
        <f t="shared" si="4"/>
        <v>2990</v>
      </c>
      <c r="E12">
        <v>11200</v>
      </c>
      <c r="F12">
        <f t="shared" si="0"/>
        <v>1490</v>
      </c>
      <c r="G12">
        <v>18145</v>
      </c>
      <c r="H12">
        <f t="shared" si="1"/>
        <v>2420</v>
      </c>
      <c r="I12">
        <f t="shared" si="2"/>
        <v>9080</v>
      </c>
      <c r="J12">
        <f t="shared" si="3"/>
        <v>1210</v>
      </c>
    </row>
    <row r="13" spans="2:10" x14ac:dyDescent="0.25">
      <c r="B13">
        <v>9</v>
      </c>
      <c r="C13">
        <v>12700</v>
      </c>
      <c r="D13">
        <f t="shared" si="4"/>
        <v>3390</v>
      </c>
      <c r="E13">
        <v>12700</v>
      </c>
      <c r="F13">
        <f t="shared" si="0"/>
        <v>1690</v>
      </c>
      <c r="G13">
        <v>20000</v>
      </c>
      <c r="H13">
        <f t="shared" si="1"/>
        <v>2670</v>
      </c>
      <c r="I13">
        <f t="shared" si="2"/>
        <v>10010</v>
      </c>
      <c r="J13">
        <f t="shared" si="3"/>
        <v>1330</v>
      </c>
    </row>
    <row r="20" spans="3:6" x14ac:dyDescent="0.25">
      <c r="C20" t="s">
        <v>1548</v>
      </c>
      <c r="D20" t="s">
        <v>1549</v>
      </c>
      <c r="E20" t="s">
        <v>1578</v>
      </c>
      <c r="F20" t="s">
        <v>1579</v>
      </c>
    </row>
    <row r="21" spans="3:6" x14ac:dyDescent="0.25">
      <c r="C21">
        <f>D21*E21</f>
        <v>0</v>
      </c>
    </row>
  </sheetData>
  <mergeCells count="2">
    <mergeCell ref="E2:F2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AB62-93EB-4AF9-A9A0-0A49F7CD9139}">
  <dimension ref="A1:X2"/>
  <sheetViews>
    <sheetView workbookViewId="0">
      <selection activeCell="F4" sqref="F4"/>
    </sheetView>
  </sheetViews>
  <sheetFormatPr defaultColWidth="12.85546875" defaultRowHeight="15" x14ac:dyDescent="0.25"/>
  <sheetData>
    <row r="1" spans="1:24" x14ac:dyDescent="0.25">
      <c r="F1" t="s">
        <v>1550</v>
      </c>
      <c r="G1" t="s">
        <v>5</v>
      </c>
      <c r="H1" t="s">
        <v>1551</v>
      </c>
      <c r="I1" t="s">
        <v>1552</v>
      </c>
      <c r="J1" t="s">
        <v>1553</v>
      </c>
      <c r="K1" t="s">
        <v>7</v>
      </c>
      <c r="L1" t="s">
        <v>8</v>
      </c>
      <c r="M1" t="s">
        <v>1554</v>
      </c>
      <c r="N1" t="s">
        <v>1555</v>
      </c>
      <c r="P1" t="s">
        <v>12</v>
      </c>
      <c r="Q1" t="s">
        <v>13</v>
      </c>
      <c r="R1" t="s">
        <v>1546</v>
      </c>
      <c r="S1" t="s">
        <v>15</v>
      </c>
      <c r="T1" t="s">
        <v>1557</v>
      </c>
      <c r="U1" t="s">
        <v>17</v>
      </c>
      <c r="V1" t="s">
        <v>1556</v>
      </c>
    </row>
    <row r="2" spans="1:24" s="12" customFormat="1" x14ac:dyDescent="0.25">
      <c r="A2" s="36">
        <v>100</v>
      </c>
      <c r="B2" s="15" t="s">
        <v>21</v>
      </c>
      <c r="C2" s="15" t="s">
        <v>682</v>
      </c>
      <c r="D2" s="15" t="str">
        <f t="shared" ref="D2" si="0">IF(B2="","zzz",LEFT(B2,2))</f>
        <v>BR</v>
      </c>
      <c r="E2" s="15">
        <v>1</v>
      </c>
      <c r="F2" s="15">
        <v>1956</v>
      </c>
      <c r="G2" s="15">
        <v>1981</v>
      </c>
      <c r="H2" s="15">
        <f t="shared" ref="H2" si="1">IF(F2="","",SQRT(F2-1828))</f>
        <v>11.313708498984761</v>
      </c>
      <c r="I2" s="15">
        <v>1</v>
      </c>
      <c r="J2" s="15">
        <v>25</v>
      </c>
      <c r="K2" s="15">
        <v>0</v>
      </c>
      <c r="L2" s="15" t="s">
        <v>22</v>
      </c>
      <c r="M2" s="15" t="s">
        <v>22</v>
      </c>
      <c r="N2" s="15">
        <f>IF(L2="Steam",1,IF(L2="Electric",2,IF(L2="Diesel",4,IF(L2="Diesel-Electric",3,""))))</f>
        <v>4</v>
      </c>
      <c r="O2" s="15" t="s">
        <v>23</v>
      </c>
      <c r="P2" s="15">
        <v>14</v>
      </c>
      <c r="Q2" s="15">
        <v>14</v>
      </c>
      <c r="R2" s="15">
        <v>56.7</v>
      </c>
      <c r="S2" s="15">
        <v>153</v>
      </c>
      <c r="T2" s="15">
        <f>IF(L2="Wagon",(SQRT(SQRT(S2/27)))*10,IF(S2="","",SQRT(SQRT(S2/27))))</f>
        <v>1.5428791731200524</v>
      </c>
      <c r="U2" s="16">
        <f>IF(I2="","",(H2*SQRT(I2)*T2-(I2*2)+2)*0.985)</f>
        <v>17.193849935627394</v>
      </c>
      <c r="V2" s="16">
        <f t="shared" ref="V2" si="2">IF(L2="Wagon",5*SQRT(H2),IF(L2="","",SQRT(Q2*J2*SQRT(S2))/(26)))</f>
        <v>2.5306584342413063</v>
      </c>
      <c r="W2" s="17">
        <f t="shared" ref="W2" si="3">8/P2</f>
        <v>0.5714285714285714</v>
      </c>
      <c r="X2" s="27">
        <f t="shared" ref="X2" si="4">R2/10/J2</f>
        <v>0.2268</v>
      </c>
    </row>
  </sheetData>
  <conditionalFormatting sqref="D2">
    <cfRule type="containsText" dxfId="20" priority="1" operator="containsText" text="GC">
      <formula>NOT(ISERROR(SEARCH("GC",D2)))</formula>
    </cfRule>
    <cfRule type="cellIs" dxfId="19" priority="2" operator="equal">
      <formula>"GE"</formula>
    </cfRule>
    <cfRule type="cellIs" dxfId="18" priority="3" operator="equal">
      <formula>"LM"</formula>
    </cfRule>
    <cfRule type="cellIs" dxfId="17" priority="4" operator="equal">
      <formula>"MR"</formula>
    </cfRule>
    <cfRule type="cellIs" dxfId="16" priority="5" operator="equal">
      <formula>"SD"</formula>
    </cfRule>
    <cfRule type="cellIs" dxfId="15" priority="6" operator="equal">
      <formula>"SE"</formula>
    </cfRule>
    <cfRule type="cellIs" dxfId="14" priority="7" operator="equal">
      <formula>"GN"</formula>
    </cfRule>
    <cfRule type="cellIs" dxfId="13" priority="8" operator="equal">
      <formula>"SR"</formula>
    </cfRule>
    <cfRule type="containsText" dxfId="12" priority="9" operator="containsText" text="LN">
      <formula>NOT(ISERROR(SEARCH("LN",D2)))</formula>
    </cfRule>
    <cfRule type="containsText" dxfId="11" priority="10" operator="containsText" text="GW">
      <formula>NOT(ISERROR(SEARCH("GW",D2)))</formula>
    </cfRule>
    <cfRule type="containsText" dxfId="10" priority="11" operator="containsText" text="BR">
      <formula>NOT(ISERROR(SEARCH("BR",D2)))</formula>
    </cfRule>
  </conditionalFormatting>
  <conditionalFormatting sqref="L2:M2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Factor Calculator</vt:lpstr>
      <vt:lpstr>Power Calculation</vt:lpstr>
      <vt:lpstr>New Equation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2025-04-18T01:41:42Z</dcterms:modified>
  <cp:category/>
  <cp:contentStatus/>
</cp:coreProperties>
</file>